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<sst xmlns="http://schemas.openxmlformats.org/spreadsheetml/2006/main" count="3000" uniqueCount="834">
  <si>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</si>
  <si>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</si>
  <si>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</si>
  <si>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</si>
  <si>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</si>
  <si>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</si>
  <si>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</si>
  <si>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</si>
  <si>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</si>
  <si>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</si>
  <si>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</si>
  <si>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</si>
  <si>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</si>
  <si>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</si>
  <si>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</si>
  <si>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</si>
  <si>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</si>
  <si>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</si>
  <si>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</si>
  <si>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</si>
  <si>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</si>
  <si>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</si>
  <si>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</si>
  <si>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</si>
  <si>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</si>
  <si>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</si>
  <si>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</si>
  <si>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</si>
  <si>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</si>
  <si>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</si>
  <si>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</si>
  <si>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</si>
  <si>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</si>
  <si>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</si>
  <si>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</si>
  <si>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</si>
  <si>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</si>
  <si>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</si>
  <si>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</si>
  <si>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</si>
  <si>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</si>
  <si>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</si>
  <si>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</si>
  <si>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</si>
  <si>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</si>
  <si>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</si>
  <si>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</si>
  <si>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</si>
  <si>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</si>
  <si>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</si>
  <si>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</si>
  <si>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</si>
  <si>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</si>
  <si>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</si>
  <si>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</si>
  <si>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</si>
  <si>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</si>
  <si>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</si>
  <si>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</si>
  <si>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</si>
  <si>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</si>
  <si>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</si>
  <si>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</si>
  <si>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</si>
  <si>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</si>
  <si>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</si>
  <si>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</si>
  <si>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</si>
  <si>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</si>
  <si>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</si>
  <si>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</si>
  <si>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</si>
  <si>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</si>
  <si>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</si>
  <si>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</si>
  <si>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</si>
  <si>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</si>
  <si>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</si>
  <si>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</si>
  <si>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</si>
  <si>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</si>
  <si>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</si>
  <si>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</si>
  <si>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</si>
  <si>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</si>
  <si>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</si>
  <si>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</si>
  <si>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</si>
  <si>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</si>
  <si>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</si>
  <si>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</si>
  <si>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</si>
  <si>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</si>
  <si>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</si>
  <si>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</si>
  <si>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</si>
  <si>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</si>
  <si>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</si>
  <si>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</si>
  <si>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</si>
  <si>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</si>
  <si>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</si>
  <si>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</si>
  <si>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</si>
  <si>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</si>
  <si>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</si>
  <si>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</si>
  <si>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</si>
  <si>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</si>
  <si>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</si>
  <si>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</si>
  <si>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</si>
  <si>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</si>
  <si>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</si>
  <si>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</si>
  <si>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</si>
  <si>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</si>
  <si>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</si>
  <si>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</si>
  <si>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</si>
  <si>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</si>
  <si>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</si>
  <si>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</si>
  <si>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</si>
  <si>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</si>
  <si>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</si>
  <si>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</si>
  <si>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</si>
  <si>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</si>
  <si>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</si>
  <si>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</si>
  <si>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</si>
  <si>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</si>
  <si>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</si>
  <si>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</si>
  <si>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</si>
  <si>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</si>
  <si>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</si>
  <si>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</si>
  <si>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</si>
  <si>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</si>
  <si>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</si>
  <si>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</si>
  <si>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</si>
  <si>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</si>
  <si>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</si>
  <si>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</si>
  <si>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</si>
  <si>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</si>
  <si>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</si>
  <si>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</si>
  <si>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</si>
  <si>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</si>
  <si>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</si>
  <si>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</si>
  <si>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</si>
  <si>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</si>
  <si>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</si>
  <si>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</si>
  <si>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</si>
  <si>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</si>
  <si>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</si>
  <si>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</si>
  <si>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</si>
  <si>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</si>
  <si>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</si>
  <si>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</si>
  <si>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</si>
  <si>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</si>
  <si>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</si>
  <si>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</si>
  <si>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</si>
  <si>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</si>
  <si>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</si>
  <si>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</si>
  <si>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</si>
  <si>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</si>
  <si>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</si>
  <si>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</si>
  <si>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</si>
  <si>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</si>
  <si>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</si>
  <si>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</si>
  <si>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</si>
  <si>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</si>
  <si>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</si>
  <si>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</si>
  <si>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</si>
  <si>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</si>
  <si>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</si>
  <si>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</si>
  <si>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</si>
  <si>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</si>
  <si>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</si>
  <si>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</si>
  <si>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</si>
  <si>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</si>
  <si>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</si>
  <si>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</si>
  <si>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</si>
  <si>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</si>
  <si>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</si>
  <si>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</si>
  <si>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</si>
  <si>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</si>
  <si>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</si>
  <si>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</si>
  <si>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</si>
  <si>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</si>
  <si>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</si>
  <si>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</si>
  <si>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</si>
  <si>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nickvatterott</t>
  </si>
  <si>
    <t>babyfonzie</t>
  </si>
  <si>
    <t>james3neal</t>
  </si>
  <si>
    <t>colbymarshall</t>
  </si>
  <si>
    <t>phat_controller</t>
  </si>
  <si>
    <t>mediagazerchat</t>
  </si>
  <si>
    <t>knightfdn</t>
  </si>
  <si>
    <t>jeffjarvis</t>
  </si>
  <si>
    <t>jroxann</t>
  </si>
  <si>
    <t>andysherry</t>
  </si>
  <si>
    <t>iohnsands</t>
  </si>
  <si>
    <t>tvt_news</t>
  </si>
  <si>
    <t>javaun</t>
  </si>
  <si>
    <t>dapper_sir</t>
  </si>
  <si>
    <t>tonyzaret</t>
  </si>
  <si>
    <t>anneneville</t>
  </si>
  <si>
    <t>theobserver</t>
  </si>
  <si>
    <t>thedatamap</t>
  </si>
  <si>
    <t>documentcloud</t>
  </si>
  <si>
    <t>technicallyphl</t>
  </si>
  <si>
    <t>semaphoria</t>
  </si>
  <si>
    <t>latanyasweeney</t>
  </si>
  <si>
    <t>cnet</t>
  </si>
  <si>
    <t>Replies to</t>
  </si>
  <si>
    <t>Mentions</t>
  </si>
  <si>
    <t>@tonyzaret That gentleman from the TV show Empires? Umm, excuse me, more like that lady from the TV show Full Houses! #roastthenewschallenge newschallenge</t>
  </si>
  <si>
    <t>RT @nickvatterott: @tonyzaret That gentleman from the TV show Empires? Umm, excuse me, more like that lady from the TV show Full Houses! #r…</t>
  </si>
  <si>
    <t>RT @knightfdn: How might we incorporate #opendata into library services? https://t.co/5VBu1TT1UU #newschallenge #dataequity @anneneville</t>
  </si>
  <si>
    <t>I wonder what would happen if everyone who watches Fox News took a #newschallenge to get their info anywhere BUT for a month (&amp;amp; vice versa).</t>
  </si>
  <si>
    <t>RT @knightfdn: What do big companies know about users? @thedatamap pinpoints where #spyware shares https://t.co/FGDvpjxN5z @theobserver #ne…</t>
  </si>
  <si>
    <t>RT @andysherry: Great to see @DocumentCloud still serving journalists a decade after it got its start as a @knightfdn #newschallenge winnerâ€¦</t>
  </si>
  <si>
    <t>How might we incorporate #opendata into library services? https://t.co/5VBu1TT1UU #newschallenge #dataequity @anneneville</t>
  </si>
  <si>
    <t>Ten years after getting its start as a Knight #newschallenge winner, @documentcloud is still serving journalists in major ways. Here’s how the publishing tool is using its open-source platform to help journalists handle critical info: https://t.co/pyrBeXjjzQ via @technicallyPHL</t>
  </si>
  <si>
    <t>RT @knightfdn: Ten years after getting its start as a Knight #newschallenge winner, @documentcloud is still serving journalists in major wa…</t>
  </si>
  <si>
    <t>Great to see @DocumentCloud still serving journalists a decade after it got its start as a @knightfdn… https://t.co/5wXn3Ka0Js</t>
  </si>
  <si>
    <t>RT @andysherry: Great to see @DocumentCloud still serving journalists a decade after it got its start as a @knightfdn #newschallenge winner…</t>
  </si>
  <si>
    <t>[Tvt News]Challenge Cup: Hull FC beat Castleford Tigers 28-12 to book place in last eight https://t.co/DhYk9Vx72a https://t.co/yeRxJbEbbe</t>
  </si>
  <si>
    <t>[Tvt News]Challenge Cup: Warrington Wolves v Wigan Warriors https://t.co/SkcJJTQOnh https://t.co/khSqKQ52n9</t>
  </si>
  <si>
    <t>@andysherry hey Andrew! I hope you're well. Breaking my Twitter fast to ask you if the #newschallenge is still running. Or, what's the best way for a small indie data journo team to ask for a grant? cc @semaphoria</t>
  </si>
  <si>
    <t>What do big companies know about users? @thedatamap pinpoints where #spyware shares https://t.co/FGDvpjxN5z @theobserver #newschallenge</t>
  </si>
  <si>
    <t>Few people understand all the places their #data goes https://t.co/4xa93uwgyO @CNET #newschallenge @LatanyaSweeney</t>
  </si>
  <si>
    <t>RT @knightfdn: Few people understand all the places their #data goes https://t.co/4xa93uwgyO @CNET #newschallenge @LatanyaSweeney</t>
  </si>
  <si>
    <t>https://statescoop.com/how-public-libraries-are-becoming-the-place-where-citizens-can-turn-to-for-government-data</t>
  </si>
  <si>
    <t>http://observer.com/2016/02/harvard-datamap-personal-info/</t>
  </si>
  <si>
    <t>https://technical.ly/philly/2019/04/25/donald-trump-robert-mueller-documentcloud-mueller-report-annotated-searchable/</t>
  </si>
  <si>
    <t>https://twitter.com/i/web/status/1121811334792978438</t>
  </si>
  <si>
    <t>https://www.tvtnews.com/tvt-newschallenge-cup-hull-fc-beat-castleford-tigers-28-12-to-book-place-in-last-eight/</t>
  </si>
  <si>
    <t>https://www.tvtnews.com/tvt-newschallenge-cup-warrington-wolves-v-wigan-warriors/</t>
  </si>
  <si>
    <t>http://www.cnet.com/news/its-data-privacy-day-do-you-know-where-your-data-is/</t>
  </si>
  <si>
    <t>statescoop.com</t>
  </si>
  <si>
    <t>observer.com</t>
  </si>
  <si>
    <t>technical.ly</t>
  </si>
  <si>
    <t>twitter.com</t>
  </si>
  <si>
    <t>tvtnews.com</t>
  </si>
  <si>
    <t>cnet.com</t>
  </si>
  <si>
    <t>roastthenewschallenge</t>
  </si>
  <si>
    <t>opendata newschallenge dataequity</t>
  </si>
  <si>
    <t>newschallenge</t>
  </si>
  <si>
    <t>spyware</t>
  </si>
  <si>
    <t>spyware newschallenge</t>
  </si>
  <si>
    <t>data newschallenge</t>
  </si>
  <si>
    <t>https://pbs.twimg.com/media/D6P9UbvWwAAGp20.jpg</t>
  </si>
  <si>
    <t>https://pbs.twimg.com/media/D6XP6m4W4AA8Z8h.jpg</t>
  </si>
  <si>
    <t>http://pbs.twimg.com/profile_images/1039763686351613952/61VGgBUu_normal.jpg</t>
  </si>
  <si>
    <t>http://pbs.twimg.com/profile_images/1116880322208174080/hf7UbrEr_normal.jpg</t>
  </si>
  <si>
    <t>http://pbs.twimg.com/profile_images/1046883533623627776/UCFACOdc_normal.jpg</t>
  </si>
  <si>
    <t>http://pbs.twimg.com/profile_images/2447105209/7i5yfdu2chzlrq8rpfnr_normal.jpeg</t>
  </si>
  <si>
    <t>http://pbs.twimg.com/profile_images/940465970/blue_face_normal.jpg</t>
  </si>
  <si>
    <t>http://pbs.twimg.com/profile_images/775165918183698432/7GpkQwbS_normal.jpg</t>
  </si>
  <si>
    <t>http://pbs.twimg.com/profile_images/775046459007860736/ZJ17WXrl_normal.jpg</t>
  </si>
  <si>
    <t>http://pbs.twimg.com/profile_images/1068466688302161920/z_W8xNjt_normal.jpg</t>
  </si>
  <si>
    <t>http://pbs.twimg.com/profile_images/3736447256/74feaf9828509a58b03d1e996863df85_normal.png</t>
  </si>
  <si>
    <t>http://pbs.twimg.com/profile_images/971235094554927104/hU2-GmLp_normal.jpg</t>
  </si>
  <si>
    <t>http://pbs.twimg.com/profile_images/1085634639719481345/bgJTo0UB_normal.jpg</t>
  </si>
  <si>
    <t>http://pbs.twimg.com/profile_images/900688982736031746/uUOjeMGy_normal.jpg</t>
  </si>
  <si>
    <t>http://pbs.twimg.com/profile_images/1121185448867454976/xKWQfYee_normal.png</t>
  </si>
  <si>
    <t>https://twitter.com/#!/nickvatterott/status/1107012039312994304</t>
  </si>
  <si>
    <t>https://twitter.com/#!/babyfonzie/status/1107021867783782402</t>
  </si>
  <si>
    <t>https://twitter.com/#!/james3neal/status/1108794650658328577</t>
  </si>
  <si>
    <t>https://twitter.com/#!/colbymarshall/status/1114078769185284096</t>
  </si>
  <si>
    <t>https://twitter.com/#!/phat_controller/status/1121865578430566407</t>
  </si>
  <si>
    <t>https://twitter.com/#!/mediagazerchat/status/1122069315967180800</t>
  </si>
  <si>
    <t>https://twitter.com/#!/knightfdn/status/991108187028799488</t>
  </si>
  <si>
    <t>https://twitter.com/#!/knightfdn/status/1123646767428526080</t>
  </si>
  <si>
    <t>https://twitter.com/#!/jeffjarvis/status/1123648700323106816</t>
  </si>
  <si>
    <t>https://twitter.com/#!/jroxann/status/1123661583069134849</t>
  </si>
  <si>
    <t>https://twitter.com/#!/andysherry/status/1121811334792978438</t>
  </si>
  <si>
    <t>https://twitter.com/#!/knightfdn/status/1121828822310170624</t>
  </si>
  <si>
    <t>https://twitter.com/#!/iohnsands/status/1124082988638191616</t>
  </si>
  <si>
    <t>https://twitter.com/#!/tvt_news/status/1127022861028347905</t>
  </si>
  <si>
    <t>https://twitter.com/#!/tvt_news/status/1127535888924315648</t>
  </si>
  <si>
    <t>https://twitter.com/#!/javaun/status/1131649020483514369</t>
  </si>
  <si>
    <t>https://twitter.com/#!/knightfdn/status/696055021444530176</t>
  </si>
  <si>
    <t>https://twitter.com/#!/dapper_sir/status/1131810385495859200</t>
  </si>
  <si>
    <t>https://twitter.com/#!/knightfdn/status/694558670131064832</t>
  </si>
  <si>
    <t>https://twitter.com/#!/dapper_sir/status/1131810429229969413</t>
  </si>
  <si>
    <t>1107012039312994304</t>
  </si>
  <si>
    <t>1107021867783782402</t>
  </si>
  <si>
    <t>1108794650658328577</t>
  </si>
  <si>
    <t>1114078769185284096</t>
  </si>
  <si>
    <t>1121865578430566407</t>
  </si>
  <si>
    <t>1122069315967180800</t>
  </si>
  <si>
    <t>991108187028799488</t>
  </si>
  <si>
    <t>1123646767428526080</t>
  </si>
  <si>
    <t>1123648700323106816</t>
  </si>
  <si>
    <t>1123661583069134849</t>
  </si>
  <si>
    <t>1121811334792978438</t>
  </si>
  <si>
    <t>1121828822310170624</t>
  </si>
  <si>
    <t>1124082988638191616</t>
  </si>
  <si>
    <t>1127022861028347905</t>
  </si>
  <si>
    <t>1127535888924315648</t>
  </si>
  <si>
    <t>1131649020483514369</t>
  </si>
  <si>
    <t>696055021444530176</t>
  </si>
  <si>
    <t>1131810385495859200</t>
  </si>
  <si>
    <t>694558670131064832</t>
  </si>
  <si>
    <t>1131810429229969413</t>
  </si>
  <si>
    <t>1106913184642945024</t>
  </si>
  <si>
    <t>19004500</t>
  </si>
  <si>
    <t/>
  </si>
  <si>
    <t>18781120</t>
  </si>
  <si>
    <t>en</t>
  </si>
  <si>
    <t>Twitter Web App</t>
  </si>
  <si>
    <t>Twitter for Android</t>
  </si>
  <si>
    <t>Twitter Web Client</t>
  </si>
  <si>
    <t>Twitter for BlackBerry</t>
  </si>
  <si>
    <t>Mediagazer Editors</t>
  </si>
  <si>
    <t>TweetDeck</t>
  </si>
  <si>
    <t>Bitly</t>
  </si>
  <si>
    <t>Twitter for iPhone</t>
  </si>
  <si>
    <t>WordPress.com</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</si>
  <si>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</si>
  <si>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</si>
  <si>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</si>
  <si>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</si>
  <si>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</si>
  <si>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</si>
  <si>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</si>
  <si>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</si>
  <si>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</si>
  <si>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</si>
  <si>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</si>
  <si>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</si>
  <si>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</si>
  <si>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</si>
  <si>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</si>
  <si>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</si>
  <si>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</si>
  <si>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</si>
  <si>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</si>
  <si>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</si>
  <si>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</si>
  <si>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</si>
  <si>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Nick Vatterott</t>
  </si>
  <si>
    <t>Tony Zaret</t>
  </si>
  <si>
    <t>Aaaaaaaaadm</t>
  </si>
  <si>
    <t>James Neal</t>
  </si>
  <si>
    <t>Anne Neville-Bonilla</t>
  </si>
  <si>
    <t>Knight Foundation</t>
  </si>
  <si>
    <t>Tony Roberts</t>
  </si>
  <si>
    <t>The Charlotte Observer</t>
  </si>
  <si>
    <t>theDataMap</t>
  </si>
  <si>
    <t>Mediagazer Chatter</t>
  </si>
  <si>
    <t>DocumentCloud</t>
  </si>
  <si>
    <t>Andrew Sherry</t>
  </si>
  <si>
    <t>Technical.ly Philly</t>
  </si>
  <si>
    <t>Jeff Jarvis</t>
  </si>
  <si>
    <t>Roxann Stafford</t>
  </si>
  <si>
    <t>JOHN SANDS</t>
  </si>
  <si>
    <t>TVT News</t>
  </si>
  <si>
    <t>Javaun Moradi</t>
  </si>
  <si>
    <t>james keller</t>
  </si>
  <si>
    <t>_xD83D__xDCA7_Gary Rockliff _xD83C__xDDE9__xD83C__xDDEA_☮️_xD83C__xDDE6__xD83C__xDDFA_</t>
  </si>
  <si>
    <t>Latanya Sweeney</t>
  </si>
  <si>
    <t>CNET</t>
  </si>
  <si>
    <t>Writer for @realtimers. Get KROCK90QBUZZ: https://t.co/4Oa9bIXBut &amp; FOR AMUSEMENT ONLY: https://t.co/z2SMtzDNjD</t>
  </si>
  <si>
    <t>Vote on what skit I make next &amp; find out if I am being 'ironic' at http://Patreon.com/tonyzaret ! Merch at link in bio</t>
  </si>
  <si>
    <t>Visit me online at AOL keyword Adam! Sometimes Reggie Queequeg. Mystical anarchist in the Blakean tradition.</t>
  </si>
  <si>
    <t>MLS @I_UMD | BA @Morehouse | Civil Servant: Urban explorer | Rural dweller: Access/Equity - Libraries - Info Policy (Views are my own)</t>
  </si>
  <si>
    <t>Good data informs good policy. Director, CA Research Bureau. Ex- NTIA, World Economic Forum, State Gov, Senate Fellow, AmeriCorps, YMCA. Tar Heel &amp; Trojan</t>
  </si>
  <si>
    <t>Knight Foundation supports informed and engaged communities, which are essential for a well-functioning democracy. We invest in journalism, the arts and cities.</t>
  </si>
  <si>
    <t>Author of the Dr. Jenna Ramey thriller series (Penguin) about an FBI profiler with a unique method of catching the worst. Weird news, writing, &amp; cats.</t>
  </si>
  <si>
    <t>Digital Technology co-lead @IDS_UK. Previously Gender Tech Fellow @UNU_CS. PhD in Digital Development #ict4d. Founder @Computer_Aid 
ex-Director @bondngo</t>
  </si>
  <si>
    <t>The largest newspaper in the Carolinas. Updates from our staffers.</t>
  </si>
  <si>
    <t>Tracking all the places personal data goes</t>
  </si>
  <si>
    <t>This account RTs tweets that Mediagazer links to.</t>
  </si>
  <si>
    <t>Turning documents into data.</t>
  </si>
  <si>
    <t>VP comms @knightfdn. Former foreign correspondent, startup exec, online publisher.</t>
  </si>
  <si>
    <t>A Better Philadelphia Through Technology. Part of the @technical_ly network, we organize @phillytechweek and are published by @technicallyM</t>
  </si>
  <si>
    <t>@BuzzMachine; prof @ Craig Newmark J-school; books: Public Parts, What Would Google Do?, Gutenberg the Geek. This Week in Google. Views are mine &amp; no one else's</t>
  </si>
  <si>
    <t>Design Strategist &amp; #SocEnt Enabler/ At the intersection of #socialimpact &amp; #designthinking / #civichacking /#collaboration /#NPRBlacksinTech/#NPRWIT (she/her)</t>
  </si>
  <si>
    <t>design enthusiast • news junkie • cat dad • philadelphian   all opinions my own</t>
  </si>
  <si>
    <t>Breaking News, U.S. &amp;  World News</t>
  </si>
  <si>
    <t>Immigrant's son. Mountain biker. Dad. @Firefox Product Team. NPR alum. Open source, open web, open minds. And kindness.</t>
  </si>
  <si>
    <t>pillow fort architect. accidental entrepreneur. designer of things with beautility. professional semiotician. 5 whole feet of fury.</t>
  </si>
  <si>
    <t>Learn From People Who’ve Been There - connect with people who’ve walked your path and share your own helpful advice.</t>
  </si>
  <si>
    <t>I create and use technology to assess and solve societal, political and governance problems.</t>
  </si>
  <si>
    <t>CNET is the place to find out what's happening in tech and why it matters.</t>
  </si>
  <si>
    <t>Los Angeles, CA</t>
  </si>
  <si>
    <t>Brooklyn, NY</t>
  </si>
  <si>
    <t xml:space="preserve">Point Breeze, City o philía </t>
  </si>
  <si>
    <t>Greenbelt, MD - Columbia, SC</t>
  </si>
  <si>
    <t>Sacramento, CA</t>
  </si>
  <si>
    <t>Miami, FL</t>
  </si>
  <si>
    <t>Georgia</t>
  </si>
  <si>
    <t>Brighton, England</t>
  </si>
  <si>
    <t>Charlotte, NC</t>
  </si>
  <si>
    <t>Miami</t>
  </si>
  <si>
    <t>Philadelphia, PA</t>
  </si>
  <si>
    <t>New York, NY</t>
  </si>
  <si>
    <t>World Citizen</t>
  </si>
  <si>
    <t>United States</t>
  </si>
  <si>
    <t>Virginia, USA</t>
  </si>
  <si>
    <t>Portland</t>
  </si>
  <si>
    <t>Cambridge, MA USA</t>
  </si>
  <si>
    <t>San Francisco</t>
  </si>
  <si>
    <t>https://t.co/r0GR08fwU1</t>
  </si>
  <si>
    <t>http://www.teepublic.com/user/tonyzaret</t>
  </si>
  <si>
    <t>https://t.co/493YJdINNy</t>
  </si>
  <si>
    <t>https://t.co/sNkLPCR4Ex</t>
  </si>
  <si>
    <t>http://t.co/0NzrwcHx47</t>
  </si>
  <si>
    <t>https://t.co/FUf2uXL2Y0</t>
  </si>
  <si>
    <t>http://t.co/0DpOAnvesG</t>
  </si>
  <si>
    <t>https://t.co/fIH7QIqVMG</t>
  </si>
  <si>
    <t>https://t.co/B2N9FTBtL7</t>
  </si>
  <si>
    <t>http://t.co/HwQWTq0Ddq</t>
  </si>
  <si>
    <t>http://t.co/wk3ROj6b6m</t>
  </si>
  <si>
    <t>https://t.co/opomM2VdQF</t>
  </si>
  <si>
    <t>http://buzzmachine.com</t>
  </si>
  <si>
    <t>https://t.co/oo7rjqhLM6</t>
  </si>
  <si>
    <t>https://t.co/AACMIH0gKN</t>
  </si>
  <si>
    <t>https://t.co/WGD0jkRcUF</t>
  </si>
  <si>
    <t>http://www.semaphoria.com</t>
  </si>
  <si>
    <t>http://t.co/iHDUMLtp</t>
  </si>
  <si>
    <t>https://t.co/SSA14X2cTK</t>
  </si>
  <si>
    <t>Eastern Time (US &amp; Canada)</t>
  </si>
  <si>
    <t>https://pbs.twimg.com/profile_banners/28076021/1537251580</t>
  </si>
  <si>
    <t>https://pbs.twimg.com/profile_banners/19004500/1491214609</t>
  </si>
  <si>
    <t>https://pbs.twimg.com/profile_banners/71137977/1547975624</t>
  </si>
  <si>
    <t>https://pbs.twimg.com/profile_banners/8039622/1398392088</t>
  </si>
  <si>
    <t>https://pbs.twimg.com/profile_banners/13610312/1360968355</t>
  </si>
  <si>
    <t>https://pbs.twimg.com/profile_banners/14073364/1488369442</t>
  </si>
  <si>
    <t>https://pbs.twimg.com/profile_banners/18946980/1359169379</t>
  </si>
  <si>
    <t>https://pbs.twimg.com/profile_banners/8695932/1455478074</t>
  </si>
  <si>
    <t>https://pbs.twimg.com/profile_banners/18781120/1398353613</t>
  </si>
  <si>
    <t>https://pbs.twimg.com/profile_banners/20813318/1466045617</t>
  </si>
  <si>
    <t>https://pbs.twimg.com/profile_banners/11435642/1366427580</t>
  </si>
  <si>
    <t>https://pbs.twimg.com/profile_banners/16115264/1364503637</t>
  </si>
  <si>
    <t>https://pbs.twimg.com/profile_banners/1085631722186788864/1547670444</t>
  </si>
  <si>
    <t>https://pbs.twimg.com/profile_banners/1111618097776078850/1557748390</t>
  </si>
  <si>
    <t>https://pbs.twimg.com/profile_banners/7764502/1398394465</t>
  </si>
  <si>
    <t>https://pbs.twimg.com/profile_banners/896061/1398361343</t>
  </si>
  <si>
    <t>https://pbs.twimg.com/profile_banners/1100057793879453697/1551111272</t>
  </si>
  <si>
    <t>https://pbs.twimg.com/profile_banners/30261067/1516127632</t>
  </si>
  <si>
    <t>tr</t>
  </si>
  <si>
    <t>http://abs.twimg.com/images/themes/theme1/bg.png</t>
  </si>
  <si>
    <t>http://abs.twimg.com/images/themes/theme6/bg.gif</t>
  </si>
  <si>
    <t>http://abs.twimg.com/images/themes/theme10/bg.gif</t>
  </si>
  <si>
    <t>http://abs.twimg.com/images/themes/theme2/bg.gif</t>
  </si>
  <si>
    <t>http://abs.twimg.com/images/themes/theme9/bg.gif</t>
  </si>
  <si>
    <t>http://pbs.twimg.com/profile_images/1097185040696520706/VrbPXhu1_normal.jpg</t>
  </si>
  <si>
    <t>http://pbs.twimg.com/profile_images/3258417710/b14b402aafb754a587a9f32b22adeb1e_normal.jpeg</t>
  </si>
  <si>
    <t>http://pbs.twimg.com/profile_images/771081413030453249/keFMxmLB_normal.jpg</t>
  </si>
  <si>
    <t>http://pbs.twimg.com/profile_images/677531812302880768/2lMDqX1U_normal.png</t>
  </si>
  <si>
    <t>http://pbs.twimg.com/profile_images/999648164/Screen_shot_2010-06-17_at_3.35.01_PM_normal.png</t>
  </si>
  <si>
    <t>http://pbs.twimg.com/profile_images/3786119484/886aa3b25353e8bfff38623f32fbd994_normal.png</t>
  </si>
  <si>
    <t>http://pbs.twimg.com/profile_images/1127889940845613059/FaRJhg6q_normal.png</t>
  </si>
  <si>
    <t>http://pbs.twimg.com/profile_images/1080128206332514304/yZ7vdXhj_normal.jpg</t>
  </si>
  <si>
    <t>http://pbs.twimg.com/profile_images/3220872992/b47658236a279c2c4c7315b02471239f_normal.jpeg</t>
  </si>
  <si>
    <t>http://pbs.twimg.com/profile_images/963998359001317376/scuoOV5m_normal.jpg</t>
  </si>
  <si>
    <t>Open Twitter Page for This Person</t>
  </si>
  <si>
    <t>https://twitter.com/nickvatterott</t>
  </si>
  <si>
    <t>https://twitter.com/tonyzaret</t>
  </si>
  <si>
    <t>https://twitter.com/babyfonzie</t>
  </si>
  <si>
    <t>https://twitter.com/james3neal</t>
  </si>
  <si>
    <t>https://twitter.com/anneneville</t>
  </si>
  <si>
    <t>https://twitter.com/knightfdn</t>
  </si>
  <si>
    <t>https://twitter.com/colbymarshall</t>
  </si>
  <si>
    <t>https://twitter.com/phat_controller</t>
  </si>
  <si>
    <t>https://twitter.com/theobserver</t>
  </si>
  <si>
    <t>https://twitter.com/thedatamap</t>
  </si>
  <si>
    <t>https://twitter.com/mediagazerchat</t>
  </si>
  <si>
    <t>https://twitter.com/documentcloud</t>
  </si>
  <si>
    <t>https://twitter.com/andysherry</t>
  </si>
  <si>
    <t>https://twitter.com/technicallyphl</t>
  </si>
  <si>
    <t>https://twitter.com/jeffjarvis</t>
  </si>
  <si>
    <t>https://twitter.com/jroxann</t>
  </si>
  <si>
    <t>https://twitter.com/iohnsands</t>
  </si>
  <si>
    <t>https://twitter.com/tvt_news</t>
  </si>
  <si>
    <t>https://twitter.com/javaun</t>
  </si>
  <si>
    <t>https://twitter.com/semaphoria</t>
  </si>
  <si>
    <t>https://twitter.com/dapper_sir</t>
  </si>
  <si>
    <t>https://twitter.com/latanyasweeney</t>
  </si>
  <si>
    <t>https://twitter.com/cnet</t>
  </si>
  <si>
    <t>nickvatterott
@tonyzaret That gentleman from
the TV show Empires? Umm, excuse
me, more like that lady from the
TV show Full Houses! #roastthenewschallenge
newschallenge</t>
  </si>
  <si>
    <t xml:space="preserve">tonyzaret
</t>
  </si>
  <si>
    <t>babyfonzie
RT @nickvatterott: @tonyzaret That
gentleman from the TV show Empires?
Umm, excuse me, more like that
lady from the TV show Full Houses!
#r…</t>
  </si>
  <si>
    <t>james3neal
RT @knightfdn: How might we incorporate
#opendata into library services?
https://t.co/5VBu1TT1UU #newschallenge
#dataequity @anneneville</t>
  </si>
  <si>
    <t xml:space="preserve">anneneville
</t>
  </si>
  <si>
    <t>knightfdn
Ten years after getting its start
as a Knight #newschallenge winner,
@documentcloud is still serving
journalists in major ways. Here’s
how the publishing tool is using
its open-source platform to help
journalists handle critical info:
https://t.co/pyrBeXjjzQ via @technicallyPHL</t>
  </si>
  <si>
    <t>colbymarshall
I wonder what would happen if everyone
who watches Fox News took a #newschallenge
to get their info anywhere BUT
for a month (&amp;amp; vice versa).</t>
  </si>
  <si>
    <t>phat_controller
RT @knightfdn: What do big companies
know about users? @thedatamap pinpoints
where #spyware shares https://t.co/FGDvpjxN5z
@theobserver #ne…</t>
  </si>
  <si>
    <t xml:space="preserve">theobserver
</t>
  </si>
  <si>
    <t xml:space="preserve">thedatamap
</t>
  </si>
  <si>
    <t>mediagazerchat
RT @andysherry: Great to see @DocumentCloud
still serving journalists a decade
after it got its start as a @knightfdn
#newschallenge winnerâ€¦</t>
  </si>
  <si>
    <t xml:space="preserve">documentcloud
</t>
  </si>
  <si>
    <t>andysherry
Great to see @DocumentCloud still
serving journalists a decade after
it got its start as a @knightfdn…
https://t.co/5wXn3Ka0Js</t>
  </si>
  <si>
    <t xml:space="preserve">technicallyphl
</t>
  </si>
  <si>
    <t>jeffjarvis
RT @knightfdn: Ten years after
getting its start as a Knight #newschallenge
winner, @documentcloud is still
serving journalists in major wa…</t>
  </si>
  <si>
    <t>jroxann
RT @knightfdn: Ten years after
getting its start as a Knight #newschallenge
winner, @documentcloud is still
serving journalists in major wa…</t>
  </si>
  <si>
    <t>iohnsands
RT @knightfdn: Ten years after
getting its start as a Knight #newschallenge
winner, @documentcloud is still
serving journalists in major wa…</t>
  </si>
  <si>
    <t>tvt_news
[Tvt News]Challenge Cup: Warrington
Wolves v Wigan Warriors https://t.co/SkcJJTQOnh
https://t.co/khSqKQ52n9</t>
  </si>
  <si>
    <t>javaun
@andysherry hey Andrew! I hope
you're well. Breaking my Twitter
fast to ask you if the #newschallenge
is still running. Or, what's the
best way for a small indie data
journo team to ask for a grant?
cc @semaphoria</t>
  </si>
  <si>
    <t xml:space="preserve">semaphoria
</t>
  </si>
  <si>
    <t>dapper_sir
RT @knightfdn: Few people understand
all the places their #data goes
https://t.co/4xa93uwgyO @CNET #newschallenge
@LatanyaSweeney</t>
  </si>
  <si>
    <t xml:space="preserve">latanyasweeney
</t>
  </si>
  <si>
    <t xml:space="preserve">cnet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</si>
  <si>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</si>
  <si>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</si>
  <si>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</si>
  <si>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</si>
  <si>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</si>
  <si>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</si>
  <si>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</si>
  <si>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</si>
  <si>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</si>
  <si>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</si>
  <si>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</si>
  <si>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</si>
  <si>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</si>
  <si>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</si>
  <si>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</si>
  <si>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</si>
  <si>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</si>
  <si>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</si>
  <si>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</si>
  <si>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</si>
  <si>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</si>
  <si>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</si>
  <si>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</si>
  <si>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</si>
  <si>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</si>
  <si>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</si>
  <si>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</si>
  <si>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</si>
  <si>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</si>
  <si>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</si>
  <si>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</si>
  <si>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</si>
  <si>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</si>
  <si>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</si>
  <si>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</si>
  <si>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</si>
  <si>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</si>
  <si>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</si>
  <si>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</si>
  <si>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</si>
  <si>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</si>
  <si>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</si>
  <si>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</si>
  <si>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</si>
  <si>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</si>
  <si>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</si>
  <si>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</si>
  <si>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</si>
  <si>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</si>
  <si>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</si>
  <si>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</si>
  <si>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</si>
  <si>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</si>
  <si>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</si>
  <si>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</si>
  <si>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</si>
  <si>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</si>
  <si>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</si>
  <si>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</si>
  <si>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</si>
  <si>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</si>
  <si>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</si>
  <si>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</si>
  <si>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</si>
  <si>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</si>
  <si>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</si>
  <si>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</si>
  <si>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</si>
  <si>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</si>
  <si>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http://observer.com/2016/02/harvard-datamap-personal-info/ http://www.cnet.com/news/its-data-privacy-day-do-you-know-where-your-data-is/ https://statescoop.com/how-public-libraries-are-becoming-the-place-where-citizens-can-turn-to-for-government-data https://technical.ly/philly/2019/04/25/donald-trump-robert-mueller-documentcloud-mueller-report-annotated-searchable/</t>
  </si>
  <si>
    <t>https://www.tvtnews.com/tvt-newschallenge-cup-warrington-wolves-v-wigan-warriors/ https://www.tvtnews.com/tvt-newschallenge-cup-hull-fc-beat-castleford-tigers-28-12-to-book-place-in-last-eight/</t>
  </si>
  <si>
    <t>Top Domains in Tweet in Entire Graph</t>
  </si>
  <si>
    <t>Top Domains in Tweet in G1</t>
  </si>
  <si>
    <t>Top Domains in Tweet in G2</t>
  </si>
  <si>
    <t>Top Domains in Tweet in G3</t>
  </si>
  <si>
    <t>Top Domains in Tweet in G4</t>
  </si>
  <si>
    <t>Top Domains in Tweet</t>
  </si>
  <si>
    <t>observer.com cnet.com statescoop.com technical.ly</t>
  </si>
  <si>
    <t>Top Hashtags in Tweet in Entire Graph</t>
  </si>
  <si>
    <t>data</t>
  </si>
  <si>
    <t>opendata</t>
  </si>
  <si>
    <t>dataequity</t>
  </si>
  <si>
    <t>Top Hashtags in Tweet in G1</t>
  </si>
  <si>
    <t>Top Hashtags in Tweet in G2</t>
  </si>
  <si>
    <t>Top Hashtags in Tweet in G3</t>
  </si>
  <si>
    <t>Top Hashtags in Tweet in G4</t>
  </si>
  <si>
    <t>Top Hashtags in Tweet</t>
  </si>
  <si>
    <t>newschallenge spyware data opendata dataequity</t>
  </si>
  <si>
    <t>Top Words in Tweet in Entire Graph</t>
  </si>
  <si>
    <t>Words in Sentiment List#1: Positive</t>
  </si>
  <si>
    <t>Words in Sentiment List#2: Negative</t>
  </si>
  <si>
    <t>Words in Sentiment List#3: Angry/Violent</t>
  </si>
  <si>
    <t>Non-categorized Words</t>
  </si>
  <si>
    <t>Total Words</t>
  </si>
  <si>
    <t>#newschallenge</t>
  </si>
  <si>
    <t>still</t>
  </si>
  <si>
    <t>journalists</t>
  </si>
  <si>
    <t>start</t>
  </si>
  <si>
    <t>Top Words in Tweet in G1</t>
  </si>
  <si>
    <t>big</t>
  </si>
  <si>
    <t>companies</t>
  </si>
  <si>
    <t>know</t>
  </si>
  <si>
    <t>users</t>
  </si>
  <si>
    <t>pinpoints</t>
  </si>
  <si>
    <t>#spyware</t>
  </si>
  <si>
    <t>shares</t>
  </si>
  <si>
    <t>Top Words in Tweet in G2</t>
  </si>
  <si>
    <t>serving</t>
  </si>
  <si>
    <t>ten</t>
  </si>
  <si>
    <t>years</t>
  </si>
  <si>
    <t>getting</t>
  </si>
  <si>
    <t>Top Words in Tweet in G3</t>
  </si>
  <si>
    <t>tv</t>
  </si>
  <si>
    <t>show</t>
  </si>
  <si>
    <t>gentleman</t>
  </si>
  <si>
    <t>empires</t>
  </si>
  <si>
    <t>umm</t>
  </si>
  <si>
    <t>excuse</t>
  </si>
  <si>
    <t>more</t>
  </si>
  <si>
    <t>lady</t>
  </si>
  <si>
    <t>full</t>
  </si>
  <si>
    <t>Top Words in Tweet in G4</t>
  </si>
  <si>
    <t>news</t>
  </si>
  <si>
    <t>tvt</t>
  </si>
  <si>
    <t>challenge</t>
  </si>
  <si>
    <t>cup</t>
  </si>
  <si>
    <t>Top Words in Tweet</t>
  </si>
  <si>
    <t>#newschallenge knightfdn big companies know users thedatamap pinpoints #spyware shares</t>
  </si>
  <si>
    <t>still #newschallenge documentcloud serving journalists start knightfdn ten years getting</t>
  </si>
  <si>
    <t>tv show tonyzaret gentleman empires umm excuse more lady full</t>
  </si>
  <si>
    <t>news tvt challenge cup</t>
  </si>
  <si>
    <t>Top Word Pairs in Tweet in Entire Graph</t>
  </si>
  <si>
    <t>documentcloud,still</t>
  </si>
  <si>
    <t>still,serving</t>
  </si>
  <si>
    <t>serving,journalists</t>
  </si>
  <si>
    <t>#newschallenge,winner</t>
  </si>
  <si>
    <t>ten,years</t>
  </si>
  <si>
    <t>years,getting</t>
  </si>
  <si>
    <t>getting,start</t>
  </si>
  <si>
    <t>start,knight</t>
  </si>
  <si>
    <t>knight,#newschallenge</t>
  </si>
  <si>
    <t>winner,documentcloud</t>
  </si>
  <si>
    <t>Top Word Pairs in Tweet in G1</t>
  </si>
  <si>
    <t>big,companies</t>
  </si>
  <si>
    <t>companies,know</t>
  </si>
  <si>
    <t>know,users</t>
  </si>
  <si>
    <t>users,thedatamap</t>
  </si>
  <si>
    <t>thedatamap,pinpoints</t>
  </si>
  <si>
    <t>pinpoints,#spyware</t>
  </si>
  <si>
    <t>#spyware,shares</t>
  </si>
  <si>
    <t>shares,theobserver</t>
  </si>
  <si>
    <t>few,people</t>
  </si>
  <si>
    <t>people,understand</t>
  </si>
  <si>
    <t>Top Word Pairs in Tweet in G2</t>
  </si>
  <si>
    <t>knightfdn,ten</t>
  </si>
  <si>
    <t>Top Word Pairs in Tweet in G3</t>
  </si>
  <si>
    <t>tv,show</t>
  </si>
  <si>
    <t>tonyzaret,gentleman</t>
  </si>
  <si>
    <t>gentleman,tv</t>
  </si>
  <si>
    <t>show,empires</t>
  </si>
  <si>
    <t>empires,umm</t>
  </si>
  <si>
    <t>umm,excuse</t>
  </si>
  <si>
    <t>excuse,more</t>
  </si>
  <si>
    <t>more,lady</t>
  </si>
  <si>
    <t>lady,tv</t>
  </si>
  <si>
    <t>show,full</t>
  </si>
  <si>
    <t>Top Word Pairs in Tweet in G4</t>
  </si>
  <si>
    <t>tvt,news</t>
  </si>
  <si>
    <t>news,challenge</t>
  </si>
  <si>
    <t>challenge,cup</t>
  </si>
  <si>
    <t>Top Word Pairs in Tweet</t>
  </si>
  <si>
    <t>big,companies  companies,know  know,users  users,thedatamap  thedatamap,pinpoints  pinpoints,#spyware  #spyware,shares  shares,theobserver  few,people  people,understand</t>
  </si>
  <si>
    <t>documentcloud,still  still,serving  serving,journalists  knightfdn,ten  ten,years  years,getting  getting,start  start,knight  knight,#newschallenge  #newschallenge,winner</t>
  </si>
  <si>
    <t>tv,show  tonyzaret,gentleman  gentleman,tv  show,empires  empires,umm  umm,excuse  excuse,more  more,lady  lady,tv  show,full</t>
  </si>
  <si>
    <t>tvt,news  news,challenge  challenge,cup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</si>
  <si>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</si>
  <si>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</si>
  <si>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</si>
  <si>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</si>
  <si>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</si>
  <si>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</si>
  <si>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</si>
  <si>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</si>
  <si>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</si>
  <si>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</si>
  <si>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</si>
  <si>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</si>
  <si>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knightfdn thedatamap theobserver cnet latanyasweeney anneneville documentcloud andysherry technicallyphl</t>
  </si>
  <si>
    <t>documentcloud knightfdn semaphoria andysherry</t>
  </si>
  <si>
    <t>nickvatterott tonyzaret</t>
  </si>
  <si>
    <t>Top Tweeters in Entire Graph</t>
  </si>
  <si>
    <t>Top Tweeters in G1</t>
  </si>
  <si>
    <t>Top Tweeters in G2</t>
  </si>
  <si>
    <t>Top Tweeters in G3</t>
  </si>
  <si>
    <t>Top Tweeters in G4</t>
  </si>
  <si>
    <t>Top Tweeters</t>
  </si>
  <si>
    <t>cnet theobserver james3neal knightfdn technicallyphl phat_controller dapper_sir anneneville latanyasweeney thedatamap</t>
  </si>
  <si>
    <t>jeffjarvis mediagazerchat semaphoria jroxann javaun andysherry documentcloud iohnsands</t>
  </si>
  <si>
    <t>babyfonzie nickvatterott tonyzaret</t>
  </si>
  <si>
    <t>colbymarshall tvt_news</t>
  </si>
  <si>
    <t>Top URLs in Tweet by Count</t>
  </si>
  <si>
    <t>http://www.cnet.com/news/its-data-privacy-day-do-you-know-where-your-data-is/ https://technical.ly/philly/2019/04/25/donald-trump-robert-mueller-documentcloud-mueller-report-annotated-searchable/ http://observer.com/2016/02/harvard-datamap-personal-info/ https://statescoop.com/how-public-libraries-are-becoming-the-place-where-citizens-can-turn-to-for-government-data</t>
  </si>
  <si>
    <t>http://www.cnet.com/news/its-data-privacy-day-do-you-know-where-your-data-is/ http://observer.com/2016/02/harvard-datamap-personal-info/</t>
  </si>
  <si>
    <t>Top URLs in Tweet by Salience</t>
  </si>
  <si>
    <t>Top Domains in Tweet by Count</t>
  </si>
  <si>
    <t>cnet.com technical.ly observer.com statescoop.com</t>
  </si>
  <si>
    <t>cnet.com observer.com</t>
  </si>
  <si>
    <t>Top Domains in Tweet by Salience</t>
  </si>
  <si>
    <t>Top Hashtags in Tweet by Count</t>
  </si>
  <si>
    <t>newschallenge data spyware opendata dataequity</t>
  </si>
  <si>
    <t>data newschallenge spyware</t>
  </si>
  <si>
    <t>Top Hashtags in Tweet by Salience</t>
  </si>
  <si>
    <t>data spyware opendata dataequity newschallenge</t>
  </si>
  <si>
    <t>Top Words in Tweet by Count</t>
  </si>
  <si>
    <t>tv show nickvatterott tonyzaret gentleman empires umm excuse more lady</t>
  </si>
  <si>
    <t>knightfdn incorporate #opendata library services #newschallenge #dataequity anneneville</t>
  </si>
  <si>
    <t>#newschallenge journalists start winner documentcloud still serving few people understand</t>
  </si>
  <si>
    <t>wonder happen everyone watches fox news took #newschallenge info anywhere</t>
  </si>
  <si>
    <t>knightfdn big companies know users thedatamap pinpoints #spyware shares theobserver</t>
  </si>
  <si>
    <t>andysherry great see documentcloud still serving journalists decade start knightfdn</t>
  </si>
  <si>
    <t>great see documentcloud still serving journalists decade start knightfdn</t>
  </si>
  <si>
    <t>knightfdn ten years getting start knight #newschallenge winner documentcloud still</t>
  </si>
  <si>
    <t>tvt news challenge cup warrington wolves v wigan warriors hull</t>
  </si>
  <si>
    <t>ask andysherry hey andrew hope well breaking twitter fast #newschallenge</t>
  </si>
  <si>
    <t>knightfdn few people understand places #data goes cnet #newschallenge latanyasweeney</t>
  </si>
  <si>
    <t>Top Words in Tweet by Salience</t>
  </si>
  <si>
    <t>journalists start winner documentcloud still serving few people understand places</t>
  </si>
  <si>
    <t>warrington wolves v wigan warriors hull fc beat castleford tigers</t>
  </si>
  <si>
    <t>few people understand places #data goes cnet #newschallenge latanyasweeney big</t>
  </si>
  <si>
    <t>Top Word Pairs in Tweet by Count</t>
  </si>
  <si>
    <t>tv,show  nickvatterott,tonyzaret  tonyzaret,gentleman  gentleman,tv  show,empires  empires,umm  umm,excuse  excuse,more  more,lady  lady,tv</t>
  </si>
  <si>
    <t>knightfdn,incorporate  incorporate,#opendata  #opendata,library  library,services  services,#newschallenge  #newschallenge,#dataequity  #dataequity,anneneville</t>
  </si>
  <si>
    <t>#newschallenge,winner  documentcloud,still  still,serving  serving,journalists  few,people  people,understand  understand,places  places,#data  #data,goes  goes,cnet</t>
  </si>
  <si>
    <t>wonder,happen  happen,everyone  everyone,watches  watches,fox  fox,news  news,took  took,#newschallenge  #newschallenge,info  info,anywhere  anywhere,month</t>
  </si>
  <si>
    <t>knightfdn,big  big,companies  companies,know  know,users  users,thedatamap  thedatamap,pinpoints  pinpoints,#spyware  #spyware,shares  shares,theobserver  theobserver,#ne</t>
  </si>
  <si>
    <t>andysherry,great  great,see  see,documentcloud  documentcloud,still  still,serving  serving,journalists  journalists,decade  decade,start  start,knightfdn  knightfdn,#newschallenge</t>
  </si>
  <si>
    <t>great,see  see,documentcloud  documentcloud,still  still,serving  serving,journalists  journalists,decade  decade,start  start,knightfdn</t>
  </si>
  <si>
    <t>knightfdn,ten  ten,years  years,getting  getting,start  start,knight  knight,#newschallenge  #newschallenge,winner  winner,documentcloud  documentcloud,still  still,serving</t>
  </si>
  <si>
    <t>tvt,news  news,challenge  challenge,cup  cup,warrington  warrington,wolves  wolves,v  v,wigan  wigan,warriors  cup,hull  hull,fc</t>
  </si>
  <si>
    <t>andysherry,hey  hey,andrew  andrew,hope  hope,well  well,breaking  breaking,twitter  twitter,fast  fast,ask  ask,#newschallenge  #newschallenge,still</t>
  </si>
  <si>
    <t>knightfdn,few  few,people  people,understand  understand,places  places,#data  #data,goes  goes,cnet  cnet,#newschallenge  #newschallenge,latanyasweeney  knightfdn,big</t>
  </si>
  <si>
    <t>Top Word Pairs in Tweet by Salience</t>
  </si>
  <si>
    <t>cup,warrington  warrington,wolves  wolves,v  v,wigan  wigan,warriors  cup,hull  hull,fc  fc,beat  beat,castleford  castleford,tigers</t>
  </si>
  <si>
    <t>Word</t>
  </si>
  <si>
    <t>winner</t>
  </si>
  <si>
    <t>knight</t>
  </si>
  <si>
    <t>major</t>
  </si>
  <si>
    <t>wa</t>
  </si>
  <si>
    <t>great</t>
  </si>
  <si>
    <t>see</t>
  </si>
  <si>
    <t>decade</t>
  </si>
  <si>
    <t>few</t>
  </si>
  <si>
    <t>people</t>
  </si>
  <si>
    <t>understand</t>
  </si>
  <si>
    <t>places</t>
  </si>
  <si>
    <t>#data</t>
  </si>
  <si>
    <t>goes</t>
  </si>
  <si>
    <t>#ne</t>
  </si>
  <si>
    <t>ask</t>
  </si>
  <si>
    <t>info</t>
  </si>
  <si>
    <t>incorporate</t>
  </si>
  <si>
    <t>#opendata</t>
  </si>
  <si>
    <t>library</t>
  </si>
  <si>
    <t>services</t>
  </si>
  <si>
    <t>#dataequity</t>
  </si>
  <si>
    <t>houses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</si>
  <si>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</si>
  <si>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</si>
  <si>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</si>
  <si>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</si>
  <si>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</si>
  <si>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</si>
  <si>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</si>
  <si>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</si>
  <si>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</si>
  <si>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</si>
  <si>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</si>
  <si>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</si>
  <si>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</si>
  <si>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</si>
  <si>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</si>
  <si>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</si>
  <si>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</si>
  <si>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</si>
  <si>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</si>
  <si>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</si>
  <si>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</si>
  <si>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</si>
  <si>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</si>
  <si>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</si>
  <si>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</si>
  <si>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</si>
  <si>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</si>
  <si>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</si>
  <si>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</si>
  <si>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</si>
  <si>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</si>
  <si>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</si>
  <si>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</si>
  <si>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#newschallenge knightfdn big companies know users thedatamap pinpoints #spyware shares</t>
  </si>
  <si>
    <t>G2: still #newschallenge documentcloud serving journalists start knightfdn ten years getting</t>
  </si>
  <si>
    <t>G3: tv show tonyzaret gentleman empires umm excuse more lady full</t>
  </si>
  <si>
    <t>G4: news tvt challenge cup</t>
  </si>
  <si>
    <t>Autofill Workbook Results</t>
  </si>
  <si>
    <t>Edge Weight▓1▓1▓0▓True▓Gray▓Red▓▓Edge Weight▓1▓1▓0▓3▓10▓False▓Edge Weight▓1▓1▓0▓35▓12▓False▓▓0▓0▓0▓True▓Black▓Black▓▓Followers▓21▓243720▓0▓162▓1000▓False▓▓0▓0▓0▓0▓0▓False▓▓0▓0▓0▓0▓0▓False▓▓0▓0▓0▓0▓0▓False</t>
  </si>
  <si>
    <t>GraphSource░GraphServerTwitterSearch▓GraphTerm░newschallenge▓ImportDescription░The graph represents a network of 23 Twitter users whose tweets in the requested range contained "newschallenge", or who were replied to or mentioned in those tweets.  The network was obtained from the NodeXL Graph Server on Monday, 27 May 2019 at 05:21 UTC.
The requested start date was Monday, 27 May 2019 at 00:01 UTC and the maximum number of tweets (going backward in time) was 5,000.
The tweets in the network were tweeted over the 68-day, 10-hour, 19-minute period from Saturday, 16 March 2019 at 20:13 UTC to Friday, 24 May 2019 at 06:33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</si>
</sst>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468025"/>
        <c:axId val="27103362"/>
      </c:barChart>
      <c:catAx>
        <c:axId val="10468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03362"/>
        <c:crosses val="autoZero"/>
        <c:auto val="1"/>
        <c:lblOffset val="100"/>
        <c:noMultiLvlLbl val="0"/>
      </c:catAx>
      <c:valAx>
        <c:axId val="27103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8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2/2/2016 16:31</c:v>
                </c:pt>
                <c:pt idx="1">
                  <c:v>2/6/2016 19:37</c:v>
                </c:pt>
                <c:pt idx="2">
                  <c:v>5/1/2018 0:13</c:v>
                </c:pt>
                <c:pt idx="3">
                  <c:v>3/16/2019 20:13</c:v>
                </c:pt>
                <c:pt idx="4">
                  <c:v>3/16/2019 20:52</c:v>
                </c:pt>
                <c:pt idx="5">
                  <c:v>3/21/2019 18:16</c:v>
                </c:pt>
                <c:pt idx="6">
                  <c:v>4/5/2019 8:14</c:v>
                </c:pt>
                <c:pt idx="7">
                  <c:v>4/26/2019 16:20</c:v>
                </c:pt>
                <c:pt idx="8">
                  <c:v>4/26/2019 17:30</c:v>
                </c:pt>
                <c:pt idx="9">
                  <c:v>4/26/2019 19:56</c:v>
                </c:pt>
                <c:pt idx="10">
                  <c:v>4/27/2019 9:25</c:v>
                </c:pt>
                <c:pt idx="11">
                  <c:v>5/1/2019 17:54</c:v>
                </c:pt>
                <c:pt idx="12">
                  <c:v>5/1/2019 18:01</c:v>
                </c:pt>
                <c:pt idx="13">
                  <c:v>5/1/2019 18:52</c:v>
                </c:pt>
                <c:pt idx="14">
                  <c:v>5/2/2019 22:47</c:v>
                </c:pt>
                <c:pt idx="15">
                  <c:v>5/11/2019 1:29</c:v>
                </c:pt>
                <c:pt idx="16">
                  <c:v>5/12/2019 11:27</c:v>
                </c:pt>
                <c:pt idx="17">
                  <c:v>5/23/2019 19:52</c:v>
                </c:pt>
                <c:pt idx="18">
                  <c:v>5/24/2019 6:33</c:v>
                </c:pt>
                <c:pt idx="19">
                  <c:v>5/24/2019 6:33</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901091"/>
        <c:axId val="8109820"/>
      </c:barChart>
      <c:catAx>
        <c:axId val="901091"/>
        <c:scaling>
          <c:orientation val="minMax"/>
        </c:scaling>
        <c:axPos val="b"/>
        <c:delete val="0"/>
        <c:numFmt formatCode="General" sourceLinked="1"/>
        <c:majorTickMark val="out"/>
        <c:minorTickMark val="none"/>
        <c:tickLblPos val="nextTo"/>
        <c:crossAx val="8109820"/>
        <c:crosses val="autoZero"/>
        <c:auto val="1"/>
        <c:lblOffset val="100"/>
        <c:noMultiLvlLbl val="0"/>
      </c:catAx>
      <c:valAx>
        <c:axId val="8109820"/>
        <c:scaling>
          <c:orientation val="minMax"/>
        </c:scaling>
        <c:axPos val="l"/>
        <c:majorGridlines/>
        <c:delete val="0"/>
        <c:numFmt formatCode="General" sourceLinked="1"/>
        <c:majorTickMark val="out"/>
        <c:minorTickMark val="none"/>
        <c:tickLblPos val="nextTo"/>
        <c:crossAx val="9010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603667"/>
        <c:axId val="47888684"/>
      </c:barChart>
      <c:catAx>
        <c:axId val="426036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888684"/>
        <c:crosses val="autoZero"/>
        <c:auto val="1"/>
        <c:lblOffset val="100"/>
        <c:noMultiLvlLbl val="0"/>
      </c:catAx>
      <c:valAx>
        <c:axId val="47888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3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344973"/>
        <c:axId val="53778166"/>
      </c:barChart>
      <c:catAx>
        <c:axId val="283449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78166"/>
        <c:crosses val="autoZero"/>
        <c:auto val="1"/>
        <c:lblOffset val="100"/>
        <c:noMultiLvlLbl val="0"/>
      </c:catAx>
      <c:valAx>
        <c:axId val="5377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241447"/>
        <c:axId val="61064160"/>
      </c:barChart>
      <c:catAx>
        <c:axId val="142414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64160"/>
        <c:crosses val="autoZero"/>
        <c:auto val="1"/>
        <c:lblOffset val="100"/>
        <c:noMultiLvlLbl val="0"/>
      </c:catAx>
      <c:valAx>
        <c:axId val="6106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1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706529"/>
        <c:axId val="47249898"/>
      </c:barChart>
      <c:catAx>
        <c:axId val="12706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9898"/>
        <c:crosses val="autoZero"/>
        <c:auto val="1"/>
        <c:lblOffset val="100"/>
        <c:noMultiLvlLbl val="0"/>
      </c:catAx>
      <c:valAx>
        <c:axId val="4724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06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595899"/>
        <c:axId val="2036500"/>
      </c:barChart>
      <c:catAx>
        <c:axId val="22595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36500"/>
        <c:crosses val="autoZero"/>
        <c:auto val="1"/>
        <c:lblOffset val="100"/>
        <c:noMultiLvlLbl val="0"/>
      </c:catAx>
      <c:valAx>
        <c:axId val="203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5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328501"/>
        <c:axId val="30738782"/>
      </c:barChart>
      <c:catAx>
        <c:axId val="18328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38782"/>
        <c:crosses val="autoZero"/>
        <c:auto val="1"/>
        <c:lblOffset val="100"/>
        <c:noMultiLvlLbl val="0"/>
      </c:catAx>
      <c:valAx>
        <c:axId val="3073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213583"/>
        <c:axId val="6813384"/>
      </c:barChart>
      <c:catAx>
        <c:axId val="82135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13384"/>
        <c:crosses val="autoZero"/>
        <c:auto val="1"/>
        <c:lblOffset val="100"/>
        <c:noMultiLvlLbl val="0"/>
      </c:catAx>
      <c:valAx>
        <c:axId val="681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320457"/>
        <c:axId val="15013202"/>
      </c:barChart>
      <c:catAx>
        <c:axId val="61320457"/>
        <c:scaling>
          <c:orientation val="minMax"/>
        </c:scaling>
        <c:axPos val="b"/>
        <c:delete val="1"/>
        <c:majorTickMark val="out"/>
        <c:minorTickMark val="none"/>
        <c:tickLblPos val="none"/>
        <c:crossAx val="15013202"/>
        <c:crosses val="autoZero"/>
        <c:auto val="1"/>
        <c:lblOffset val="100"/>
        <c:noMultiLvlLbl val="0"/>
      </c:catAx>
      <c:valAx>
        <c:axId val="15013202"/>
        <c:scaling>
          <c:orientation val="minMax"/>
        </c:scaling>
        <c:axPos val="l"/>
        <c:delete val="1"/>
        <c:majorTickMark val="out"/>
        <c:minorTickMark val="none"/>
        <c:tickLblPos val="none"/>
        <c:crossAx val="613204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L2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roastthenewschallenge"/>
        <m/>
        <s v="opendata newschallenge dataequity"/>
        <s v="newschallenge"/>
        <s v="spyware"/>
        <s v="spyware newschallenge"/>
        <s v="data newschalle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19-03-16T20:13:32.000"/>
        <d v="2019-03-16T20:52:35.000"/>
        <d v="2019-03-21T18:16:59.000"/>
        <d v="2019-04-05T08:14:11.000"/>
        <d v="2019-04-26T19:56:11.000"/>
        <d v="2019-04-27T09:25:46.000"/>
        <d v="2018-05-01T00:13:00.000"/>
        <d v="2019-05-01T17:54:00.000"/>
        <d v="2019-05-01T18:01:41.000"/>
        <d v="2019-05-01T18:52:52.000"/>
        <d v="2019-04-26T16:20:39.000"/>
        <d v="2019-04-26T17:30:08.000"/>
        <d v="2019-05-02T22:47:23.000"/>
        <d v="2019-05-11T01:29:23.000"/>
        <d v="2019-05-12T11:27:59.000"/>
        <d v="2019-05-23T19:52:06.000"/>
        <d v="2016-02-06T19:37:03.000"/>
        <d v="2019-05-24T06:33:18.000"/>
        <d v="2016-02-02T16:31:05.000"/>
        <d v="2019-05-24T06:33:2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nickvatterott"/>
    <s v="tonyzaret"/>
    <m/>
    <m/>
    <m/>
    <m/>
    <m/>
    <m/>
    <m/>
    <m/>
    <s v="No"/>
    <n v="3"/>
    <m/>
    <m/>
    <x v="0"/>
    <d v="2019-03-16T20:13:32.000"/>
    <s v="@tonyzaret That gentleman from the TV show Empires? Umm, excuse me, more like that lady from the TV show Full Houses! #roastthenewschallenge newschallenge"/>
    <m/>
    <m/>
    <x v="0"/>
    <m/>
    <s v="http://pbs.twimg.com/profile_images/1039763686351613952/61VGgBUu_normal.jpg"/>
    <x v="0"/>
    <s v="https://twitter.com/#!/nickvatterott/status/1107012039312994304"/>
    <m/>
    <m/>
    <s v="1107012039312994304"/>
    <s v="1106913184642945024"/>
    <b v="0"/>
    <n v="7"/>
    <s v="19004500"/>
    <b v="0"/>
    <s v="en"/>
    <m/>
    <s v=""/>
    <b v="0"/>
    <n v="1"/>
    <s v=""/>
    <s v="Twitter Web App"/>
    <b v="0"/>
    <s v="1106913184642945024"/>
    <s v="Tweet"/>
    <n v="0"/>
    <n v="0"/>
    <m/>
    <m/>
    <m/>
    <m/>
    <m/>
    <m/>
    <m/>
    <m/>
    <n v="1"/>
    <s v="3"/>
    <s v="3"/>
    <n v="1"/>
    <n v="4.3478260869565215"/>
    <n v="1"/>
    <n v="4.3478260869565215"/>
    <n v="0"/>
    <n v="0"/>
    <n v="21"/>
    <n v="91.30434782608695"/>
    <n v="23"/>
  </r>
  <r>
    <s v="babyfonzie"/>
    <s v="tonyzaret"/>
    <m/>
    <m/>
    <m/>
    <m/>
    <m/>
    <m/>
    <m/>
    <m/>
    <s v="No"/>
    <n v="4"/>
    <m/>
    <m/>
    <x v="1"/>
    <d v="2019-03-16T20:52:35.000"/>
    <s v="RT @nickvatterott: @tonyzaret That gentleman from the TV show Empires? Umm, excuse me, more like that lady from the TV show Full Houses! #r…"/>
    <m/>
    <m/>
    <x v="1"/>
    <m/>
    <s v="http://pbs.twimg.com/profile_images/1116880322208174080/hf7UbrEr_normal.jpg"/>
    <x v="1"/>
    <s v="https://twitter.com/#!/babyfonzie/status/1107021867783782402"/>
    <m/>
    <m/>
    <s v="1107021867783782402"/>
    <m/>
    <b v="0"/>
    <n v="0"/>
    <s v=""/>
    <b v="0"/>
    <s v="en"/>
    <m/>
    <s v=""/>
    <b v="0"/>
    <n v="1"/>
    <s v="1107012039312994304"/>
    <s v="Twitter for Android"/>
    <b v="0"/>
    <s v="1107012039312994304"/>
    <s v="Tweet"/>
    <n v="0"/>
    <n v="0"/>
    <m/>
    <m/>
    <m/>
    <m/>
    <m/>
    <m/>
    <m/>
    <m/>
    <n v="1"/>
    <s v="3"/>
    <s v="3"/>
    <m/>
    <m/>
    <m/>
    <m/>
    <m/>
    <m/>
    <m/>
    <m/>
    <m/>
  </r>
  <r>
    <s v="james3neal"/>
    <s v="anneneville"/>
    <m/>
    <m/>
    <m/>
    <m/>
    <m/>
    <m/>
    <m/>
    <m/>
    <s v="No"/>
    <n v="6"/>
    <m/>
    <m/>
    <x v="1"/>
    <d v="2019-03-21T18:16:59.000"/>
    <s v="RT @knightfdn: How might we incorporate #opendata into library services? https://t.co/5VBu1TT1UU #newschallenge #dataequity @anneneville"/>
    <s v="https://statescoop.com/how-public-libraries-are-becoming-the-place-where-citizens-can-turn-to-for-government-data"/>
    <s v="statescoop.com"/>
    <x v="2"/>
    <m/>
    <s v="http://pbs.twimg.com/profile_images/1046883533623627776/UCFACOdc_normal.jpg"/>
    <x v="2"/>
    <s v="https://twitter.com/#!/james3neal/status/1108794650658328577"/>
    <m/>
    <m/>
    <s v="1108794650658328577"/>
    <m/>
    <b v="0"/>
    <n v="0"/>
    <s v=""/>
    <b v="0"/>
    <s v="en"/>
    <m/>
    <s v=""/>
    <b v="0"/>
    <n v="0"/>
    <s v="991108187028799488"/>
    <s v="Twitter Web Client"/>
    <b v="0"/>
    <s v="991108187028799488"/>
    <s v="Tweet"/>
    <n v="0"/>
    <n v="0"/>
    <m/>
    <m/>
    <m/>
    <m/>
    <m/>
    <m/>
    <m/>
    <m/>
    <n v="1"/>
    <s v="1"/>
    <s v="1"/>
    <m/>
    <m/>
    <m/>
    <m/>
    <m/>
    <m/>
    <m/>
    <m/>
    <m/>
  </r>
  <r>
    <s v="colbymarshall"/>
    <s v="colbymarshall"/>
    <m/>
    <m/>
    <m/>
    <m/>
    <m/>
    <m/>
    <m/>
    <m/>
    <s v="No"/>
    <n v="8"/>
    <m/>
    <m/>
    <x v="2"/>
    <d v="2019-04-05T08:14:11.000"/>
    <s v="I wonder what would happen if everyone who watches Fox News took a #newschallenge to get their info anywhere BUT for a month (&amp;amp; vice versa)."/>
    <m/>
    <m/>
    <x v="3"/>
    <m/>
    <s v="http://pbs.twimg.com/profile_images/2447105209/7i5yfdu2chzlrq8rpfnr_normal.jpeg"/>
    <x v="3"/>
    <s v="https://twitter.com/#!/colbymarshall/status/1114078769185284096"/>
    <m/>
    <m/>
    <s v="1114078769185284096"/>
    <m/>
    <b v="0"/>
    <n v="0"/>
    <s v=""/>
    <b v="0"/>
    <s v="en"/>
    <m/>
    <s v=""/>
    <b v="0"/>
    <n v="0"/>
    <s v=""/>
    <s v="Twitter for BlackBerry"/>
    <b v="0"/>
    <s v="1114078769185284096"/>
    <s v="Tweet"/>
    <n v="0"/>
    <n v="0"/>
    <m/>
    <m/>
    <m/>
    <m/>
    <m/>
    <m/>
    <m/>
    <m/>
    <n v="1"/>
    <s v="4"/>
    <s v="4"/>
    <n v="1"/>
    <n v="3.8461538461538463"/>
    <n v="1"/>
    <n v="3.8461538461538463"/>
    <n v="0"/>
    <n v="0"/>
    <n v="24"/>
    <n v="92.3076923076923"/>
    <n v="26"/>
  </r>
  <r>
    <s v="phat_controller"/>
    <s v="theobserver"/>
    <m/>
    <m/>
    <m/>
    <m/>
    <m/>
    <m/>
    <m/>
    <m/>
    <s v="No"/>
    <n v="9"/>
    <m/>
    <m/>
    <x v="1"/>
    <d v="2019-04-26T19:56:11.000"/>
    <s v="RT @knightfdn: What do big companies know about users? @thedatamap pinpoints where #spyware shares https://t.co/FGDvpjxN5z @theobserver #ne…"/>
    <s v="http://observer.com/2016/02/harvard-datamap-personal-info/"/>
    <s v="observer.com"/>
    <x v="4"/>
    <m/>
    <s v="http://pbs.twimg.com/profile_images/940465970/blue_face_normal.jpg"/>
    <x v="4"/>
    <s v="https://twitter.com/#!/phat_controller/status/1121865578430566407"/>
    <m/>
    <m/>
    <s v="1121865578430566407"/>
    <m/>
    <b v="0"/>
    <n v="0"/>
    <s v=""/>
    <b v="0"/>
    <s v="en"/>
    <m/>
    <s v=""/>
    <b v="0"/>
    <n v="17"/>
    <s v="696055021444530176"/>
    <s v="Twitter for Android"/>
    <b v="0"/>
    <s v="696055021444530176"/>
    <s v="Tweet"/>
    <n v="0"/>
    <n v="0"/>
    <m/>
    <m/>
    <m/>
    <m/>
    <m/>
    <m/>
    <m/>
    <m/>
    <n v="1"/>
    <s v="1"/>
    <s v="1"/>
    <m/>
    <m/>
    <m/>
    <m/>
    <m/>
    <m/>
    <m/>
    <m/>
    <m/>
  </r>
  <r>
    <s v="mediagazerchat"/>
    <s v="knightfdn"/>
    <m/>
    <m/>
    <m/>
    <m/>
    <m/>
    <m/>
    <m/>
    <m/>
    <s v="No"/>
    <n v="12"/>
    <m/>
    <m/>
    <x v="1"/>
    <d v="2019-04-27T09:25:46.000"/>
    <s v="RT @andysherry: Great to see @DocumentCloud still serving journalists a decade after it got its start as a @knightfdn #newschallenge winnerâ€¦"/>
    <m/>
    <m/>
    <x v="3"/>
    <m/>
    <s v="http://pbs.twimg.com/profile_images/775165918183698432/7GpkQwbS_normal.jpg"/>
    <x v="5"/>
    <s v="https://twitter.com/#!/mediagazerchat/status/1122069315967180800"/>
    <m/>
    <m/>
    <s v="1122069315967180800"/>
    <m/>
    <b v="0"/>
    <n v="0"/>
    <s v=""/>
    <b v="0"/>
    <s v="en"/>
    <m/>
    <s v=""/>
    <b v="0"/>
    <n v="2"/>
    <s v="1121811334792978438"/>
    <s v="Mediagazer Editors"/>
    <b v="0"/>
    <s v="1121811334792978438"/>
    <s v="Tweet"/>
    <n v="0"/>
    <n v="0"/>
    <m/>
    <m/>
    <m/>
    <m/>
    <m/>
    <m/>
    <m/>
    <m/>
    <n v="1"/>
    <s v="2"/>
    <s v="1"/>
    <m/>
    <m/>
    <m/>
    <m/>
    <m/>
    <m/>
    <m/>
    <m/>
    <m/>
  </r>
  <r>
    <s v="knightfdn"/>
    <s v="anneneville"/>
    <m/>
    <m/>
    <m/>
    <m/>
    <m/>
    <m/>
    <m/>
    <m/>
    <s v="No"/>
    <n v="15"/>
    <m/>
    <m/>
    <x v="1"/>
    <d v="2018-05-01T00:13:00.000"/>
    <s v="How might we incorporate #opendata into library services? https://t.co/5VBu1TT1UU #newschallenge #dataequity @anneneville"/>
    <s v="https://statescoop.com/how-public-libraries-are-becoming-the-place-where-citizens-can-turn-to-for-government-data"/>
    <s v="statescoop.com"/>
    <x v="2"/>
    <m/>
    <s v="http://pbs.twimg.com/profile_images/775046459007860736/ZJ17WXrl_normal.jpg"/>
    <x v="6"/>
    <s v="https://twitter.com/#!/knightfdn/status/991108187028799488"/>
    <m/>
    <m/>
    <s v="991108187028799488"/>
    <m/>
    <b v="0"/>
    <n v="17"/>
    <s v=""/>
    <b v="0"/>
    <s v="en"/>
    <m/>
    <s v=""/>
    <b v="0"/>
    <n v="10"/>
    <s v=""/>
    <s v="TweetDeck"/>
    <b v="0"/>
    <s v="991108187028799488"/>
    <s v="Retweet"/>
    <n v="0"/>
    <n v="0"/>
    <m/>
    <m/>
    <m/>
    <m/>
    <m/>
    <m/>
    <m/>
    <m/>
    <n v="1"/>
    <s v="1"/>
    <s v="1"/>
    <n v="0"/>
    <n v="0"/>
    <n v="0"/>
    <n v="0"/>
    <n v="0"/>
    <n v="0"/>
    <n v="11"/>
    <n v="100"/>
    <n v="11"/>
  </r>
  <r>
    <s v="knightfdn"/>
    <s v="technicallyphl"/>
    <m/>
    <m/>
    <m/>
    <m/>
    <m/>
    <m/>
    <m/>
    <m/>
    <s v="No"/>
    <n v="16"/>
    <m/>
    <m/>
    <x v="1"/>
    <d v="2019-05-01T17:54:00.000"/>
    <s v="Ten years after getting its start as a Knight #newschallenge winner, @documentcloud is still serving journalists in major ways. Here’s how the publishing tool is using its open-source platform to help journalists handle critical info: https://t.co/pyrBeXjjzQ via @technicallyPHL"/>
    <s v="https://technical.ly/philly/2019/04/25/donald-trump-robert-mueller-documentcloud-mueller-report-annotated-searchable/"/>
    <s v="technical.ly"/>
    <x v="3"/>
    <m/>
    <s v="http://pbs.twimg.com/profile_images/775046459007860736/ZJ17WXrl_normal.jpg"/>
    <x v="7"/>
    <s v="https://twitter.com/#!/knightfdn/status/1123646767428526080"/>
    <m/>
    <m/>
    <s v="1123646767428526080"/>
    <m/>
    <b v="0"/>
    <n v="7"/>
    <s v=""/>
    <b v="0"/>
    <s v="en"/>
    <m/>
    <s v=""/>
    <b v="0"/>
    <n v="3"/>
    <s v=""/>
    <s v="TweetDeck"/>
    <b v="0"/>
    <s v="1123646767428526080"/>
    <s v="Tweet"/>
    <n v="0"/>
    <n v="0"/>
    <m/>
    <m/>
    <m/>
    <m/>
    <m/>
    <m/>
    <m/>
    <m/>
    <n v="1"/>
    <s v="1"/>
    <s v="1"/>
    <n v="1"/>
    <n v="2.5641025641025643"/>
    <n v="1"/>
    <n v="2.5641025641025643"/>
    <n v="0"/>
    <n v="0"/>
    <n v="37"/>
    <n v="94.87179487179488"/>
    <n v="39"/>
  </r>
  <r>
    <s v="jeffjarvis"/>
    <s v="documentcloud"/>
    <m/>
    <m/>
    <m/>
    <m/>
    <m/>
    <m/>
    <m/>
    <m/>
    <s v="No"/>
    <n v="17"/>
    <m/>
    <m/>
    <x v="1"/>
    <d v="2019-05-01T18:01:41.000"/>
    <s v="RT @knightfdn: Ten years after getting its start as a Knight #newschallenge winner, @documentcloud is still serving journalists in major wa…"/>
    <m/>
    <m/>
    <x v="3"/>
    <m/>
    <s v="http://pbs.twimg.com/profile_images/1068466688302161920/z_W8xNjt_normal.jpg"/>
    <x v="8"/>
    <s v="https://twitter.com/#!/jeffjarvis/status/1123648700323106816"/>
    <m/>
    <m/>
    <s v="1123648700323106816"/>
    <m/>
    <b v="0"/>
    <n v="0"/>
    <s v=""/>
    <b v="0"/>
    <s v="en"/>
    <m/>
    <s v=""/>
    <b v="0"/>
    <n v="3"/>
    <s v="1123646767428526080"/>
    <s v="Twitter for Android"/>
    <b v="0"/>
    <s v="1123646767428526080"/>
    <s v="Tweet"/>
    <n v="0"/>
    <n v="0"/>
    <m/>
    <m/>
    <m/>
    <m/>
    <m/>
    <m/>
    <m/>
    <m/>
    <n v="1"/>
    <s v="2"/>
    <s v="2"/>
    <m/>
    <m/>
    <m/>
    <m/>
    <m/>
    <m/>
    <m/>
    <m/>
    <m/>
  </r>
  <r>
    <s v="jroxann"/>
    <s v="documentcloud"/>
    <m/>
    <m/>
    <m/>
    <m/>
    <m/>
    <m/>
    <m/>
    <m/>
    <s v="No"/>
    <n v="19"/>
    <m/>
    <m/>
    <x v="1"/>
    <d v="2019-05-01T18:52:52.000"/>
    <s v="RT @knightfdn: Ten years after getting its start as a Knight #newschallenge winner, @documentcloud is still serving journalists in major wa…"/>
    <m/>
    <m/>
    <x v="3"/>
    <m/>
    <s v="http://pbs.twimg.com/profile_images/3736447256/74feaf9828509a58b03d1e996863df85_normal.png"/>
    <x v="9"/>
    <s v="https://twitter.com/#!/jroxann/status/1123661583069134849"/>
    <m/>
    <m/>
    <s v="1123661583069134849"/>
    <m/>
    <b v="0"/>
    <n v="0"/>
    <s v=""/>
    <b v="0"/>
    <s v="en"/>
    <m/>
    <s v=""/>
    <b v="0"/>
    <n v="3"/>
    <s v="1123646767428526080"/>
    <s v="TweetDeck"/>
    <b v="0"/>
    <s v="1123646767428526080"/>
    <s v="Tweet"/>
    <n v="0"/>
    <n v="0"/>
    <m/>
    <m/>
    <m/>
    <m/>
    <m/>
    <m/>
    <m/>
    <m/>
    <n v="1"/>
    <s v="2"/>
    <s v="2"/>
    <m/>
    <m/>
    <m/>
    <m/>
    <m/>
    <m/>
    <m/>
    <m/>
    <m/>
  </r>
  <r>
    <s v="andysherry"/>
    <s v="documentcloud"/>
    <m/>
    <m/>
    <m/>
    <m/>
    <m/>
    <m/>
    <m/>
    <m/>
    <s v="No"/>
    <n v="21"/>
    <m/>
    <m/>
    <x v="1"/>
    <d v="2019-04-26T16:20:39.000"/>
    <s v="Great to see @DocumentCloud still serving journalists a decade after it got its start as a @knightfdn… https://t.co/5wXn3Ka0Js"/>
    <s v="https://twitter.com/i/web/status/1121811334792978438"/>
    <s v="twitter.com"/>
    <x v="1"/>
    <m/>
    <s v="http://pbs.twimg.com/profile_images/971235094554927104/hU2-GmLp_normal.jpg"/>
    <x v="10"/>
    <s v="https://twitter.com/#!/andysherry/status/1121811334792978438"/>
    <m/>
    <m/>
    <s v="1121811334792978438"/>
    <m/>
    <b v="0"/>
    <n v="0"/>
    <s v=""/>
    <b v="0"/>
    <s v="en"/>
    <m/>
    <s v=""/>
    <b v="0"/>
    <n v="0"/>
    <s v=""/>
    <s v="Bitly"/>
    <b v="1"/>
    <s v="1121811334792978438"/>
    <s v="Tweet"/>
    <n v="0"/>
    <n v="0"/>
    <m/>
    <m/>
    <m/>
    <m/>
    <m/>
    <m/>
    <m/>
    <m/>
    <n v="1"/>
    <s v="2"/>
    <s v="2"/>
    <m/>
    <m/>
    <m/>
    <m/>
    <m/>
    <m/>
    <m/>
    <m/>
    <m/>
  </r>
  <r>
    <s v="knightfdn"/>
    <s v="documentcloud"/>
    <m/>
    <m/>
    <m/>
    <m/>
    <m/>
    <m/>
    <m/>
    <m/>
    <s v="No"/>
    <n v="22"/>
    <m/>
    <m/>
    <x v="1"/>
    <d v="2019-04-26T17:30:08.000"/>
    <s v="RT @andysherry: Great to see @DocumentCloud still serving journalists a decade after it got its start as a @knightfdn #newschallenge winner…"/>
    <m/>
    <m/>
    <x v="3"/>
    <m/>
    <s v="http://pbs.twimg.com/profile_images/775046459007860736/ZJ17WXrl_normal.jpg"/>
    <x v="11"/>
    <s v="https://twitter.com/#!/knightfdn/status/1121828822310170624"/>
    <m/>
    <m/>
    <s v="1121828822310170624"/>
    <m/>
    <b v="0"/>
    <n v="0"/>
    <s v=""/>
    <b v="0"/>
    <s v="en"/>
    <m/>
    <s v=""/>
    <b v="0"/>
    <n v="2"/>
    <s v="1121811334792978438"/>
    <s v="Twitter Web Client"/>
    <b v="0"/>
    <s v="1121811334792978438"/>
    <s v="Tweet"/>
    <n v="0"/>
    <n v="0"/>
    <m/>
    <m/>
    <m/>
    <m/>
    <m/>
    <m/>
    <m/>
    <m/>
    <n v="2"/>
    <s v="1"/>
    <s v="2"/>
    <m/>
    <m/>
    <m/>
    <m/>
    <m/>
    <m/>
    <m/>
    <m/>
    <m/>
  </r>
  <r>
    <s v="iohnsands"/>
    <s v="documentcloud"/>
    <m/>
    <m/>
    <m/>
    <m/>
    <m/>
    <m/>
    <m/>
    <m/>
    <s v="No"/>
    <n v="24"/>
    <m/>
    <m/>
    <x v="1"/>
    <d v="2019-05-02T22:47:23.000"/>
    <s v="RT @knightfdn: Ten years after getting its start as a Knight #newschallenge winner, @documentcloud is still serving journalists in major wa…"/>
    <m/>
    <m/>
    <x v="3"/>
    <m/>
    <s v="http://pbs.twimg.com/profile_images/1085634639719481345/bgJTo0UB_normal.jpg"/>
    <x v="12"/>
    <s v="https://twitter.com/#!/iohnsands/status/1124082988638191616"/>
    <m/>
    <m/>
    <s v="1124082988638191616"/>
    <m/>
    <b v="0"/>
    <n v="0"/>
    <s v=""/>
    <b v="0"/>
    <s v="en"/>
    <m/>
    <s v=""/>
    <b v="0"/>
    <n v="3"/>
    <s v="1123646767428526080"/>
    <s v="Twitter for iPhone"/>
    <b v="0"/>
    <s v="1123646767428526080"/>
    <s v="Tweet"/>
    <n v="0"/>
    <n v="0"/>
    <m/>
    <m/>
    <m/>
    <m/>
    <m/>
    <m/>
    <m/>
    <m/>
    <n v="1"/>
    <s v="2"/>
    <s v="2"/>
    <m/>
    <m/>
    <m/>
    <m/>
    <m/>
    <m/>
    <m/>
    <m/>
    <m/>
  </r>
  <r>
    <s v="tvt_news"/>
    <s v="tvt_news"/>
    <m/>
    <m/>
    <m/>
    <m/>
    <m/>
    <m/>
    <m/>
    <m/>
    <s v="No"/>
    <n v="26"/>
    <m/>
    <m/>
    <x v="2"/>
    <d v="2019-05-11T01:29:23.000"/>
    <s v="[Tvt News]Challenge Cup: Hull FC beat Castleford Tigers 28-12 to book place in last eight https://t.co/DhYk9Vx72a https://t.co/yeRxJbEbbe"/>
    <s v="https://www.tvtnews.com/tvt-newschallenge-cup-hull-fc-beat-castleford-tigers-28-12-to-book-place-in-last-eight/"/>
    <s v="tvtnews.com"/>
    <x v="1"/>
    <s v="https://pbs.twimg.com/media/D6P9UbvWwAAGp20.jpg"/>
    <s v="https://pbs.twimg.com/media/D6P9UbvWwAAGp20.jpg"/>
    <x v="13"/>
    <s v="https://twitter.com/#!/tvt_news/status/1127022861028347905"/>
    <m/>
    <m/>
    <s v="1127022861028347905"/>
    <m/>
    <b v="0"/>
    <n v="0"/>
    <s v=""/>
    <b v="0"/>
    <s v="en"/>
    <m/>
    <s v=""/>
    <b v="0"/>
    <n v="0"/>
    <s v=""/>
    <s v="WordPress.com"/>
    <b v="0"/>
    <s v="1127022861028347905"/>
    <s v="Tweet"/>
    <n v="0"/>
    <n v="0"/>
    <m/>
    <m/>
    <m/>
    <m/>
    <m/>
    <m/>
    <m/>
    <m/>
    <n v="2"/>
    <s v="4"/>
    <s v="4"/>
    <n v="0"/>
    <n v="0"/>
    <n v="0"/>
    <n v="0"/>
    <n v="0"/>
    <n v="0"/>
    <n v="17"/>
    <n v="100"/>
    <n v="17"/>
  </r>
  <r>
    <s v="tvt_news"/>
    <s v="tvt_news"/>
    <m/>
    <m/>
    <m/>
    <m/>
    <m/>
    <m/>
    <m/>
    <m/>
    <s v="No"/>
    <n v="27"/>
    <m/>
    <m/>
    <x v="2"/>
    <d v="2019-05-12T11:27:59.000"/>
    <s v="[Tvt News]Challenge Cup: Warrington Wolves v Wigan Warriors https://t.co/SkcJJTQOnh https://t.co/khSqKQ52n9"/>
    <s v="https://www.tvtnews.com/tvt-newschallenge-cup-warrington-wolves-v-wigan-warriors/"/>
    <s v="tvtnews.com"/>
    <x v="1"/>
    <s v="https://pbs.twimg.com/media/D6XP6m4W4AA8Z8h.jpg"/>
    <s v="https://pbs.twimg.com/media/D6XP6m4W4AA8Z8h.jpg"/>
    <x v="14"/>
    <s v="https://twitter.com/#!/tvt_news/status/1127535888924315648"/>
    <m/>
    <m/>
    <s v="1127535888924315648"/>
    <m/>
    <b v="0"/>
    <n v="0"/>
    <s v=""/>
    <b v="0"/>
    <s v="en"/>
    <m/>
    <s v=""/>
    <b v="0"/>
    <n v="0"/>
    <s v=""/>
    <s v="WordPress.com"/>
    <b v="0"/>
    <s v="1127535888924315648"/>
    <s v="Tweet"/>
    <n v="0"/>
    <n v="0"/>
    <m/>
    <m/>
    <m/>
    <m/>
    <m/>
    <m/>
    <m/>
    <m/>
    <n v="2"/>
    <s v="4"/>
    <s v="4"/>
    <n v="0"/>
    <n v="0"/>
    <n v="0"/>
    <n v="0"/>
    <n v="0"/>
    <n v="0"/>
    <n v="9"/>
    <n v="100"/>
    <n v="9"/>
  </r>
  <r>
    <s v="javaun"/>
    <s v="semaphoria"/>
    <m/>
    <m/>
    <m/>
    <m/>
    <m/>
    <m/>
    <m/>
    <m/>
    <s v="No"/>
    <n v="28"/>
    <m/>
    <m/>
    <x v="1"/>
    <d v="2019-05-23T19:52:06.000"/>
    <s v="@andysherry hey Andrew! I hope you're well. Breaking my Twitter fast to ask you if the #newschallenge is still running. Or, what's the best way for a small indie data journo team to ask for a grant? cc @semaphoria"/>
    <m/>
    <m/>
    <x v="3"/>
    <m/>
    <s v="http://pbs.twimg.com/profile_images/900688982736031746/uUOjeMGy_normal.jpg"/>
    <x v="15"/>
    <s v="https://twitter.com/#!/javaun/status/1131649020483514369"/>
    <m/>
    <m/>
    <s v="1131649020483514369"/>
    <m/>
    <b v="0"/>
    <n v="0"/>
    <s v="18781120"/>
    <b v="0"/>
    <s v="en"/>
    <m/>
    <s v=""/>
    <b v="0"/>
    <n v="0"/>
    <s v=""/>
    <s v="Twitter Web Client"/>
    <b v="0"/>
    <s v="1131649020483514369"/>
    <s v="Tweet"/>
    <n v="0"/>
    <n v="0"/>
    <m/>
    <m/>
    <m/>
    <m/>
    <m/>
    <m/>
    <m/>
    <m/>
    <n v="1"/>
    <s v="2"/>
    <s v="2"/>
    <n v="3"/>
    <n v="7.6923076923076925"/>
    <n v="1"/>
    <n v="2.5641025641025643"/>
    <n v="0"/>
    <n v="0"/>
    <n v="35"/>
    <n v="89.74358974358974"/>
    <n v="39"/>
  </r>
  <r>
    <s v="knightfdn"/>
    <s v="theobserver"/>
    <m/>
    <m/>
    <m/>
    <m/>
    <m/>
    <m/>
    <m/>
    <m/>
    <s v="No"/>
    <n v="32"/>
    <m/>
    <m/>
    <x v="1"/>
    <d v="2016-02-06T19:37:03.000"/>
    <s v="What do big companies know about users? @thedatamap pinpoints where #spyware shares https://t.co/FGDvpjxN5z @theobserver #newschallenge"/>
    <s v="http://observer.com/2016/02/harvard-datamap-personal-info/"/>
    <s v="observer.com"/>
    <x v="5"/>
    <m/>
    <s v="http://pbs.twimg.com/profile_images/775046459007860736/ZJ17WXrl_normal.jpg"/>
    <x v="16"/>
    <s v="https://twitter.com/#!/knightfdn/status/696055021444530176"/>
    <m/>
    <m/>
    <s v="696055021444530176"/>
    <m/>
    <b v="0"/>
    <n v="30"/>
    <s v=""/>
    <b v="0"/>
    <s v="en"/>
    <m/>
    <s v=""/>
    <b v="0"/>
    <n v="18"/>
    <s v=""/>
    <s v="TweetDeck"/>
    <b v="0"/>
    <s v="696055021444530176"/>
    <s v="Retweet"/>
    <n v="0"/>
    <n v="0"/>
    <m/>
    <m/>
    <m/>
    <m/>
    <m/>
    <m/>
    <m/>
    <m/>
    <n v="1"/>
    <s v="1"/>
    <s v="1"/>
    <m/>
    <m/>
    <m/>
    <m/>
    <m/>
    <m/>
    <m/>
    <m/>
    <m/>
  </r>
  <r>
    <s v="dapper_sir"/>
    <s v="theobserver"/>
    <m/>
    <m/>
    <m/>
    <m/>
    <m/>
    <m/>
    <m/>
    <m/>
    <s v="No"/>
    <n v="33"/>
    <m/>
    <m/>
    <x v="1"/>
    <d v="2019-05-24T06:33:18.000"/>
    <s v="RT @knightfdn: What do big companies know about users? @thedatamap pinpoints where #spyware shares https://t.co/FGDvpjxN5z @theobserver #ne…"/>
    <s v="http://observer.com/2016/02/harvard-datamap-personal-info/"/>
    <s v="observer.com"/>
    <x v="4"/>
    <m/>
    <s v="http://pbs.twimg.com/profile_images/1121185448867454976/xKWQfYee_normal.png"/>
    <x v="17"/>
    <s v="https://twitter.com/#!/dapper_sir/status/1131810385495859200"/>
    <m/>
    <m/>
    <s v="1131810385495859200"/>
    <m/>
    <b v="0"/>
    <n v="0"/>
    <s v=""/>
    <b v="0"/>
    <s v="en"/>
    <m/>
    <s v=""/>
    <b v="0"/>
    <n v="18"/>
    <s v="696055021444530176"/>
    <s v="Twitter Web App"/>
    <b v="0"/>
    <s v="696055021444530176"/>
    <s v="Tweet"/>
    <n v="0"/>
    <n v="0"/>
    <m/>
    <m/>
    <m/>
    <m/>
    <m/>
    <m/>
    <m/>
    <m/>
    <n v="1"/>
    <s v="1"/>
    <s v="1"/>
    <m/>
    <m/>
    <m/>
    <m/>
    <m/>
    <m/>
    <m/>
    <m/>
    <m/>
  </r>
  <r>
    <s v="knightfdn"/>
    <s v="latanyasweeney"/>
    <m/>
    <m/>
    <m/>
    <m/>
    <m/>
    <m/>
    <m/>
    <m/>
    <s v="No"/>
    <n v="36"/>
    <m/>
    <m/>
    <x v="1"/>
    <d v="2016-02-02T16:31:05.000"/>
    <s v="Few people understand all the places their #data goes https://t.co/4xa93uwgyO @CNET #newschallenge @LatanyaSweeney"/>
    <s v="http://www.cnet.com/news/its-data-privacy-day-do-you-know-where-your-data-is/"/>
    <s v="cnet.com"/>
    <x v="6"/>
    <m/>
    <s v="http://pbs.twimg.com/profile_images/775046459007860736/ZJ17WXrl_normal.jpg"/>
    <x v="18"/>
    <s v="https://twitter.com/#!/knightfdn/status/694558670131064832"/>
    <m/>
    <m/>
    <s v="694558670131064832"/>
    <m/>
    <b v="0"/>
    <n v="24"/>
    <s v=""/>
    <b v="0"/>
    <s v="en"/>
    <m/>
    <s v=""/>
    <b v="0"/>
    <n v="14"/>
    <s v=""/>
    <s v="TweetDeck"/>
    <b v="0"/>
    <s v="694558670131064832"/>
    <s v="Retweet"/>
    <n v="0"/>
    <n v="0"/>
    <m/>
    <m/>
    <m/>
    <m/>
    <m/>
    <m/>
    <m/>
    <m/>
    <n v="1"/>
    <s v="1"/>
    <s v="1"/>
    <m/>
    <m/>
    <m/>
    <m/>
    <m/>
    <m/>
    <m/>
    <m/>
    <m/>
  </r>
  <r>
    <s v="dapper_sir"/>
    <s v="latanyasweeney"/>
    <m/>
    <m/>
    <m/>
    <m/>
    <m/>
    <m/>
    <m/>
    <m/>
    <s v="No"/>
    <n v="37"/>
    <m/>
    <m/>
    <x v="1"/>
    <d v="2019-05-24T06:33:29.000"/>
    <s v="RT @knightfdn: Few people understand all the places their #data goes https://t.co/4xa93uwgyO @CNET #newschallenge @LatanyaSweeney"/>
    <s v="http://www.cnet.com/news/its-data-privacy-day-do-you-know-where-your-data-is/"/>
    <s v="cnet.com"/>
    <x v="6"/>
    <m/>
    <s v="http://pbs.twimg.com/profile_images/1121185448867454976/xKWQfYee_normal.png"/>
    <x v="19"/>
    <s v="https://twitter.com/#!/dapper_sir/status/1131810429229969413"/>
    <m/>
    <m/>
    <s v="1131810429229969413"/>
    <m/>
    <b v="0"/>
    <n v="0"/>
    <s v=""/>
    <b v="0"/>
    <s v="en"/>
    <m/>
    <s v=""/>
    <b v="0"/>
    <n v="14"/>
    <s v="694558670131064832"/>
    <s v="Twitter Web App"/>
    <b v="0"/>
    <s v="69455867013106483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8"/>
        <item x="16"/>
        <item x="6"/>
        <item x="0"/>
        <item x="1"/>
        <item x="2"/>
        <item x="3"/>
        <item x="10"/>
        <item x="11"/>
        <item x="4"/>
        <item x="5"/>
        <item x="7"/>
        <item x="8"/>
        <item x="9"/>
        <item x="12"/>
        <item x="13"/>
        <item x="14"/>
        <item x="15"/>
        <item x="17"/>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
        <i x="6" s="1"/>
        <i x="3" s="1"/>
        <i x="2" s="1"/>
        <i x="0" s="1"/>
        <i x="4"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 totalsRowShown="0" headerRowDxfId="396" dataDxfId="395">
  <autoFilter ref="A2:BL41"/>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66" dataDxfId="265">
  <autoFilter ref="A2:C8"/>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8" totalsRowShown="0" headerRowDxfId="259" dataDxfId="258">
  <autoFilter ref="A1:J8"/>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J17" totalsRowShown="0" headerRowDxfId="247" dataDxfId="246">
  <autoFilter ref="A11:J17"/>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J26" totalsRowShown="0" headerRowDxfId="235" dataDxfId="234">
  <autoFilter ref="A20:J26"/>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9:J39" totalsRowShown="0" headerRowDxfId="222" dataDxfId="221">
  <autoFilter ref="A29:J39"/>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2:J52" totalsRowShown="0" headerRowDxfId="209" dataDxfId="208">
  <autoFilter ref="A42:J52"/>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5:J57" totalsRowShown="0" headerRowDxfId="196" dataDxfId="195">
  <autoFilter ref="A55:J57"/>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0:J70" totalsRowShown="0" headerRowDxfId="193" dataDxfId="192">
  <autoFilter ref="A60:J70"/>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3:J83" totalsRowShown="0" headerRowDxfId="170" dataDxfId="169">
  <autoFilter ref="A73:J83"/>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 totalsRowShown="0" headerRowDxfId="343" dataDxfId="342">
  <autoFilter ref="A2:BS25"/>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1" totalsRowShown="0" headerRowDxfId="147" dataDxfId="146">
  <autoFilter ref="A1:G13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9" totalsRowShown="0" headerRowDxfId="138" dataDxfId="137">
  <autoFilter ref="A1:L11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 totalsRowShown="0" headerRowDxfId="64" dataDxfId="63">
  <autoFilter ref="A2:BL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97" dataDxfId="296">
  <autoFilter ref="A1:C24"/>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escoop.com/how-public-libraries-are-becoming-the-place-where-citizens-can-turn-to-for-government-data" TargetMode="External" /><Relationship Id="rId2" Type="http://schemas.openxmlformats.org/officeDocument/2006/relationships/hyperlink" Target="https://statescoop.com/how-public-libraries-are-becoming-the-place-where-citizens-can-turn-to-for-government-data" TargetMode="External" /><Relationship Id="rId3" Type="http://schemas.openxmlformats.org/officeDocument/2006/relationships/hyperlink" Target="http://observer.com/2016/02/harvard-datamap-personal-info/" TargetMode="External" /><Relationship Id="rId4" Type="http://schemas.openxmlformats.org/officeDocument/2006/relationships/hyperlink" Target="http://observer.com/2016/02/harvard-datamap-personal-info/" TargetMode="External" /><Relationship Id="rId5" Type="http://schemas.openxmlformats.org/officeDocument/2006/relationships/hyperlink" Target="http://observer.com/2016/02/harvard-datamap-personal-info/" TargetMode="External" /><Relationship Id="rId6" Type="http://schemas.openxmlformats.org/officeDocument/2006/relationships/hyperlink" Target="https://statescoop.com/how-public-libraries-are-becoming-the-place-where-citizens-can-turn-to-for-government-data" TargetMode="External" /><Relationship Id="rId7" Type="http://schemas.openxmlformats.org/officeDocument/2006/relationships/hyperlink" Target="https://technical.ly/philly/2019/04/25/donald-trump-robert-mueller-documentcloud-mueller-report-annotated-searchable/" TargetMode="External" /><Relationship Id="rId8" Type="http://schemas.openxmlformats.org/officeDocument/2006/relationships/hyperlink" Target="https://twitter.com/i/web/status/1121811334792978438" TargetMode="External" /><Relationship Id="rId9" Type="http://schemas.openxmlformats.org/officeDocument/2006/relationships/hyperlink" Target="https://technical.ly/philly/2019/04/25/donald-trump-robert-mueller-documentcloud-mueller-report-annotated-searchable/" TargetMode="External" /><Relationship Id="rId10" Type="http://schemas.openxmlformats.org/officeDocument/2006/relationships/hyperlink" Target="https://www.tvtnews.com/tvt-newschallenge-cup-hull-fc-beat-castleford-tigers-28-12-to-book-place-in-last-eight/" TargetMode="External" /><Relationship Id="rId11" Type="http://schemas.openxmlformats.org/officeDocument/2006/relationships/hyperlink" Target="https://www.tvtnews.com/tvt-newschallenge-cup-warrington-wolves-v-wigan-warriors/" TargetMode="External" /><Relationship Id="rId12" Type="http://schemas.openxmlformats.org/officeDocument/2006/relationships/hyperlink" Target="https://twitter.com/i/web/status/1121811334792978438" TargetMode="External" /><Relationship Id="rId13" Type="http://schemas.openxmlformats.org/officeDocument/2006/relationships/hyperlink" Target="http://observer.com/2016/02/harvard-datamap-personal-info/" TargetMode="External" /><Relationship Id="rId14" Type="http://schemas.openxmlformats.org/officeDocument/2006/relationships/hyperlink" Target="http://observer.com/2016/02/harvard-datamap-personal-info/" TargetMode="External" /><Relationship Id="rId15" Type="http://schemas.openxmlformats.org/officeDocument/2006/relationships/hyperlink" Target="http://observer.com/2016/02/harvard-datamap-personal-info/" TargetMode="External" /><Relationship Id="rId16" Type="http://schemas.openxmlformats.org/officeDocument/2006/relationships/hyperlink" Target="http://observer.com/2016/02/harvard-datamap-personal-info/" TargetMode="External" /><Relationship Id="rId17" Type="http://schemas.openxmlformats.org/officeDocument/2006/relationships/hyperlink" Target="http://www.cnet.com/news/its-data-privacy-day-do-you-know-where-your-data-is/" TargetMode="External" /><Relationship Id="rId18" Type="http://schemas.openxmlformats.org/officeDocument/2006/relationships/hyperlink" Target="http://www.cnet.com/news/its-data-privacy-day-do-you-know-where-your-data-is/" TargetMode="External" /><Relationship Id="rId19" Type="http://schemas.openxmlformats.org/officeDocument/2006/relationships/hyperlink" Target="http://www.cnet.com/news/its-data-privacy-day-do-you-know-where-your-data-is/" TargetMode="External" /><Relationship Id="rId20" Type="http://schemas.openxmlformats.org/officeDocument/2006/relationships/hyperlink" Target="http://www.cnet.com/news/its-data-privacy-day-do-you-know-where-your-data-is/" TargetMode="External" /><Relationship Id="rId21" Type="http://schemas.openxmlformats.org/officeDocument/2006/relationships/hyperlink" Target="http://observer.com/2016/02/harvard-datamap-personal-info/" TargetMode="External" /><Relationship Id="rId22" Type="http://schemas.openxmlformats.org/officeDocument/2006/relationships/hyperlink" Target="http://www.cnet.com/news/its-data-privacy-day-do-you-know-where-your-data-is/" TargetMode="External" /><Relationship Id="rId23" Type="http://schemas.openxmlformats.org/officeDocument/2006/relationships/hyperlink" Target="https://pbs.twimg.com/media/D6P9UbvWwAAGp20.jpg" TargetMode="External" /><Relationship Id="rId24" Type="http://schemas.openxmlformats.org/officeDocument/2006/relationships/hyperlink" Target="https://pbs.twimg.com/media/D6XP6m4W4AA8Z8h.jpg" TargetMode="External" /><Relationship Id="rId25" Type="http://schemas.openxmlformats.org/officeDocument/2006/relationships/hyperlink" Target="http://pbs.twimg.com/profile_images/1039763686351613952/61VGgBUu_normal.jpg" TargetMode="External" /><Relationship Id="rId26" Type="http://schemas.openxmlformats.org/officeDocument/2006/relationships/hyperlink" Target="http://pbs.twimg.com/profile_images/1116880322208174080/hf7UbrEr_normal.jpg" TargetMode="External" /><Relationship Id="rId27" Type="http://schemas.openxmlformats.org/officeDocument/2006/relationships/hyperlink" Target="http://pbs.twimg.com/profile_images/1116880322208174080/hf7UbrEr_normal.jpg" TargetMode="External" /><Relationship Id="rId28" Type="http://schemas.openxmlformats.org/officeDocument/2006/relationships/hyperlink" Target="http://pbs.twimg.com/profile_images/1046883533623627776/UCFACOdc_normal.jpg" TargetMode="External" /><Relationship Id="rId29" Type="http://schemas.openxmlformats.org/officeDocument/2006/relationships/hyperlink" Target="http://pbs.twimg.com/profile_images/1046883533623627776/UCFACOdc_normal.jpg" TargetMode="External" /><Relationship Id="rId30" Type="http://schemas.openxmlformats.org/officeDocument/2006/relationships/hyperlink" Target="http://pbs.twimg.com/profile_images/2447105209/7i5yfdu2chzlrq8rpfnr_normal.jpeg" TargetMode="External" /><Relationship Id="rId31" Type="http://schemas.openxmlformats.org/officeDocument/2006/relationships/hyperlink" Target="http://pbs.twimg.com/profile_images/940465970/blue_face_normal.jpg" TargetMode="External" /><Relationship Id="rId32" Type="http://schemas.openxmlformats.org/officeDocument/2006/relationships/hyperlink" Target="http://pbs.twimg.com/profile_images/940465970/blue_face_normal.jpg" TargetMode="External" /><Relationship Id="rId33" Type="http://schemas.openxmlformats.org/officeDocument/2006/relationships/hyperlink" Target="http://pbs.twimg.com/profile_images/940465970/blue_face_normal.jpg" TargetMode="External" /><Relationship Id="rId34" Type="http://schemas.openxmlformats.org/officeDocument/2006/relationships/hyperlink" Target="http://pbs.twimg.com/profile_images/775165918183698432/7GpkQwbS_normal.jpg" TargetMode="External" /><Relationship Id="rId35" Type="http://schemas.openxmlformats.org/officeDocument/2006/relationships/hyperlink" Target="http://pbs.twimg.com/profile_images/775165918183698432/7GpkQwbS_normal.jpg" TargetMode="External" /><Relationship Id="rId36" Type="http://schemas.openxmlformats.org/officeDocument/2006/relationships/hyperlink" Target="http://pbs.twimg.com/profile_images/775165918183698432/7GpkQwbS_normal.jpg" TargetMode="External" /><Relationship Id="rId37" Type="http://schemas.openxmlformats.org/officeDocument/2006/relationships/hyperlink" Target="http://pbs.twimg.com/profile_images/775046459007860736/ZJ17WXrl_normal.jpg" TargetMode="External" /><Relationship Id="rId38" Type="http://schemas.openxmlformats.org/officeDocument/2006/relationships/hyperlink" Target="http://pbs.twimg.com/profile_images/775046459007860736/ZJ17WXrl_normal.jpg" TargetMode="External" /><Relationship Id="rId39" Type="http://schemas.openxmlformats.org/officeDocument/2006/relationships/hyperlink" Target="http://pbs.twimg.com/profile_images/1068466688302161920/z_W8xNjt_normal.jpg" TargetMode="External" /><Relationship Id="rId40" Type="http://schemas.openxmlformats.org/officeDocument/2006/relationships/hyperlink" Target="http://pbs.twimg.com/profile_images/1068466688302161920/z_W8xNjt_normal.jpg" TargetMode="External" /><Relationship Id="rId41" Type="http://schemas.openxmlformats.org/officeDocument/2006/relationships/hyperlink" Target="http://pbs.twimg.com/profile_images/3736447256/74feaf9828509a58b03d1e996863df85_normal.png" TargetMode="External" /><Relationship Id="rId42" Type="http://schemas.openxmlformats.org/officeDocument/2006/relationships/hyperlink" Target="http://pbs.twimg.com/profile_images/3736447256/74feaf9828509a58b03d1e996863df85_normal.png" TargetMode="External" /><Relationship Id="rId43" Type="http://schemas.openxmlformats.org/officeDocument/2006/relationships/hyperlink" Target="http://pbs.twimg.com/profile_images/971235094554927104/hU2-GmLp_normal.jpg" TargetMode="External" /><Relationship Id="rId44" Type="http://schemas.openxmlformats.org/officeDocument/2006/relationships/hyperlink" Target="http://pbs.twimg.com/profile_images/775046459007860736/ZJ17WXrl_normal.jpg" TargetMode="External" /><Relationship Id="rId45" Type="http://schemas.openxmlformats.org/officeDocument/2006/relationships/hyperlink" Target="http://pbs.twimg.com/profile_images/775046459007860736/ZJ17WXrl_normal.jpg" TargetMode="External" /><Relationship Id="rId46" Type="http://schemas.openxmlformats.org/officeDocument/2006/relationships/hyperlink" Target="http://pbs.twimg.com/profile_images/1085634639719481345/bgJTo0UB_normal.jpg" TargetMode="External" /><Relationship Id="rId47" Type="http://schemas.openxmlformats.org/officeDocument/2006/relationships/hyperlink" Target="http://pbs.twimg.com/profile_images/1085634639719481345/bgJTo0UB_normal.jpg" TargetMode="External" /><Relationship Id="rId48" Type="http://schemas.openxmlformats.org/officeDocument/2006/relationships/hyperlink" Target="https://pbs.twimg.com/media/D6P9UbvWwAAGp20.jpg" TargetMode="External" /><Relationship Id="rId49" Type="http://schemas.openxmlformats.org/officeDocument/2006/relationships/hyperlink" Target="https://pbs.twimg.com/media/D6XP6m4W4AA8Z8h.jpg" TargetMode="External" /><Relationship Id="rId50" Type="http://schemas.openxmlformats.org/officeDocument/2006/relationships/hyperlink" Target="http://pbs.twimg.com/profile_images/900688982736031746/uUOjeMGy_normal.jpg" TargetMode="External" /><Relationship Id="rId51" Type="http://schemas.openxmlformats.org/officeDocument/2006/relationships/hyperlink" Target="http://pbs.twimg.com/profile_images/971235094554927104/hU2-GmLp_normal.jpg" TargetMode="External" /><Relationship Id="rId52" Type="http://schemas.openxmlformats.org/officeDocument/2006/relationships/hyperlink" Target="http://pbs.twimg.com/profile_images/775046459007860736/ZJ17WXrl_normal.jpg" TargetMode="External" /><Relationship Id="rId53" Type="http://schemas.openxmlformats.org/officeDocument/2006/relationships/hyperlink" Target="http://pbs.twimg.com/profile_images/900688982736031746/uUOjeMGy_normal.jpg" TargetMode="External" /><Relationship Id="rId54" Type="http://schemas.openxmlformats.org/officeDocument/2006/relationships/hyperlink" Target="http://pbs.twimg.com/profile_images/775046459007860736/ZJ17WXrl_normal.jpg" TargetMode="External" /><Relationship Id="rId55" Type="http://schemas.openxmlformats.org/officeDocument/2006/relationships/hyperlink" Target="http://pbs.twimg.com/profile_images/1121185448867454976/xKWQfYee_normal.png" TargetMode="External" /><Relationship Id="rId56" Type="http://schemas.openxmlformats.org/officeDocument/2006/relationships/hyperlink" Target="http://pbs.twimg.com/profile_images/775046459007860736/ZJ17WXrl_normal.jpg" TargetMode="External" /><Relationship Id="rId57" Type="http://schemas.openxmlformats.org/officeDocument/2006/relationships/hyperlink" Target="http://pbs.twimg.com/profile_images/1121185448867454976/xKWQfYee_normal.png" TargetMode="External" /><Relationship Id="rId58" Type="http://schemas.openxmlformats.org/officeDocument/2006/relationships/hyperlink" Target="http://pbs.twimg.com/profile_images/775046459007860736/ZJ17WXrl_normal.jpg" TargetMode="External" /><Relationship Id="rId59" Type="http://schemas.openxmlformats.org/officeDocument/2006/relationships/hyperlink" Target="http://pbs.twimg.com/profile_images/1121185448867454976/xKWQfYee_normal.png" TargetMode="External" /><Relationship Id="rId60" Type="http://schemas.openxmlformats.org/officeDocument/2006/relationships/hyperlink" Target="http://pbs.twimg.com/profile_images/775046459007860736/ZJ17WXrl_normal.jpg" TargetMode="External" /><Relationship Id="rId61" Type="http://schemas.openxmlformats.org/officeDocument/2006/relationships/hyperlink" Target="http://pbs.twimg.com/profile_images/1121185448867454976/xKWQfYee_normal.png" TargetMode="External" /><Relationship Id="rId62" Type="http://schemas.openxmlformats.org/officeDocument/2006/relationships/hyperlink" Target="http://pbs.twimg.com/profile_images/1121185448867454976/xKWQfYee_normal.png" TargetMode="External" /><Relationship Id="rId63" Type="http://schemas.openxmlformats.org/officeDocument/2006/relationships/hyperlink" Target="http://pbs.twimg.com/profile_images/1121185448867454976/xKWQfYee_normal.png" TargetMode="External" /><Relationship Id="rId64" Type="http://schemas.openxmlformats.org/officeDocument/2006/relationships/hyperlink" Target="https://twitter.com/#!/nickvatterott/status/1107012039312994304" TargetMode="External" /><Relationship Id="rId65" Type="http://schemas.openxmlformats.org/officeDocument/2006/relationships/hyperlink" Target="https://twitter.com/#!/babyfonzie/status/1107021867783782402" TargetMode="External" /><Relationship Id="rId66" Type="http://schemas.openxmlformats.org/officeDocument/2006/relationships/hyperlink" Target="https://twitter.com/#!/babyfonzie/status/1107021867783782402" TargetMode="External" /><Relationship Id="rId67" Type="http://schemas.openxmlformats.org/officeDocument/2006/relationships/hyperlink" Target="https://twitter.com/#!/james3neal/status/1108794650658328577" TargetMode="External" /><Relationship Id="rId68" Type="http://schemas.openxmlformats.org/officeDocument/2006/relationships/hyperlink" Target="https://twitter.com/#!/james3neal/status/1108794650658328577" TargetMode="External" /><Relationship Id="rId69" Type="http://schemas.openxmlformats.org/officeDocument/2006/relationships/hyperlink" Target="https://twitter.com/#!/colbymarshall/status/1114078769185284096" TargetMode="External" /><Relationship Id="rId70" Type="http://schemas.openxmlformats.org/officeDocument/2006/relationships/hyperlink" Target="https://twitter.com/#!/phat_controller/status/1121865578430566407" TargetMode="External" /><Relationship Id="rId71" Type="http://schemas.openxmlformats.org/officeDocument/2006/relationships/hyperlink" Target="https://twitter.com/#!/phat_controller/status/1121865578430566407" TargetMode="External" /><Relationship Id="rId72" Type="http://schemas.openxmlformats.org/officeDocument/2006/relationships/hyperlink" Target="https://twitter.com/#!/phat_controller/status/1121865578430566407" TargetMode="External" /><Relationship Id="rId73" Type="http://schemas.openxmlformats.org/officeDocument/2006/relationships/hyperlink" Target="https://twitter.com/#!/mediagazerchat/status/1122069315967180800" TargetMode="External" /><Relationship Id="rId74" Type="http://schemas.openxmlformats.org/officeDocument/2006/relationships/hyperlink" Target="https://twitter.com/#!/mediagazerchat/status/1122069315967180800" TargetMode="External" /><Relationship Id="rId75" Type="http://schemas.openxmlformats.org/officeDocument/2006/relationships/hyperlink" Target="https://twitter.com/#!/mediagazerchat/status/1122069315967180800" TargetMode="External" /><Relationship Id="rId76" Type="http://schemas.openxmlformats.org/officeDocument/2006/relationships/hyperlink" Target="https://twitter.com/#!/knightfdn/status/991108187028799488" TargetMode="External" /><Relationship Id="rId77" Type="http://schemas.openxmlformats.org/officeDocument/2006/relationships/hyperlink" Target="https://twitter.com/#!/knightfdn/status/1123646767428526080" TargetMode="External" /><Relationship Id="rId78" Type="http://schemas.openxmlformats.org/officeDocument/2006/relationships/hyperlink" Target="https://twitter.com/#!/jeffjarvis/status/1123648700323106816" TargetMode="External" /><Relationship Id="rId79" Type="http://schemas.openxmlformats.org/officeDocument/2006/relationships/hyperlink" Target="https://twitter.com/#!/jeffjarvis/status/1123648700323106816" TargetMode="External" /><Relationship Id="rId80" Type="http://schemas.openxmlformats.org/officeDocument/2006/relationships/hyperlink" Target="https://twitter.com/#!/jroxann/status/1123661583069134849" TargetMode="External" /><Relationship Id="rId81" Type="http://schemas.openxmlformats.org/officeDocument/2006/relationships/hyperlink" Target="https://twitter.com/#!/jroxann/status/1123661583069134849" TargetMode="External" /><Relationship Id="rId82" Type="http://schemas.openxmlformats.org/officeDocument/2006/relationships/hyperlink" Target="https://twitter.com/#!/andysherry/status/1121811334792978438" TargetMode="External" /><Relationship Id="rId83" Type="http://schemas.openxmlformats.org/officeDocument/2006/relationships/hyperlink" Target="https://twitter.com/#!/knightfdn/status/1121828822310170624" TargetMode="External" /><Relationship Id="rId84" Type="http://schemas.openxmlformats.org/officeDocument/2006/relationships/hyperlink" Target="https://twitter.com/#!/knightfdn/status/1123646767428526080" TargetMode="External" /><Relationship Id="rId85" Type="http://schemas.openxmlformats.org/officeDocument/2006/relationships/hyperlink" Target="https://twitter.com/#!/iohnsands/status/1124082988638191616" TargetMode="External" /><Relationship Id="rId86" Type="http://schemas.openxmlformats.org/officeDocument/2006/relationships/hyperlink" Target="https://twitter.com/#!/iohnsands/status/1124082988638191616" TargetMode="External" /><Relationship Id="rId87" Type="http://schemas.openxmlformats.org/officeDocument/2006/relationships/hyperlink" Target="https://twitter.com/#!/tvt_news/status/1127022861028347905" TargetMode="External" /><Relationship Id="rId88" Type="http://schemas.openxmlformats.org/officeDocument/2006/relationships/hyperlink" Target="https://twitter.com/#!/tvt_news/status/1127535888924315648" TargetMode="External" /><Relationship Id="rId89" Type="http://schemas.openxmlformats.org/officeDocument/2006/relationships/hyperlink" Target="https://twitter.com/#!/javaun/status/1131649020483514369" TargetMode="External" /><Relationship Id="rId90" Type="http://schemas.openxmlformats.org/officeDocument/2006/relationships/hyperlink" Target="https://twitter.com/#!/andysherry/status/1121811334792978438" TargetMode="External" /><Relationship Id="rId91" Type="http://schemas.openxmlformats.org/officeDocument/2006/relationships/hyperlink" Target="https://twitter.com/#!/knightfdn/status/1121828822310170624" TargetMode="External" /><Relationship Id="rId92" Type="http://schemas.openxmlformats.org/officeDocument/2006/relationships/hyperlink" Target="https://twitter.com/#!/javaun/status/1131649020483514369" TargetMode="External" /><Relationship Id="rId93" Type="http://schemas.openxmlformats.org/officeDocument/2006/relationships/hyperlink" Target="https://twitter.com/#!/knightfdn/status/696055021444530176" TargetMode="External" /><Relationship Id="rId94" Type="http://schemas.openxmlformats.org/officeDocument/2006/relationships/hyperlink" Target="https://twitter.com/#!/dapper_sir/status/1131810385495859200" TargetMode="External" /><Relationship Id="rId95" Type="http://schemas.openxmlformats.org/officeDocument/2006/relationships/hyperlink" Target="https://twitter.com/#!/knightfdn/status/696055021444530176" TargetMode="External" /><Relationship Id="rId96" Type="http://schemas.openxmlformats.org/officeDocument/2006/relationships/hyperlink" Target="https://twitter.com/#!/dapper_sir/status/1131810385495859200" TargetMode="External" /><Relationship Id="rId97" Type="http://schemas.openxmlformats.org/officeDocument/2006/relationships/hyperlink" Target="https://twitter.com/#!/knightfdn/status/694558670131064832" TargetMode="External" /><Relationship Id="rId98" Type="http://schemas.openxmlformats.org/officeDocument/2006/relationships/hyperlink" Target="https://twitter.com/#!/dapper_sir/status/1131810429229969413" TargetMode="External" /><Relationship Id="rId99" Type="http://schemas.openxmlformats.org/officeDocument/2006/relationships/hyperlink" Target="https://twitter.com/#!/knightfdn/status/694558670131064832" TargetMode="External" /><Relationship Id="rId100" Type="http://schemas.openxmlformats.org/officeDocument/2006/relationships/hyperlink" Target="https://twitter.com/#!/dapper_sir/status/1131810429229969413" TargetMode="External" /><Relationship Id="rId101" Type="http://schemas.openxmlformats.org/officeDocument/2006/relationships/hyperlink" Target="https://twitter.com/#!/dapper_sir/status/1131810385495859200" TargetMode="External" /><Relationship Id="rId102" Type="http://schemas.openxmlformats.org/officeDocument/2006/relationships/hyperlink" Target="https://twitter.com/#!/dapper_sir/status/1131810429229969413"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statescoop.com/how-public-libraries-are-becoming-the-place-where-citizens-can-turn-to-for-government-data" TargetMode="External" /><Relationship Id="rId2" Type="http://schemas.openxmlformats.org/officeDocument/2006/relationships/hyperlink" Target="http://observer.com/2016/02/harvard-datamap-personal-info/" TargetMode="External" /><Relationship Id="rId3" Type="http://schemas.openxmlformats.org/officeDocument/2006/relationships/hyperlink" Target="https://statescoop.com/how-public-libraries-are-becoming-the-place-where-citizens-can-turn-to-for-government-data" TargetMode="External" /><Relationship Id="rId4" Type="http://schemas.openxmlformats.org/officeDocument/2006/relationships/hyperlink" Target="https://technical.ly/philly/2019/04/25/donald-trump-robert-mueller-documentcloud-mueller-report-annotated-searchable/" TargetMode="External" /><Relationship Id="rId5" Type="http://schemas.openxmlformats.org/officeDocument/2006/relationships/hyperlink" Target="https://twitter.com/i/web/status/1121811334792978438" TargetMode="External" /><Relationship Id="rId6" Type="http://schemas.openxmlformats.org/officeDocument/2006/relationships/hyperlink" Target="https://www.tvtnews.com/tvt-newschallenge-cup-hull-fc-beat-castleford-tigers-28-12-to-book-place-in-last-eight/" TargetMode="External" /><Relationship Id="rId7" Type="http://schemas.openxmlformats.org/officeDocument/2006/relationships/hyperlink" Target="https://www.tvtnews.com/tvt-newschallenge-cup-warrington-wolves-v-wigan-warriors/" TargetMode="External" /><Relationship Id="rId8" Type="http://schemas.openxmlformats.org/officeDocument/2006/relationships/hyperlink" Target="http://observer.com/2016/02/harvard-datamap-personal-info/" TargetMode="External" /><Relationship Id="rId9" Type="http://schemas.openxmlformats.org/officeDocument/2006/relationships/hyperlink" Target="http://observer.com/2016/02/harvard-datamap-personal-info/" TargetMode="External" /><Relationship Id="rId10" Type="http://schemas.openxmlformats.org/officeDocument/2006/relationships/hyperlink" Target="http://www.cnet.com/news/its-data-privacy-day-do-you-know-where-your-data-is/" TargetMode="External" /><Relationship Id="rId11" Type="http://schemas.openxmlformats.org/officeDocument/2006/relationships/hyperlink" Target="http://www.cnet.com/news/its-data-privacy-day-do-you-know-where-your-data-is/" TargetMode="External" /><Relationship Id="rId12" Type="http://schemas.openxmlformats.org/officeDocument/2006/relationships/hyperlink" Target="https://pbs.twimg.com/media/D6P9UbvWwAAGp20.jpg" TargetMode="External" /><Relationship Id="rId13" Type="http://schemas.openxmlformats.org/officeDocument/2006/relationships/hyperlink" Target="https://pbs.twimg.com/media/D6XP6m4W4AA8Z8h.jpg" TargetMode="External" /><Relationship Id="rId14" Type="http://schemas.openxmlformats.org/officeDocument/2006/relationships/hyperlink" Target="http://pbs.twimg.com/profile_images/1039763686351613952/61VGgBUu_normal.jpg" TargetMode="External" /><Relationship Id="rId15" Type="http://schemas.openxmlformats.org/officeDocument/2006/relationships/hyperlink" Target="http://pbs.twimg.com/profile_images/1116880322208174080/hf7UbrEr_normal.jpg" TargetMode="External" /><Relationship Id="rId16" Type="http://schemas.openxmlformats.org/officeDocument/2006/relationships/hyperlink" Target="http://pbs.twimg.com/profile_images/1046883533623627776/UCFACOdc_normal.jpg" TargetMode="External" /><Relationship Id="rId17" Type="http://schemas.openxmlformats.org/officeDocument/2006/relationships/hyperlink" Target="http://pbs.twimg.com/profile_images/2447105209/7i5yfdu2chzlrq8rpfnr_normal.jpeg" TargetMode="External" /><Relationship Id="rId18" Type="http://schemas.openxmlformats.org/officeDocument/2006/relationships/hyperlink" Target="http://pbs.twimg.com/profile_images/940465970/blue_face_normal.jpg" TargetMode="External" /><Relationship Id="rId19" Type="http://schemas.openxmlformats.org/officeDocument/2006/relationships/hyperlink" Target="http://pbs.twimg.com/profile_images/775165918183698432/7GpkQwbS_normal.jpg" TargetMode="External" /><Relationship Id="rId20" Type="http://schemas.openxmlformats.org/officeDocument/2006/relationships/hyperlink" Target="http://pbs.twimg.com/profile_images/775046459007860736/ZJ17WXrl_normal.jpg" TargetMode="External" /><Relationship Id="rId21" Type="http://schemas.openxmlformats.org/officeDocument/2006/relationships/hyperlink" Target="http://pbs.twimg.com/profile_images/775046459007860736/ZJ17WXrl_normal.jpg" TargetMode="External" /><Relationship Id="rId22" Type="http://schemas.openxmlformats.org/officeDocument/2006/relationships/hyperlink" Target="http://pbs.twimg.com/profile_images/1068466688302161920/z_W8xNjt_normal.jpg" TargetMode="External" /><Relationship Id="rId23" Type="http://schemas.openxmlformats.org/officeDocument/2006/relationships/hyperlink" Target="http://pbs.twimg.com/profile_images/3736447256/74feaf9828509a58b03d1e996863df85_normal.png" TargetMode="External" /><Relationship Id="rId24" Type="http://schemas.openxmlformats.org/officeDocument/2006/relationships/hyperlink" Target="http://pbs.twimg.com/profile_images/971235094554927104/hU2-GmLp_normal.jpg" TargetMode="External" /><Relationship Id="rId25" Type="http://schemas.openxmlformats.org/officeDocument/2006/relationships/hyperlink" Target="http://pbs.twimg.com/profile_images/775046459007860736/ZJ17WXrl_normal.jpg" TargetMode="External" /><Relationship Id="rId26" Type="http://schemas.openxmlformats.org/officeDocument/2006/relationships/hyperlink" Target="http://pbs.twimg.com/profile_images/1085634639719481345/bgJTo0UB_normal.jpg" TargetMode="External" /><Relationship Id="rId27" Type="http://schemas.openxmlformats.org/officeDocument/2006/relationships/hyperlink" Target="https://pbs.twimg.com/media/D6P9UbvWwAAGp20.jpg" TargetMode="External" /><Relationship Id="rId28" Type="http://schemas.openxmlformats.org/officeDocument/2006/relationships/hyperlink" Target="https://pbs.twimg.com/media/D6XP6m4W4AA8Z8h.jpg" TargetMode="External" /><Relationship Id="rId29" Type="http://schemas.openxmlformats.org/officeDocument/2006/relationships/hyperlink" Target="http://pbs.twimg.com/profile_images/900688982736031746/uUOjeMGy_normal.jpg" TargetMode="External" /><Relationship Id="rId30" Type="http://schemas.openxmlformats.org/officeDocument/2006/relationships/hyperlink" Target="http://pbs.twimg.com/profile_images/775046459007860736/ZJ17WXrl_normal.jpg" TargetMode="External" /><Relationship Id="rId31" Type="http://schemas.openxmlformats.org/officeDocument/2006/relationships/hyperlink" Target="http://pbs.twimg.com/profile_images/1121185448867454976/xKWQfYee_normal.png" TargetMode="External" /><Relationship Id="rId32" Type="http://schemas.openxmlformats.org/officeDocument/2006/relationships/hyperlink" Target="http://pbs.twimg.com/profile_images/775046459007860736/ZJ17WXrl_normal.jpg" TargetMode="External" /><Relationship Id="rId33" Type="http://schemas.openxmlformats.org/officeDocument/2006/relationships/hyperlink" Target="http://pbs.twimg.com/profile_images/1121185448867454976/xKWQfYee_normal.png" TargetMode="External" /><Relationship Id="rId34" Type="http://schemas.openxmlformats.org/officeDocument/2006/relationships/hyperlink" Target="https://twitter.com/#!/nickvatterott/status/1107012039312994304" TargetMode="External" /><Relationship Id="rId35" Type="http://schemas.openxmlformats.org/officeDocument/2006/relationships/hyperlink" Target="https://twitter.com/#!/babyfonzie/status/1107021867783782402" TargetMode="External" /><Relationship Id="rId36" Type="http://schemas.openxmlformats.org/officeDocument/2006/relationships/hyperlink" Target="https://twitter.com/#!/james3neal/status/1108794650658328577" TargetMode="External" /><Relationship Id="rId37" Type="http://schemas.openxmlformats.org/officeDocument/2006/relationships/hyperlink" Target="https://twitter.com/#!/colbymarshall/status/1114078769185284096" TargetMode="External" /><Relationship Id="rId38" Type="http://schemas.openxmlformats.org/officeDocument/2006/relationships/hyperlink" Target="https://twitter.com/#!/phat_controller/status/1121865578430566407" TargetMode="External" /><Relationship Id="rId39" Type="http://schemas.openxmlformats.org/officeDocument/2006/relationships/hyperlink" Target="https://twitter.com/#!/mediagazerchat/status/1122069315967180800" TargetMode="External" /><Relationship Id="rId40" Type="http://schemas.openxmlformats.org/officeDocument/2006/relationships/hyperlink" Target="https://twitter.com/#!/knightfdn/status/991108187028799488" TargetMode="External" /><Relationship Id="rId41" Type="http://schemas.openxmlformats.org/officeDocument/2006/relationships/hyperlink" Target="https://twitter.com/#!/knightfdn/status/1123646767428526080" TargetMode="External" /><Relationship Id="rId42" Type="http://schemas.openxmlformats.org/officeDocument/2006/relationships/hyperlink" Target="https://twitter.com/#!/jeffjarvis/status/1123648700323106816" TargetMode="External" /><Relationship Id="rId43" Type="http://schemas.openxmlformats.org/officeDocument/2006/relationships/hyperlink" Target="https://twitter.com/#!/jroxann/status/1123661583069134849" TargetMode="External" /><Relationship Id="rId44" Type="http://schemas.openxmlformats.org/officeDocument/2006/relationships/hyperlink" Target="https://twitter.com/#!/andysherry/status/1121811334792978438" TargetMode="External" /><Relationship Id="rId45" Type="http://schemas.openxmlformats.org/officeDocument/2006/relationships/hyperlink" Target="https://twitter.com/#!/knightfdn/status/1121828822310170624" TargetMode="External" /><Relationship Id="rId46" Type="http://schemas.openxmlformats.org/officeDocument/2006/relationships/hyperlink" Target="https://twitter.com/#!/iohnsands/status/1124082988638191616" TargetMode="External" /><Relationship Id="rId47" Type="http://schemas.openxmlformats.org/officeDocument/2006/relationships/hyperlink" Target="https://twitter.com/#!/tvt_news/status/1127022861028347905" TargetMode="External" /><Relationship Id="rId48" Type="http://schemas.openxmlformats.org/officeDocument/2006/relationships/hyperlink" Target="https://twitter.com/#!/tvt_news/status/1127535888924315648" TargetMode="External" /><Relationship Id="rId49" Type="http://schemas.openxmlformats.org/officeDocument/2006/relationships/hyperlink" Target="https://twitter.com/#!/javaun/status/1131649020483514369" TargetMode="External" /><Relationship Id="rId50" Type="http://schemas.openxmlformats.org/officeDocument/2006/relationships/hyperlink" Target="https://twitter.com/#!/knightfdn/status/696055021444530176" TargetMode="External" /><Relationship Id="rId51" Type="http://schemas.openxmlformats.org/officeDocument/2006/relationships/hyperlink" Target="https://twitter.com/#!/dapper_sir/status/1131810385495859200" TargetMode="External" /><Relationship Id="rId52" Type="http://schemas.openxmlformats.org/officeDocument/2006/relationships/hyperlink" Target="https://twitter.com/#!/knightfdn/status/694558670131064832" TargetMode="External" /><Relationship Id="rId53" Type="http://schemas.openxmlformats.org/officeDocument/2006/relationships/hyperlink" Target="https://twitter.com/#!/dapper_sir/status/1131810429229969413" TargetMode="External" /><Relationship Id="rId54" Type="http://schemas.openxmlformats.org/officeDocument/2006/relationships/comments" Target="../comments12.xml" /><Relationship Id="rId55" Type="http://schemas.openxmlformats.org/officeDocument/2006/relationships/vmlDrawing" Target="../drawings/vmlDrawing6.vml" /><Relationship Id="rId56" Type="http://schemas.openxmlformats.org/officeDocument/2006/relationships/table" Target="../tables/table22.xml" /><Relationship Id="rId5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0GR08fwU1" TargetMode="External" /><Relationship Id="rId2" Type="http://schemas.openxmlformats.org/officeDocument/2006/relationships/hyperlink" Target="http://www.teepublic.com/user/tonyzaret" TargetMode="External" /><Relationship Id="rId3" Type="http://schemas.openxmlformats.org/officeDocument/2006/relationships/hyperlink" Target="https://t.co/493YJdINNy" TargetMode="External" /><Relationship Id="rId4" Type="http://schemas.openxmlformats.org/officeDocument/2006/relationships/hyperlink" Target="https://t.co/sNkLPCR4Ex" TargetMode="External" /><Relationship Id="rId5" Type="http://schemas.openxmlformats.org/officeDocument/2006/relationships/hyperlink" Target="http://t.co/0NzrwcHx47" TargetMode="External" /><Relationship Id="rId6" Type="http://schemas.openxmlformats.org/officeDocument/2006/relationships/hyperlink" Target="https://t.co/FUf2uXL2Y0" TargetMode="External" /><Relationship Id="rId7" Type="http://schemas.openxmlformats.org/officeDocument/2006/relationships/hyperlink" Target="http://t.co/0DpOAnvesG" TargetMode="External" /><Relationship Id="rId8" Type="http://schemas.openxmlformats.org/officeDocument/2006/relationships/hyperlink" Target="https://t.co/fIH7QIqVMG" TargetMode="External" /><Relationship Id="rId9" Type="http://schemas.openxmlformats.org/officeDocument/2006/relationships/hyperlink" Target="https://t.co/B2N9FTBtL7" TargetMode="External" /><Relationship Id="rId10" Type="http://schemas.openxmlformats.org/officeDocument/2006/relationships/hyperlink" Target="http://t.co/HwQWTq0Ddq" TargetMode="External" /><Relationship Id="rId11" Type="http://schemas.openxmlformats.org/officeDocument/2006/relationships/hyperlink" Target="http://t.co/wk3ROj6b6m" TargetMode="External" /><Relationship Id="rId12" Type="http://schemas.openxmlformats.org/officeDocument/2006/relationships/hyperlink" Target="https://t.co/opomM2VdQF" TargetMode="External" /><Relationship Id="rId13" Type="http://schemas.openxmlformats.org/officeDocument/2006/relationships/hyperlink" Target="http://buzzmachine.com/" TargetMode="External" /><Relationship Id="rId14" Type="http://schemas.openxmlformats.org/officeDocument/2006/relationships/hyperlink" Target="https://t.co/oo7rjqhLM6" TargetMode="External" /><Relationship Id="rId15" Type="http://schemas.openxmlformats.org/officeDocument/2006/relationships/hyperlink" Target="https://t.co/AACMIH0gKN" TargetMode="External" /><Relationship Id="rId16" Type="http://schemas.openxmlformats.org/officeDocument/2006/relationships/hyperlink" Target="https://t.co/WGD0jkRcUF" TargetMode="External" /><Relationship Id="rId17" Type="http://schemas.openxmlformats.org/officeDocument/2006/relationships/hyperlink" Target="http://www.semaphoria.com/" TargetMode="External" /><Relationship Id="rId18" Type="http://schemas.openxmlformats.org/officeDocument/2006/relationships/hyperlink" Target="http://t.co/iHDUMLtp" TargetMode="External" /><Relationship Id="rId19" Type="http://schemas.openxmlformats.org/officeDocument/2006/relationships/hyperlink" Target="https://t.co/SSA14X2cTK" TargetMode="External" /><Relationship Id="rId20" Type="http://schemas.openxmlformats.org/officeDocument/2006/relationships/hyperlink" Target="https://pbs.twimg.com/profile_banners/28076021/1537251580" TargetMode="External" /><Relationship Id="rId21" Type="http://schemas.openxmlformats.org/officeDocument/2006/relationships/hyperlink" Target="https://pbs.twimg.com/profile_banners/19004500/1491214609" TargetMode="External" /><Relationship Id="rId22" Type="http://schemas.openxmlformats.org/officeDocument/2006/relationships/hyperlink" Target="https://pbs.twimg.com/profile_banners/71137977/1547975624" TargetMode="External" /><Relationship Id="rId23" Type="http://schemas.openxmlformats.org/officeDocument/2006/relationships/hyperlink" Target="https://pbs.twimg.com/profile_banners/8039622/1398392088" TargetMode="External" /><Relationship Id="rId24" Type="http://schemas.openxmlformats.org/officeDocument/2006/relationships/hyperlink" Target="https://pbs.twimg.com/profile_banners/13610312/1360968355" TargetMode="External" /><Relationship Id="rId25" Type="http://schemas.openxmlformats.org/officeDocument/2006/relationships/hyperlink" Target="https://pbs.twimg.com/profile_banners/14073364/1488369442" TargetMode="External" /><Relationship Id="rId26" Type="http://schemas.openxmlformats.org/officeDocument/2006/relationships/hyperlink" Target="https://pbs.twimg.com/profile_banners/18946980/1359169379" TargetMode="External" /><Relationship Id="rId27" Type="http://schemas.openxmlformats.org/officeDocument/2006/relationships/hyperlink" Target="https://pbs.twimg.com/profile_banners/8695932/1455478074" TargetMode="External" /><Relationship Id="rId28" Type="http://schemas.openxmlformats.org/officeDocument/2006/relationships/hyperlink" Target="https://pbs.twimg.com/profile_banners/18781120/1398353613" TargetMode="External" /><Relationship Id="rId29" Type="http://schemas.openxmlformats.org/officeDocument/2006/relationships/hyperlink" Target="https://pbs.twimg.com/profile_banners/20813318/1466045617" TargetMode="External" /><Relationship Id="rId30" Type="http://schemas.openxmlformats.org/officeDocument/2006/relationships/hyperlink" Target="https://pbs.twimg.com/profile_banners/11435642/1366427580" TargetMode="External" /><Relationship Id="rId31" Type="http://schemas.openxmlformats.org/officeDocument/2006/relationships/hyperlink" Target="https://pbs.twimg.com/profile_banners/16115264/1364503637" TargetMode="External" /><Relationship Id="rId32" Type="http://schemas.openxmlformats.org/officeDocument/2006/relationships/hyperlink" Target="https://pbs.twimg.com/profile_banners/1085631722186788864/1547670444" TargetMode="External" /><Relationship Id="rId33" Type="http://schemas.openxmlformats.org/officeDocument/2006/relationships/hyperlink" Target="https://pbs.twimg.com/profile_banners/1111618097776078850/1557748390" TargetMode="External" /><Relationship Id="rId34" Type="http://schemas.openxmlformats.org/officeDocument/2006/relationships/hyperlink" Target="https://pbs.twimg.com/profile_banners/7764502/1398394465" TargetMode="External" /><Relationship Id="rId35" Type="http://schemas.openxmlformats.org/officeDocument/2006/relationships/hyperlink" Target="https://pbs.twimg.com/profile_banners/896061/1398361343" TargetMode="External" /><Relationship Id="rId36" Type="http://schemas.openxmlformats.org/officeDocument/2006/relationships/hyperlink" Target="https://pbs.twimg.com/profile_banners/1100057793879453697/1551111272" TargetMode="External" /><Relationship Id="rId37" Type="http://schemas.openxmlformats.org/officeDocument/2006/relationships/hyperlink" Target="https://pbs.twimg.com/profile_banners/30261067/1516127632"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6/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0/bg.gif" TargetMode="External" /><Relationship Id="rId45" Type="http://schemas.openxmlformats.org/officeDocument/2006/relationships/hyperlink" Target="http://abs.twimg.com/images/themes/theme2/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9/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pbs.twimg.com/profile_images/1039763686351613952/61VGgBUu_normal.jpg" TargetMode="External" /><Relationship Id="rId59" Type="http://schemas.openxmlformats.org/officeDocument/2006/relationships/hyperlink" Target="http://pbs.twimg.com/profile_images/1097185040696520706/VrbPXhu1_normal.jpg" TargetMode="External" /><Relationship Id="rId60" Type="http://schemas.openxmlformats.org/officeDocument/2006/relationships/hyperlink" Target="http://pbs.twimg.com/profile_images/1116880322208174080/hf7UbrEr_normal.jpg" TargetMode="External" /><Relationship Id="rId61" Type="http://schemas.openxmlformats.org/officeDocument/2006/relationships/hyperlink" Target="http://pbs.twimg.com/profile_images/1046883533623627776/UCFACOdc_normal.jpg" TargetMode="External" /><Relationship Id="rId62" Type="http://schemas.openxmlformats.org/officeDocument/2006/relationships/hyperlink" Target="http://pbs.twimg.com/profile_images/3258417710/b14b402aafb754a587a9f32b22adeb1e_normal.jpeg" TargetMode="External" /><Relationship Id="rId63" Type="http://schemas.openxmlformats.org/officeDocument/2006/relationships/hyperlink" Target="http://pbs.twimg.com/profile_images/775046459007860736/ZJ17WXrl_normal.jpg" TargetMode="External" /><Relationship Id="rId64" Type="http://schemas.openxmlformats.org/officeDocument/2006/relationships/hyperlink" Target="http://pbs.twimg.com/profile_images/2447105209/7i5yfdu2chzlrq8rpfnr_normal.jpeg" TargetMode="External" /><Relationship Id="rId65" Type="http://schemas.openxmlformats.org/officeDocument/2006/relationships/hyperlink" Target="http://pbs.twimg.com/profile_images/940465970/blue_face_normal.jpg" TargetMode="External" /><Relationship Id="rId66" Type="http://schemas.openxmlformats.org/officeDocument/2006/relationships/hyperlink" Target="http://pbs.twimg.com/profile_images/771081413030453249/keFMxmLB_normal.jpg" TargetMode="External" /><Relationship Id="rId67" Type="http://schemas.openxmlformats.org/officeDocument/2006/relationships/hyperlink" Target="http://pbs.twimg.com/profile_images/677531812302880768/2lMDqX1U_normal.png" TargetMode="External" /><Relationship Id="rId68" Type="http://schemas.openxmlformats.org/officeDocument/2006/relationships/hyperlink" Target="http://pbs.twimg.com/profile_images/775165918183698432/7GpkQwbS_normal.jpg" TargetMode="External" /><Relationship Id="rId69" Type="http://schemas.openxmlformats.org/officeDocument/2006/relationships/hyperlink" Target="http://pbs.twimg.com/profile_images/999648164/Screen_shot_2010-06-17_at_3.35.01_PM_normal.png" TargetMode="External" /><Relationship Id="rId70" Type="http://schemas.openxmlformats.org/officeDocument/2006/relationships/hyperlink" Target="http://pbs.twimg.com/profile_images/971235094554927104/hU2-GmLp_normal.jpg" TargetMode="External" /><Relationship Id="rId71" Type="http://schemas.openxmlformats.org/officeDocument/2006/relationships/hyperlink" Target="http://pbs.twimg.com/profile_images/3786119484/886aa3b25353e8bfff38623f32fbd994_normal.png" TargetMode="External" /><Relationship Id="rId72" Type="http://schemas.openxmlformats.org/officeDocument/2006/relationships/hyperlink" Target="http://pbs.twimg.com/profile_images/1068466688302161920/z_W8xNjt_normal.jpg" TargetMode="External" /><Relationship Id="rId73" Type="http://schemas.openxmlformats.org/officeDocument/2006/relationships/hyperlink" Target="http://pbs.twimg.com/profile_images/3736447256/74feaf9828509a58b03d1e996863df85_normal.png" TargetMode="External" /><Relationship Id="rId74" Type="http://schemas.openxmlformats.org/officeDocument/2006/relationships/hyperlink" Target="http://pbs.twimg.com/profile_images/1085634639719481345/bgJTo0UB_normal.jpg" TargetMode="External" /><Relationship Id="rId75" Type="http://schemas.openxmlformats.org/officeDocument/2006/relationships/hyperlink" Target="http://pbs.twimg.com/profile_images/1127889940845613059/FaRJhg6q_normal.png" TargetMode="External" /><Relationship Id="rId76" Type="http://schemas.openxmlformats.org/officeDocument/2006/relationships/hyperlink" Target="http://pbs.twimg.com/profile_images/900688982736031746/uUOjeMGy_normal.jpg" TargetMode="External" /><Relationship Id="rId77" Type="http://schemas.openxmlformats.org/officeDocument/2006/relationships/hyperlink" Target="http://pbs.twimg.com/profile_images/1080128206332514304/yZ7vdXhj_normal.jpg" TargetMode="External" /><Relationship Id="rId78" Type="http://schemas.openxmlformats.org/officeDocument/2006/relationships/hyperlink" Target="http://pbs.twimg.com/profile_images/1121185448867454976/xKWQfYee_normal.png" TargetMode="External" /><Relationship Id="rId79" Type="http://schemas.openxmlformats.org/officeDocument/2006/relationships/hyperlink" Target="http://pbs.twimg.com/profile_images/3220872992/b47658236a279c2c4c7315b02471239f_normal.jpeg" TargetMode="External" /><Relationship Id="rId80" Type="http://schemas.openxmlformats.org/officeDocument/2006/relationships/hyperlink" Target="http://pbs.twimg.com/profile_images/963998359001317376/scuoOV5m_normal.jpg" TargetMode="External" /><Relationship Id="rId81" Type="http://schemas.openxmlformats.org/officeDocument/2006/relationships/hyperlink" Target="https://twitter.com/nickvatterott" TargetMode="External" /><Relationship Id="rId82" Type="http://schemas.openxmlformats.org/officeDocument/2006/relationships/hyperlink" Target="https://twitter.com/tonyzaret" TargetMode="External" /><Relationship Id="rId83" Type="http://schemas.openxmlformats.org/officeDocument/2006/relationships/hyperlink" Target="https://twitter.com/babyfonzie" TargetMode="External" /><Relationship Id="rId84" Type="http://schemas.openxmlformats.org/officeDocument/2006/relationships/hyperlink" Target="https://twitter.com/james3neal" TargetMode="External" /><Relationship Id="rId85" Type="http://schemas.openxmlformats.org/officeDocument/2006/relationships/hyperlink" Target="https://twitter.com/anneneville" TargetMode="External" /><Relationship Id="rId86" Type="http://schemas.openxmlformats.org/officeDocument/2006/relationships/hyperlink" Target="https://twitter.com/knightfdn" TargetMode="External" /><Relationship Id="rId87" Type="http://schemas.openxmlformats.org/officeDocument/2006/relationships/hyperlink" Target="https://twitter.com/colbymarshall" TargetMode="External" /><Relationship Id="rId88" Type="http://schemas.openxmlformats.org/officeDocument/2006/relationships/hyperlink" Target="https://twitter.com/phat_controller" TargetMode="External" /><Relationship Id="rId89" Type="http://schemas.openxmlformats.org/officeDocument/2006/relationships/hyperlink" Target="https://twitter.com/theobserver" TargetMode="External" /><Relationship Id="rId90" Type="http://schemas.openxmlformats.org/officeDocument/2006/relationships/hyperlink" Target="https://twitter.com/thedatamap" TargetMode="External" /><Relationship Id="rId91" Type="http://schemas.openxmlformats.org/officeDocument/2006/relationships/hyperlink" Target="https://twitter.com/mediagazerchat" TargetMode="External" /><Relationship Id="rId92" Type="http://schemas.openxmlformats.org/officeDocument/2006/relationships/hyperlink" Target="https://twitter.com/documentcloud" TargetMode="External" /><Relationship Id="rId93" Type="http://schemas.openxmlformats.org/officeDocument/2006/relationships/hyperlink" Target="https://twitter.com/andysherry" TargetMode="External" /><Relationship Id="rId94" Type="http://schemas.openxmlformats.org/officeDocument/2006/relationships/hyperlink" Target="https://twitter.com/technicallyphl" TargetMode="External" /><Relationship Id="rId95" Type="http://schemas.openxmlformats.org/officeDocument/2006/relationships/hyperlink" Target="https://twitter.com/jeffjarvis" TargetMode="External" /><Relationship Id="rId96" Type="http://schemas.openxmlformats.org/officeDocument/2006/relationships/hyperlink" Target="https://twitter.com/jroxann" TargetMode="External" /><Relationship Id="rId97" Type="http://schemas.openxmlformats.org/officeDocument/2006/relationships/hyperlink" Target="https://twitter.com/iohnsands" TargetMode="External" /><Relationship Id="rId98" Type="http://schemas.openxmlformats.org/officeDocument/2006/relationships/hyperlink" Target="https://twitter.com/tvt_news" TargetMode="External" /><Relationship Id="rId99" Type="http://schemas.openxmlformats.org/officeDocument/2006/relationships/hyperlink" Target="https://twitter.com/javaun" TargetMode="External" /><Relationship Id="rId100" Type="http://schemas.openxmlformats.org/officeDocument/2006/relationships/hyperlink" Target="https://twitter.com/semaphoria" TargetMode="External" /><Relationship Id="rId101" Type="http://schemas.openxmlformats.org/officeDocument/2006/relationships/hyperlink" Target="https://twitter.com/dapper_sir" TargetMode="External" /><Relationship Id="rId102" Type="http://schemas.openxmlformats.org/officeDocument/2006/relationships/hyperlink" Target="https://twitter.com/latanyasweeney" TargetMode="External" /><Relationship Id="rId103" Type="http://schemas.openxmlformats.org/officeDocument/2006/relationships/hyperlink" Target="https://twitter.com/cnet" TargetMode="External" /><Relationship Id="rId104" Type="http://schemas.openxmlformats.org/officeDocument/2006/relationships/comments" Target="../comments2.xml" /><Relationship Id="rId105" Type="http://schemas.openxmlformats.org/officeDocument/2006/relationships/vmlDrawing" Target="../drawings/vmlDrawing2.vml" /><Relationship Id="rId106" Type="http://schemas.openxmlformats.org/officeDocument/2006/relationships/table" Target="../tables/table2.xml" /><Relationship Id="rId1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observer.com/2016/02/harvard-datamap-personal-info/"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s://statescoop.com/how-public-libraries-are-becoming-the-place-where-citizens-can-turn-to-for-government-data" TargetMode="External" /><Relationship Id="rId4" Type="http://schemas.openxmlformats.org/officeDocument/2006/relationships/hyperlink" Target="https://www.tvtnews.com/tvt-newschallenge-cup-warrington-wolves-v-wigan-warriors/" TargetMode="External" /><Relationship Id="rId5" Type="http://schemas.openxmlformats.org/officeDocument/2006/relationships/hyperlink" Target="https://www.tvtnews.com/tvt-newschallenge-cup-hull-fc-beat-castleford-tigers-28-12-to-book-place-in-last-eight/" TargetMode="External" /><Relationship Id="rId6" Type="http://schemas.openxmlformats.org/officeDocument/2006/relationships/hyperlink" Target="https://technical.ly/philly/2019/04/25/donald-trump-robert-mueller-documentcloud-mueller-report-annotated-searchable/" TargetMode="External" /><Relationship Id="rId7" Type="http://schemas.openxmlformats.org/officeDocument/2006/relationships/hyperlink" Target="https://twitter.com/i/web/status/1121811334792978438" TargetMode="External" /><Relationship Id="rId8" Type="http://schemas.openxmlformats.org/officeDocument/2006/relationships/hyperlink" Target="http://observer.com/2016/02/harvard-datamap-personal-info/" TargetMode="External" /><Relationship Id="rId9" Type="http://schemas.openxmlformats.org/officeDocument/2006/relationships/hyperlink" Target="http://www.cnet.com/news/its-data-privacy-day-do-you-know-where-your-data-is/" TargetMode="External" /><Relationship Id="rId10" Type="http://schemas.openxmlformats.org/officeDocument/2006/relationships/hyperlink" Target="https://statescoop.com/how-public-libraries-are-becoming-the-place-where-citizens-can-turn-to-for-government-data" TargetMode="External" /><Relationship Id="rId11" Type="http://schemas.openxmlformats.org/officeDocument/2006/relationships/hyperlink" Target="https://technical.ly/philly/2019/04/25/donald-trump-robert-mueller-documentcloud-mueller-report-annotated-searchable/" TargetMode="External" /><Relationship Id="rId12" Type="http://schemas.openxmlformats.org/officeDocument/2006/relationships/hyperlink" Target="https://twitter.com/i/web/status/1121811334792978438" TargetMode="External" /><Relationship Id="rId13" Type="http://schemas.openxmlformats.org/officeDocument/2006/relationships/hyperlink" Target="https://www.tvtnews.com/tvt-newschallenge-cup-warrington-wolves-v-wigan-warriors/" TargetMode="External" /><Relationship Id="rId14" Type="http://schemas.openxmlformats.org/officeDocument/2006/relationships/hyperlink" Target="https://www.tvtnews.com/tvt-newschallenge-cup-hull-fc-beat-castleford-tigers-28-12-to-book-place-in-last-eight/"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576</v>
      </c>
      <c r="BC2" s="13" t="s">
        <v>577</v>
      </c>
      <c r="BD2" s="67" t="s">
        <v>809</v>
      </c>
      <c r="BE2" s="67" t="s">
        <v>810</v>
      </c>
      <c r="BF2" s="67" t="s">
        <v>811</v>
      </c>
      <c r="BG2" s="67" t="s">
        <v>812</v>
      </c>
      <c r="BH2" s="67" t="s">
        <v>813</v>
      </c>
      <c r="BI2" s="67" t="s">
        <v>814</v>
      </c>
      <c r="BJ2" s="67" t="s">
        <v>815</v>
      </c>
      <c r="BK2" s="67" t="s">
        <v>816</v>
      </c>
      <c r="BL2" s="67" t="s">
        <v>817</v>
      </c>
    </row>
    <row r="3" spans="1:64" ht="15" customHeight="1">
      <c r="A3" s="84" t="s">
        <v>212</v>
      </c>
      <c r="B3" s="84" t="s">
        <v>226</v>
      </c>
      <c r="C3" s="53" t="s">
        <v>825</v>
      </c>
      <c r="D3" s="54">
        <v>3</v>
      </c>
      <c r="E3" s="65" t="s">
        <v>132</v>
      </c>
      <c r="F3" s="55">
        <v>35</v>
      </c>
      <c r="G3" s="53"/>
      <c r="H3" s="57"/>
      <c r="I3" s="56"/>
      <c r="J3" s="56"/>
      <c r="K3" s="36" t="s">
        <v>65</v>
      </c>
      <c r="L3" s="62">
        <v>3</v>
      </c>
      <c r="M3" s="62"/>
      <c r="N3" s="63"/>
      <c r="O3" s="85" t="s">
        <v>235</v>
      </c>
      <c r="P3" s="87">
        <v>43540.84273148148</v>
      </c>
      <c r="Q3" s="85" t="s">
        <v>237</v>
      </c>
      <c r="R3" s="85"/>
      <c r="S3" s="85"/>
      <c r="T3" s="85" t="s">
        <v>267</v>
      </c>
      <c r="U3" s="85"/>
      <c r="V3" s="90" t="s">
        <v>275</v>
      </c>
      <c r="W3" s="87">
        <v>43540.84273148148</v>
      </c>
      <c r="X3" s="90" t="s">
        <v>288</v>
      </c>
      <c r="Y3" s="85"/>
      <c r="Z3" s="85"/>
      <c r="AA3" s="91" t="s">
        <v>308</v>
      </c>
      <c r="AB3" s="91" t="s">
        <v>328</v>
      </c>
      <c r="AC3" s="85" t="b">
        <v>0</v>
      </c>
      <c r="AD3" s="85">
        <v>7</v>
      </c>
      <c r="AE3" s="91" t="s">
        <v>329</v>
      </c>
      <c r="AF3" s="85" t="b">
        <v>0</v>
      </c>
      <c r="AG3" s="85" t="s">
        <v>332</v>
      </c>
      <c r="AH3" s="85"/>
      <c r="AI3" s="91" t="s">
        <v>330</v>
      </c>
      <c r="AJ3" s="85" t="b">
        <v>0</v>
      </c>
      <c r="AK3" s="85">
        <v>1</v>
      </c>
      <c r="AL3" s="91" t="s">
        <v>330</v>
      </c>
      <c r="AM3" s="85" t="s">
        <v>333</v>
      </c>
      <c r="AN3" s="85" t="b">
        <v>0</v>
      </c>
      <c r="AO3" s="91" t="s">
        <v>328</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1</v>
      </c>
      <c r="BE3" s="52">
        <v>4.3478260869565215</v>
      </c>
      <c r="BF3" s="51">
        <v>1</v>
      </c>
      <c r="BG3" s="52">
        <v>4.3478260869565215</v>
      </c>
      <c r="BH3" s="51">
        <v>0</v>
      </c>
      <c r="BI3" s="52">
        <v>0</v>
      </c>
      <c r="BJ3" s="51">
        <v>21</v>
      </c>
      <c r="BK3" s="52">
        <v>91.30434782608695</v>
      </c>
      <c r="BL3" s="51">
        <v>23</v>
      </c>
    </row>
    <row r="4" spans="1:64" ht="15" customHeight="1">
      <c r="A4" s="84" t="s">
        <v>213</v>
      </c>
      <c r="B4" s="84" t="s">
        <v>226</v>
      </c>
      <c r="C4" s="53" t="s">
        <v>825</v>
      </c>
      <c r="D4" s="54">
        <v>3</v>
      </c>
      <c r="E4" s="65" t="s">
        <v>132</v>
      </c>
      <c r="F4" s="55">
        <v>35</v>
      </c>
      <c r="G4" s="53"/>
      <c r="H4" s="57"/>
      <c r="I4" s="56"/>
      <c r="J4" s="56"/>
      <c r="K4" s="36" t="s">
        <v>65</v>
      </c>
      <c r="L4" s="83">
        <v>4</v>
      </c>
      <c r="M4" s="83"/>
      <c r="N4" s="63"/>
      <c r="O4" s="86" t="s">
        <v>236</v>
      </c>
      <c r="P4" s="88">
        <v>43540.86984953703</v>
      </c>
      <c r="Q4" s="86" t="s">
        <v>238</v>
      </c>
      <c r="R4" s="86"/>
      <c r="S4" s="86"/>
      <c r="T4" s="86"/>
      <c r="U4" s="86"/>
      <c r="V4" s="89" t="s">
        <v>276</v>
      </c>
      <c r="W4" s="88">
        <v>43540.86984953703</v>
      </c>
      <c r="X4" s="89" t="s">
        <v>289</v>
      </c>
      <c r="Y4" s="86"/>
      <c r="Z4" s="86"/>
      <c r="AA4" s="92" t="s">
        <v>309</v>
      </c>
      <c r="AB4" s="86"/>
      <c r="AC4" s="86" t="b">
        <v>0</v>
      </c>
      <c r="AD4" s="86">
        <v>0</v>
      </c>
      <c r="AE4" s="92" t="s">
        <v>330</v>
      </c>
      <c r="AF4" s="86" t="b">
        <v>0</v>
      </c>
      <c r="AG4" s="86" t="s">
        <v>332</v>
      </c>
      <c r="AH4" s="86"/>
      <c r="AI4" s="92" t="s">
        <v>330</v>
      </c>
      <c r="AJ4" s="86" t="b">
        <v>0</v>
      </c>
      <c r="AK4" s="86">
        <v>1</v>
      </c>
      <c r="AL4" s="92" t="s">
        <v>308</v>
      </c>
      <c r="AM4" s="86" t="s">
        <v>334</v>
      </c>
      <c r="AN4" s="86" t="b">
        <v>0</v>
      </c>
      <c r="AO4" s="92" t="s">
        <v>308</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212</v>
      </c>
      <c r="C5" s="53" t="s">
        <v>825</v>
      </c>
      <c r="D5" s="54">
        <v>3</v>
      </c>
      <c r="E5" s="65" t="s">
        <v>132</v>
      </c>
      <c r="F5" s="55">
        <v>35</v>
      </c>
      <c r="G5" s="53"/>
      <c r="H5" s="57"/>
      <c r="I5" s="56"/>
      <c r="J5" s="56"/>
      <c r="K5" s="36" t="s">
        <v>65</v>
      </c>
      <c r="L5" s="83">
        <v>5</v>
      </c>
      <c r="M5" s="83"/>
      <c r="N5" s="63"/>
      <c r="O5" s="86" t="s">
        <v>236</v>
      </c>
      <c r="P5" s="88">
        <v>43540.86984953703</v>
      </c>
      <c r="Q5" s="86" t="s">
        <v>238</v>
      </c>
      <c r="R5" s="86"/>
      <c r="S5" s="86"/>
      <c r="T5" s="86"/>
      <c r="U5" s="86"/>
      <c r="V5" s="89" t="s">
        <v>276</v>
      </c>
      <c r="W5" s="88">
        <v>43540.86984953703</v>
      </c>
      <c r="X5" s="89" t="s">
        <v>289</v>
      </c>
      <c r="Y5" s="86"/>
      <c r="Z5" s="86"/>
      <c r="AA5" s="92" t="s">
        <v>309</v>
      </c>
      <c r="AB5" s="86"/>
      <c r="AC5" s="86" t="b">
        <v>0</v>
      </c>
      <c r="AD5" s="86">
        <v>0</v>
      </c>
      <c r="AE5" s="92" t="s">
        <v>330</v>
      </c>
      <c r="AF5" s="86" t="b">
        <v>0</v>
      </c>
      <c r="AG5" s="86" t="s">
        <v>332</v>
      </c>
      <c r="AH5" s="86"/>
      <c r="AI5" s="92" t="s">
        <v>330</v>
      </c>
      <c r="AJ5" s="86" t="b">
        <v>0</v>
      </c>
      <c r="AK5" s="86">
        <v>1</v>
      </c>
      <c r="AL5" s="92" t="s">
        <v>308</v>
      </c>
      <c r="AM5" s="86" t="s">
        <v>334</v>
      </c>
      <c r="AN5" s="86" t="b">
        <v>0</v>
      </c>
      <c r="AO5" s="92" t="s">
        <v>308</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1</v>
      </c>
      <c r="BE5" s="52">
        <v>4.166666666666667</v>
      </c>
      <c r="BF5" s="51">
        <v>1</v>
      </c>
      <c r="BG5" s="52">
        <v>4.166666666666667</v>
      </c>
      <c r="BH5" s="51">
        <v>0</v>
      </c>
      <c r="BI5" s="52">
        <v>0</v>
      </c>
      <c r="BJ5" s="51">
        <v>22</v>
      </c>
      <c r="BK5" s="52">
        <v>91.66666666666667</v>
      </c>
      <c r="BL5" s="51">
        <v>24</v>
      </c>
    </row>
    <row r="6" spans="1:64" ht="45">
      <c r="A6" s="84" t="s">
        <v>214</v>
      </c>
      <c r="B6" s="84" t="s">
        <v>227</v>
      </c>
      <c r="C6" s="53" t="s">
        <v>825</v>
      </c>
      <c r="D6" s="54">
        <v>3</v>
      </c>
      <c r="E6" s="65" t="s">
        <v>132</v>
      </c>
      <c r="F6" s="55">
        <v>35</v>
      </c>
      <c r="G6" s="53"/>
      <c r="H6" s="57"/>
      <c r="I6" s="56"/>
      <c r="J6" s="56"/>
      <c r="K6" s="36" t="s">
        <v>65</v>
      </c>
      <c r="L6" s="83">
        <v>6</v>
      </c>
      <c r="M6" s="83"/>
      <c r="N6" s="63"/>
      <c r="O6" s="86" t="s">
        <v>236</v>
      </c>
      <c r="P6" s="88">
        <v>43545.76179398148</v>
      </c>
      <c r="Q6" s="86" t="s">
        <v>239</v>
      </c>
      <c r="R6" s="89" t="s">
        <v>254</v>
      </c>
      <c r="S6" s="86" t="s">
        <v>261</v>
      </c>
      <c r="T6" s="86" t="s">
        <v>268</v>
      </c>
      <c r="U6" s="86"/>
      <c r="V6" s="89" t="s">
        <v>277</v>
      </c>
      <c r="W6" s="88">
        <v>43545.76179398148</v>
      </c>
      <c r="X6" s="89" t="s">
        <v>290</v>
      </c>
      <c r="Y6" s="86"/>
      <c r="Z6" s="86"/>
      <c r="AA6" s="92" t="s">
        <v>310</v>
      </c>
      <c r="AB6" s="86"/>
      <c r="AC6" s="86" t="b">
        <v>0</v>
      </c>
      <c r="AD6" s="86">
        <v>0</v>
      </c>
      <c r="AE6" s="92" t="s">
        <v>330</v>
      </c>
      <c r="AF6" s="86" t="b">
        <v>0</v>
      </c>
      <c r="AG6" s="86" t="s">
        <v>332</v>
      </c>
      <c r="AH6" s="86"/>
      <c r="AI6" s="92" t="s">
        <v>330</v>
      </c>
      <c r="AJ6" s="86" t="b">
        <v>0</v>
      </c>
      <c r="AK6" s="86">
        <v>0</v>
      </c>
      <c r="AL6" s="92" t="s">
        <v>314</v>
      </c>
      <c r="AM6" s="86" t="s">
        <v>335</v>
      </c>
      <c r="AN6" s="86" t="b">
        <v>0</v>
      </c>
      <c r="AO6" s="92" t="s">
        <v>314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218</v>
      </c>
      <c r="C7" s="53" t="s">
        <v>825</v>
      </c>
      <c r="D7" s="54">
        <v>3</v>
      </c>
      <c r="E7" s="65" t="s">
        <v>132</v>
      </c>
      <c r="F7" s="55">
        <v>35</v>
      </c>
      <c r="G7" s="53"/>
      <c r="H7" s="57"/>
      <c r="I7" s="56"/>
      <c r="J7" s="56"/>
      <c r="K7" s="36" t="s">
        <v>65</v>
      </c>
      <c r="L7" s="83">
        <v>7</v>
      </c>
      <c r="M7" s="83"/>
      <c r="N7" s="63"/>
      <c r="O7" s="86" t="s">
        <v>236</v>
      </c>
      <c r="P7" s="88">
        <v>43545.76179398148</v>
      </c>
      <c r="Q7" s="86" t="s">
        <v>239</v>
      </c>
      <c r="R7" s="89" t="s">
        <v>254</v>
      </c>
      <c r="S7" s="86" t="s">
        <v>261</v>
      </c>
      <c r="T7" s="86" t="s">
        <v>268</v>
      </c>
      <c r="U7" s="86"/>
      <c r="V7" s="89" t="s">
        <v>277</v>
      </c>
      <c r="W7" s="88">
        <v>43545.76179398148</v>
      </c>
      <c r="X7" s="89" t="s">
        <v>290</v>
      </c>
      <c r="Y7" s="86"/>
      <c r="Z7" s="86"/>
      <c r="AA7" s="92" t="s">
        <v>310</v>
      </c>
      <c r="AB7" s="86"/>
      <c r="AC7" s="86" t="b">
        <v>0</v>
      </c>
      <c r="AD7" s="86">
        <v>0</v>
      </c>
      <c r="AE7" s="92" t="s">
        <v>330</v>
      </c>
      <c r="AF7" s="86" t="b">
        <v>0</v>
      </c>
      <c r="AG7" s="86" t="s">
        <v>332</v>
      </c>
      <c r="AH7" s="86"/>
      <c r="AI7" s="92" t="s">
        <v>330</v>
      </c>
      <c r="AJ7" s="86" t="b">
        <v>0</v>
      </c>
      <c r="AK7" s="86">
        <v>0</v>
      </c>
      <c r="AL7" s="92" t="s">
        <v>314</v>
      </c>
      <c r="AM7" s="86" t="s">
        <v>335</v>
      </c>
      <c r="AN7" s="86" t="b">
        <v>0</v>
      </c>
      <c r="AO7" s="92" t="s">
        <v>314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13</v>
      </c>
      <c r="BK7" s="52">
        <v>100</v>
      </c>
      <c r="BL7" s="51">
        <v>13</v>
      </c>
    </row>
    <row r="8" spans="1:64" ht="45">
      <c r="A8" s="84" t="s">
        <v>215</v>
      </c>
      <c r="B8" s="84" t="s">
        <v>215</v>
      </c>
      <c r="C8" s="53" t="s">
        <v>825</v>
      </c>
      <c r="D8" s="54">
        <v>3</v>
      </c>
      <c r="E8" s="65" t="s">
        <v>132</v>
      </c>
      <c r="F8" s="55">
        <v>35</v>
      </c>
      <c r="G8" s="53"/>
      <c r="H8" s="57"/>
      <c r="I8" s="56"/>
      <c r="J8" s="56"/>
      <c r="K8" s="36" t="s">
        <v>65</v>
      </c>
      <c r="L8" s="83">
        <v>8</v>
      </c>
      <c r="M8" s="83"/>
      <c r="N8" s="63"/>
      <c r="O8" s="86" t="s">
        <v>176</v>
      </c>
      <c r="P8" s="88">
        <v>43560.34318287037</v>
      </c>
      <c r="Q8" s="86" t="s">
        <v>240</v>
      </c>
      <c r="R8" s="86"/>
      <c r="S8" s="86"/>
      <c r="T8" s="86" t="s">
        <v>269</v>
      </c>
      <c r="U8" s="86"/>
      <c r="V8" s="89" t="s">
        <v>278</v>
      </c>
      <c r="W8" s="88">
        <v>43560.34318287037</v>
      </c>
      <c r="X8" s="89" t="s">
        <v>291</v>
      </c>
      <c r="Y8" s="86"/>
      <c r="Z8" s="86"/>
      <c r="AA8" s="92" t="s">
        <v>311</v>
      </c>
      <c r="AB8" s="86"/>
      <c r="AC8" s="86" t="b">
        <v>0</v>
      </c>
      <c r="AD8" s="86">
        <v>0</v>
      </c>
      <c r="AE8" s="92" t="s">
        <v>330</v>
      </c>
      <c r="AF8" s="86" t="b">
        <v>0</v>
      </c>
      <c r="AG8" s="86" t="s">
        <v>332</v>
      </c>
      <c r="AH8" s="86"/>
      <c r="AI8" s="92" t="s">
        <v>330</v>
      </c>
      <c r="AJ8" s="86" t="b">
        <v>0</v>
      </c>
      <c r="AK8" s="86">
        <v>0</v>
      </c>
      <c r="AL8" s="92" t="s">
        <v>330</v>
      </c>
      <c r="AM8" s="86" t="s">
        <v>336</v>
      </c>
      <c r="AN8" s="86" t="b">
        <v>0</v>
      </c>
      <c r="AO8" s="92" t="s">
        <v>311</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3.8461538461538463</v>
      </c>
      <c r="BF8" s="51">
        <v>1</v>
      </c>
      <c r="BG8" s="52">
        <v>3.8461538461538463</v>
      </c>
      <c r="BH8" s="51">
        <v>0</v>
      </c>
      <c r="BI8" s="52">
        <v>0</v>
      </c>
      <c r="BJ8" s="51">
        <v>24</v>
      </c>
      <c r="BK8" s="52">
        <v>92.3076923076923</v>
      </c>
      <c r="BL8" s="51">
        <v>26</v>
      </c>
    </row>
    <row r="9" spans="1:64" ht="45">
      <c r="A9" s="84" t="s">
        <v>216</v>
      </c>
      <c r="B9" s="84" t="s">
        <v>228</v>
      </c>
      <c r="C9" s="53" t="s">
        <v>825</v>
      </c>
      <c r="D9" s="54">
        <v>3</v>
      </c>
      <c r="E9" s="65" t="s">
        <v>132</v>
      </c>
      <c r="F9" s="55">
        <v>35</v>
      </c>
      <c r="G9" s="53"/>
      <c r="H9" s="57"/>
      <c r="I9" s="56"/>
      <c r="J9" s="56"/>
      <c r="K9" s="36" t="s">
        <v>65</v>
      </c>
      <c r="L9" s="83">
        <v>9</v>
      </c>
      <c r="M9" s="83"/>
      <c r="N9" s="63"/>
      <c r="O9" s="86" t="s">
        <v>236</v>
      </c>
      <c r="P9" s="88">
        <v>43581.83068287037</v>
      </c>
      <c r="Q9" s="86" t="s">
        <v>241</v>
      </c>
      <c r="R9" s="89" t="s">
        <v>255</v>
      </c>
      <c r="S9" s="86" t="s">
        <v>262</v>
      </c>
      <c r="T9" s="86" t="s">
        <v>270</v>
      </c>
      <c r="U9" s="86"/>
      <c r="V9" s="89" t="s">
        <v>279</v>
      </c>
      <c r="W9" s="88">
        <v>43581.83068287037</v>
      </c>
      <c r="X9" s="89" t="s">
        <v>292</v>
      </c>
      <c r="Y9" s="86"/>
      <c r="Z9" s="86"/>
      <c r="AA9" s="92" t="s">
        <v>312</v>
      </c>
      <c r="AB9" s="86"/>
      <c r="AC9" s="86" t="b">
        <v>0</v>
      </c>
      <c r="AD9" s="86">
        <v>0</v>
      </c>
      <c r="AE9" s="92" t="s">
        <v>330</v>
      </c>
      <c r="AF9" s="86" t="b">
        <v>0</v>
      </c>
      <c r="AG9" s="86" t="s">
        <v>332</v>
      </c>
      <c r="AH9" s="86"/>
      <c r="AI9" s="92" t="s">
        <v>330</v>
      </c>
      <c r="AJ9" s="86" t="b">
        <v>0</v>
      </c>
      <c r="AK9" s="86">
        <v>17</v>
      </c>
      <c r="AL9" s="92" t="s">
        <v>324</v>
      </c>
      <c r="AM9" s="86" t="s">
        <v>334</v>
      </c>
      <c r="AN9" s="86" t="b">
        <v>0</v>
      </c>
      <c r="AO9" s="92" t="s">
        <v>324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216</v>
      </c>
      <c r="B10" s="84" t="s">
        <v>229</v>
      </c>
      <c r="C10" s="53" t="s">
        <v>825</v>
      </c>
      <c r="D10" s="54">
        <v>3</v>
      </c>
      <c r="E10" s="65" t="s">
        <v>132</v>
      </c>
      <c r="F10" s="55">
        <v>35</v>
      </c>
      <c r="G10" s="53"/>
      <c r="H10" s="57"/>
      <c r="I10" s="56"/>
      <c r="J10" s="56"/>
      <c r="K10" s="36" t="s">
        <v>65</v>
      </c>
      <c r="L10" s="83">
        <v>10</v>
      </c>
      <c r="M10" s="83"/>
      <c r="N10" s="63"/>
      <c r="O10" s="86" t="s">
        <v>236</v>
      </c>
      <c r="P10" s="88">
        <v>43581.83068287037</v>
      </c>
      <c r="Q10" s="86" t="s">
        <v>241</v>
      </c>
      <c r="R10" s="89" t="s">
        <v>255</v>
      </c>
      <c r="S10" s="86" t="s">
        <v>262</v>
      </c>
      <c r="T10" s="86" t="s">
        <v>270</v>
      </c>
      <c r="U10" s="86"/>
      <c r="V10" s="89" t="s">
        <v>279</v>
      </c>
      <c r="W10" s="88">
        <v>43581.83068287037</v>
      </c>
      <c r="X10" s="89" t="s">
        <v>292</v>
      </c>
      <c r="Y10" s="86"/>
      <c r="Z10" s="86"/>
      <c r="AA10" s="92" t="s">
        <v>312</v>
      </c>
      <c r="AB10" s="86"/>
      <c r="AC10" s="86" t="b">
        <v>0</v>
      </c>
      <c r="AD10" s="86">
        <v>0</v>
      </c>
      <c r="AE10" s="92" t="s">
        <v>330</v>
      </c>
      <c r="AF10" s="86" t="b">
        <v>0</v>
      </c>
      <c r="AG10" s="86" t="s">
        <v>332</v>
      </c>
      <c r="AH10" s="86"/>
      <c r="AI10" s="92" t="s">
        <v>330</v>
      </c>
      <c r="AJ10" s="86" t="b">
        <v>0</v>
      </c>
      <c r="AK10" s="86">
        <v>17</v>
      </c>
      <c r="AL10" s="92" t="s">
        <v>324</v>
      </c>
      <c r="AM10" s="86" t="s">
        <v>334</v>
      </c>
      <c r="AN10" s="86" t="b">
        <v>0</v>
      </c>
      <c r="AO10" s="92" t="s">
        <v>324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16</v>
      </c>
      <c r="BK10" s="52">
        <v>100</v>
      </c>
      <c r="BL10" s="51">
        <v>16</v>
      </c>
    </row>
    <row r="11" spans="1:64" ht="45">
      <c r="A11" s="84" t="s">
        <v>216</v>
      </c>
      <c r="B11" s="84" t="s">
        <v>218</v>
      </c>
      <c r="C11" s="53" t="s">
        <v>825</v>
      </c>
      <c r="D11" s="54">
        <v>3</v>
      </c>
      <c r="E11" s="65" t="s">
        <v>132</v>
      </c>
      <c r="F11" s="55">
        <v>35</v>
      </c>
      <c r="G11" s="53"/>
      <c r="H11" s="57"/>
      <c r="I11" s="56"/>
      <c r="J11" s="56"/>
      <c r="K11" s="36" t="s">
        <v>65</v>
      </c>
      <c r="L11" s="83">
        <v>11</v>
      </c>
      <c r="M11" s="83"/>
      <c r="N11" s="63"/>
      <c r="O11" s="86" t="s">
        <v>236</v>
      </c>
      <c r="P11" s="88">
        <v>43581.83068287037</v>
      </c>
      <c r="Q11" s="86" t="s">
        <v>241</v>
      </c>
      <c r="R11" s="89" t="s">
        <v>255</v>
      </c>
      <c r="S11" s="86" t="s">
        <v>262</v>
      </c>
      <c r="T11" s="86" t="s">
        <v>270</v>
      </c>
      <c r="U11" s="86"/>
      <c r="V11" s="89" t="s">
        <v>279</v>
      </c>
      <c r="W11" s="88">
        <v>43581.83068287037</v>
      </c>
      <c r="X11" s="89" t="s">
        <v>292</v>
      </c>
      <c r="Y11" s="86"/>
      <c r="Z11" s="86"/>
      <c r="AA11" s="92" t="s">
        <v>312</v>
      </c>
      <c r="AB11" s="86"/>
      <c r="AC11" s="86" t="b">
        <v>0</v>
      </c>
      <c r="AD11" s="86">
        <v>0</v>
      </c>
      <c r="AE11" s="92" t="s">
        <v>330</v>
      </c>
      <c r="AF11" s="86" t="b">
        <v>0</v>
      </c>
      <c r="AG11" s="86" t="s">
        <v>332</v>
      </c>
      <c r="AH11" s="86"/>
      <c r="AI11" s="92" t="s">
        <v>330</v>
      </c>
      <c r="AJ11" s="86" t="b">
        <v>0</v>
      </c>
      <c r="AK11" s="86">
        <v>17</v>
      </c>
      <c r="AL11" s="92" t="s">
        <v>324</v>
      </c>
      <c r="AM11" s="86" t="s">
        <v>334</v>
      </c>
      <c r="AN11" s="86" t="b">
        <v>0</v>
      </c>
      <c r="AO11" s="92" t="s">
        <v>324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217</v>
      </c>
      <c r="B12" s="84" t="s">
        <v>218</v>
      </c>
      <c r="C12" s="53" t="s">
        <v>825</v>
      </c>
      <c r="D12" s="54">
        <v>3</v>
      </c>
      <c r="E12" s="65" t="s">
        <v>132</v>
      </c>
      <c r="F12" s="55">
        <v>35</v>
      </c>
      <c r="G12" s="53"/>
      <c r="H12" s="57"/>
      <c r="I12" s="56"/>
      <c r="J12" s="56"/>
      <c r="K12" s="36" t="s">
        <v>65</v>
      </c>
      <c r="L12" s="83">
        <v>12</v>
      </c>
      <c r="M12" s="83"/>
      <c r="N12" s="63"/>
      <c r="O12" s="86" t="s">
        <v>236</v>
      </c>
      <c r="P12" s="88">
        <v>43582.39289351852</v>
      </c>
      <c r="Q12" s="86" t="s">
        <v>242</v>
      </c>
      <c r="R12" s="86"/>
      <c r="S12" s="86"/>
      <c r="T12" s="86" t="s">
        <v>269</v>
      </c>
      <c r="U12" s="86"/>
      <c r="V12" s="89" t="s">
        <v>280</v>
      </c>
      <c r="W12" s="88">
        <v>43582.39289351852</v>
      </c>
      <c r="X12" s="89" t="s">
        <v>293</v>
      </c>
      <c r="Y12" s="86"/>
      <c r="Z12" s="86"/>
      <c r="AA12" s="92" t="s">
        <v>313</v>
      </c>
      <c r="AB12" s="86"/>
      <c r="AC12" s="86" t="b">
        <v>0</v>
      </c>
      <c r="AD12" s="86">
        <v>0</v>
      </c>
      <c r="AE12" s="92" t="s">
        <v>330</v>
      </c>
      <c r="AF12" s="86" t="b">
        <v>0</v>
      </c>
      <c r="AG12" s="86" t="s">
        <v>332</v>
      </c>
      <c r="AH12" s="86"/>
      <c r="AI12" s="92" t="s">
        <v>330</v>
      </c>
      <c r="AJ12" s="86" t="b">
        <v>0</v>
      </c>
      <c r="AK12" s="86">
        <v>2</v>
      </c>
      <c r="AL12" s="92" t="s">
        <v>318</v>
      </c>
      <c r="AM12" s="86" t="s">
        <v>337</v>
      </c>
      <c r="AN12" s="86" t="b">
        <v>0</v>
      </c>
      <c r="AO12" s="92" t="s">
        <v>318</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1</v>
      </c>
      <c r="BD12" s="51"/>
      <c r="BE12" s="52"/>
      <c r="BF12" s="51"/>
      <c r="BG12" s="52"/>
      <c r="BH12" s="51"/>
      <c r="BI12" s="52"/>
      <c r="BJ12" s="51"/>
      <c r="BK12" s="52"/>
      <c r="BL12" s="51"/>
    </row>
    <row r="13" spans="1:64" ht="45">
      <c r="A13" s="84" t="s">
        <v>217</v>
      </c>
      <c r="B13" s="84" t="s">
        <v>230</v>
      </c>
      <c r="C13" s="53" t="s">
        <v>825</v>
      </c>
      <c r="D13" s="54">
        <v>3</v>
      </c>
      <c r="E13" s="65" t="s">
        <v>132</v>
      </c>
      <c r="F13" s="55">
        <v>35</v>
      </c>
      <c r="G13" s="53"/>
      <c r="H13" s="57"/>
      <c r="I13" s="56"/>
      <c r="J13" s="56"/>
      <c r="K13" s="36" t="s">
        <v>65</v>
      </c>
      <c r="L13" s="83">
        <v>13</v>
      </c>
      <c r="M13" s="83"/>
      <c r="N13" s="63"/>
      <c r="O13" s="86" t="s">
        <v>236</v>
      </c>
      <c r="P13" s="88">
        <v>43582.39289351852</v>
      </c>
      <c r="Q13" s="86" t="s">
        <v>242</v>
      </c>
      <c r="R13" s="86"/>
      <c r="S13" s="86"/>
      <c r="T13" s="86" t="s">
        <v>269</v>
      </c>
      <c r="U13" s="86"/>
      <c r="V13" s="89" t="s">
        <v>280</v>
      </c>
      <c r="W13" s="88">
        <v>43582.39289351852</v>
      </c>
      <c r="X13" s="89" t="s">
        <v>293</v>
      </c>
      <c r="Y13" s="86"/>
      <c r="Z13" s="86"/>
      <c r="AA13" s="92" t="s">
        <v>313</v>
      </c>
      <c r="AB13" s="86"/>
      <c r="AC13" s="86" t="b">
        <v>0</v>
      </c>
      <c r="AD13" s="86">
        <v>0</v>
      </c>
      <c r="AE13" s="92" t="s">
        <v>330</v>
      </c>
      <c r="AF13" s="86" t="b">
        <v>0</v>
      </c>
      <c r="AG13" s="86" t="s">
        <v>332</v>
      </c>
      <c r="AH13" s="86"/>
      <c r="AI13" s="92" t="s">
        <v>330</v>
      </c>
      <c r="AJ13" s="86" t="b">
        <v>0</v>
      </c>
      <c r="AK13" s="86">
        <v>2</v>
      </c>
      <c r="AL13" s="92" t="s">
        <v>318</v>
      </c>
      <c r="AM13" s="86" t="s">
        <v>337</v>
      </c>
      <c r="AN13" s="86" t="b">
        <v>0</v>
      </c>
      <c r="AO13" s="92" t="s">
        <v>318</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217</v>
      </c>
      <c r="B14" s="84" t="s">
        <v>221</v>
      </c>
      <c r="C14" s="53" t="s">
        <v>825</v>
      </c>
      <c r="D14" s="54">
        <v>3</v>
      </c>
      <c r="E14" s="65" t="s">
        <v>132</v>
      </c>
      <c r="F14" s="55">
        <v>35</v>
      </c>
      <c r="G14" s="53"/>
      <c r="H14" s="57"/>
      <c r="I14" s="56"/>
      <c r="J14" s="56"/>
      <c r="K14" s="36" t="s">
        <v>65</v>
      </c>
      <c r="L14" s="83">
        <v>14</v>
      </c>
      <c r="M14" s="83"/>
      <c r="N14" s="63"/>
      <c r="O14" s="86" t="s">
        <v>236</v>
      </c>
      <c r="P14" s="88">
        <v>43582.39289351852</v>
      </c>
      <c r="Q14" s="86" t="s">
        <v>242</v>
      </c>
      <c r="R14" s="86"/>
      <c r="S14" s="86"/>
      <c r="T14" s="86" t="s">
        <v>269</v>
      </c>
      <c r="U14" s="86"/>
      <c r="V14" s="89" t="s">
        <v>280</v>
      </c>
      <c r="W14" s="88">
        <v>43582.39289351852</v>
      </c>
      <c r="X14" s="89" t="s">
        <v>293</v>
      </c>
      <c r="Y14" s="86"/>
      <c r="Z14" s="86"/>
      <c r="AA14" s="92" t="s">
        <v>313</v>
      </c>
      <c r="AB14" s="86"/>
      <c r="AC14" s="86" t="b">
        <v>0</v>
      </c>
      <c r="AD14" s="86">
        <v>0</v>
      </c>
      <c r="AE14" s="92" t="s">
        <v>330</v>
      </c>
      <c r="AF14" s="86" t="b">
        <v>0</v>
      </c>
      <c r="AG14" s="86" t="s">
        <v>332</v>
      </c>
      <c r="AH14" s="86"/>
      <c r="AI14" s="92" t="s">
        <v>330</v>
      </c>
      <c r="AJ14" s="86" t="b">
        <v>0</v>
      </c>
      <c r="AK14" s="86">
        <v>2</v>
      </c>
      <c r="AL14" s="92" t="s">
        <v>318</v>
      </c>
      <c r="AM14" s="86" t="s">
        <v>337</v>
      </c>
      <c r="AN14" s="86" t="b">
        <v>0</v>
      </c>
      <c r="AO14" s="92" t="s">
        <v>318</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4.761904761904762</v>
      </c>
      <c r="BF14" s="51">
        <v>0</v>
      </c>
      <c r="BG14" s="52">
        <v>0</v>
      </c>
      <c r="BH14" s="51">
        <v>0</v>
      </c>
      <c r="BI14" s="52">
        <v>0</v>
      </c>
      <c r="BJ14" s="51">
        <v>20</v>
      </c>
      <c r="BK14" s="52">
        <v>95.23809523809524</v>
      </c>
      <c r="BL14" s="51">
        <v>21</v>
      </c>
    </row>
    <row r="15" spans="1:64" ht="45">
      <c r="A15" s="84" t="s">
        <v>218</v>
      </c>
      <c r="B15" s="84" t="s">
        <v>227</v>
      </c>
      <c r="C15" s="53" t="s">
        <v>825</v>
      </c>
      <c r="D15" s="54">
        <v>3</v>
      </c>
      <c r="E15" s="65" t="s">
        <v>132</v>
      </c>
      <c r="F15" s="55">
        <v>35</v>
      </c>
      <c r="G15" s="53"/>
      <c r="H15" s="57"/>
      <c r="I15" s="56"/>
      <c r="J15" s="56"/>
      <c r="K15" s="36" t="s">
        <v>65</v>
      </c>
      <c r="L15" s="83">
        <v>15</v>
      </c>
      <c r="M15" s="83"/>
      <c r="N15" s="63"/>
      <c r="O15" s="86" t="s">
        <v>236</v>
      </c>
      <c r="P15" s="88">
        <v>43221.00902777778</v>
      </c>
      <c r="Q15" s="86" t="s">
        <v>243</v>
      </c>
      <c r="R15" s="89" t="s">
        <v>254</v>
      </c>
      <c r="S15" s="86" t="s">
        <v>261</v>
      </c>
      <c r="T15" s="86" t="s">
        <v>268</v>
      </c>
      <c r="U15" s="86"/>
      <c r="V15" s="89" t="s">
        <v>281</v>
      </c>
      <c r="W15" s="88">
        <v>43221.00902777778</v>
      </c>
      <c r="X15" s="89" t="s">
        <v>294</v>
      </c>
      <c r="Y15" s="86"/>
      <c r="Z15" s="86"/>
      <c r="AA15" s="92" t="s">
        <v>314</v>
      </c>
      <c r="AB15" s="86"/>
      <c r="AC15" s="86" t="b">
        <v>0</v>
      </c>
      <c r="AD15" s="86">
        <v>17</v>
      </c>
      <c r="AE15" s="92" t="s">
        <v>330</v>
      </c>
      <c r="AF15" s="86" t="b">
        <v>0</v>
      </c>
      <c r="AG15" s="86" t="s">
        <v>332</v>
      </c>
      <c r="AH15" s="86"/>
      <c r="AI15" s="92" t="s">
        <v>330</v>
      </c>
      <c r="AJ15" s="86" t="b">
        <v>0</v>
      </c>
      <c r="AK15" s="86">
        <v>10</v>
      </c>
      <c r="AL15" s="92" t="s">
        <v>330</v>
      </c>
      <c r="AM15" s="86" t="s">
        <v>338</v>
      </c>
      <c r="AN15" s="86" t="b">
        <v>0</v>
      </c>
      <c r="AO15" s="92" t="s">
        <v>314</v>
      </c>
      <c r="AP15" s="86" t="s">
        <v>342</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11</v>
      </c>
      <c r="BK15" s="52">
        <v>100</v>
      </c>
      <c r="BL15" s="51">
        <v>11</v>
      </c>
    </row>
    <row r="16" spans="1:64" ht="45">
      <c r="A16" s="84" t="s">
        <v>218</v>
      </c>
      <c r="B16" s="84" t="s">
        <v>231</v>
      </c>
      <c r="C16" s="53" t="s">
        <v>825</v>
      </c>
      <c r="D16" s="54">
        <v>3</v>
      </c>
      <c r="E16" s="65" t="s">
        <v>132</v>
      </c>
      <c r="F16" s="55">
        <v>35</v>
      </c>
      <c r="G16" s="53"/>
      <c r="H16" s="57"/>
      <c r="I16" s="56"/>
      <c r="J16" s="56"/>
      <c r="K16" s="36" t="s">
        <v>65</v>
      </c>
      <c r="L16" s="83">
        <v>16</v>
      </c>
      <c r="M16" s="83"/>
      <c r="N16" s="63"/>
      <c r="O16" s="86" t="s">
        <v>236</v>
      </c>
      <c r="P16" s="88">
        <v>43586.745833333334</v>
      </c>
      <c r="Q16" s="86" t="s">
        <v>244</v>
      </c>
      <c r="R16" s="89" t="s">
        <v>256</v>
      </c>
      <c r="S16" s="86" t="s">
        <v>263</v>
      </c>
      <c r="T16" s="86" t="s">
        <v>269</v>
      </c>
      <c r="U16" s="86"/>
      <c r="V16" s="89" t="s">
        <v>281</v>
      </c>
      <c r="W16" s="88">
        <v>43586.745833333334</v>
      </c>
      <c r="X16" s="89" t="s">
        <v>295</v>
      </c>
      <c r="Y16" s="86"/>
      <c r="Z16" s="86"/>
      <c r="AA16" s="92" t="s">
        <v>315</v>
      </c>
      <c r="AB16" s="86"/>
      <c r="AC16" s="86" t="b">
        <v>0</v>
      </c>
      <c r="AD16" s="86">
        <v>7</v>
      </c>
      <c r="AE16" s="92" t="s">
        <v>330</v>
      </c>
      <c r="AF16" s="86" t="b">
        <v>0</v>
      </c>
      <c r="AG16" s="86" t="s">
        <v>332</v>
      </c>
      <c r="AH16" s="86"/>
      <c r="AI16" s="92" t="s">
        <v>330</v>
      </c>
      <c r="AJ16" s="86" t="b">
        <v>0</v>
      </c>
      <c r="AK16" s="86">
        <v>3</v>
      </c>
      <c r="AL16" s="92" t="s">
        <v>330</v>
      </c>
      <c r="AM16" s="86" t="s">
        <v>338</v>
      </c>
      <c r="AN16" s="86" t="b">
        <v>0</v>
      </c>
      <c r="AO16" s="92" t="s">
        <v>315</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2.5641025641025643</v>
      </c>
      <c r="BF16" s="51">
        <v>1</v>
      </c>
      <c r="BG16" s="52">
        <v>2.5641025641025643</v>
      </c>
      <c r="BH16" s="51">
        <v>0</v>
      </c>
      <c r="BI16" s="52">
        <v>0</v>
      </c>
      <c r="BJ16" s="51">
        <v>37</v>
      </c>
      <c r="BK16" s="52">
        <v>94.87179487179488</v>
      </c>
      <c r="BL16" s="51">
        <v>39</v>
      </c>
    </row>
    <row r="17" spans="1:64" ht="45">
      <c r="A17" s="84" t="s">
        <v>219</v>
      </c>
      <c r="B17" s="84" t="s">
        <v>230</v>
      </c>
      <c r="C17" s="53" t="s">
        <v>825</v>
      </c>
      <c r="D17" s="54">
        <v>3</v>
      </c>
      <c r="E17" s="65" t="s">
        <v>132</v>
      </c>
      <c r="F17" s="55">
        <v>35</v>
      </c>
      <c r="G17" s="53"/>
      <c r="H17" s="57"/>
      <c r="I17" s="56"/>
      <c r="J17" s="56"/>
      <c r="K17" s="36" t="s">
        <v>65</v>
      </c>
      <c r="L17" s="83">
        <v>17</v>
      </c>
      <c r="M17" s="83"/>
      <c r="N17" s="63"/>
      <c r="O17" s="86" t="s">
        <v>236</v>
      </c>
      <c r="P17" s="88">
        <v>43586.75116898148</v>
      </c>
      <c r="Q17" s="86" t="s">
        <v>245</v>
      </c>
      <c r="R17" s="86"/>
      <c r="S17" s="86"/>
      <c r="T17" s="86" t="s">
        <v>269</v>
      </c>
      <c r="U17" s="86"/>
      <c r="V17" s="89" t="s">
        <v>282</v>
      </c>
      <c r="W17" s="88">
        <v>43586.75116898148</v>
      </c>
      <c r="X17" s="89" t="s">
        <v>296</v>
      </c>
      <c r="Y17" s="86"/>
      <c r="Z17" s="86"/>
      <c r="AA17" s="92" t="s">
        <v>316</v>
      </c>
      <c r="AB17" s="86"/>
      <c r="AC17" s="86" t="b">
        <v>0</v>
      </c>
      <c r="AD17" s="86">
        <v>0</v>
      </c>
      <c r="AE17" s="92" t="s">
        <v>330</v>
      </c>
      <c r="AF17" s="86" t="b">
        <v>0</v>
      </c>
      <c r="AG17" s="86" t="s">
        <v>332</v>
      </c>
      <c r="AH17" s="86"/>
      <c r="AI17" s="92" t="s">
        <v>330</v>
      </c>
      <c r="AJ17" s="86" t="b">
        <v>0</v>
      </c>
      <c r="AK17" s="86">
        <v>3</v>
      </c>
      <c r="AL17" s="92" t="s">
        <v>315</v>
      </c>
      <c r="AM17" s="86" t="s">
        <v>334</v>
      </c>
      <c r="AN17" s="86" t="b">
        <v>0</v>
      </c>
      <c r="AO17" s="92" t="s">
        <v>315</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219</v>
      </c>
      <c r="B18" s="84" t="s">
        <v>218</v>
      </c>
      <c r="C18" s="53" t="s">
        <v>825</v>
      </c>
      <c r="D18" s="54">
        <v>3</v>
      </c>
      <c r="E18" s="65" t="s">
        <v>132</v>
      </c>
      <c r="F18" s="55">
        <v>35</v>
      </c>
      <c r="G18" s="53"/>
      <c r="H18" s="57"/>
      <c r="I18" s="56"/>
      <c r="J18" s="56"/>
      <c r="K18" s="36" t="s">
        <v>65</v>
      </c>
      <c r="L18" s="83">
        <v>18</v>
      </c>
      <c r="M18" s="83"/>
      <c r="N18" s="63"/>
      <c r="O18" s="86" t="s">
        <v>236</v>
      </c>
      <c r="P18" s="88">
        <v>43586.75116898148</v>
      </c>
      <c r="Q18" s="86" t="s">
        <v>245</v>
      </c>
      <c r="R18" s="86"/>
      <c r="S18" s="86"/>
      <c r="T18" s="86" t="s">
        <v>269</v>
      </c>
      <c r="U18" s="86"/>
      <c r="V18" s="89" t="s">
        <v>282</v>
      </c>
      <c r="W18" s="88">
        <v>43586.75116898148</v>
      </c>
      <c r="X18" s="89" t="s">
        <v>296</v>
      </c>
      <c r="Y18" s="86"/>
      <c r="Z18" s="86"/>
      <c r="AA18" s="92" t="s">
        <v>316</v>
      </c>
      <c r="AB18" s="86"/>
      <c r="AC18" s="86" t="b">
        <v>0</v>
      </c>
      <c r="AD18" s="86">
        <v>0</v>
      </c>
      <c r="AE18" s="92" t="s">
        <v>330</v>
      </c>
      <c r="AF18" s="86" t="b">
        <v>0</v>
      </c>
      <c r="AG18" s="86" t="s">
        <v>332</v>
      </c>
      <c r="AH18" s="86"/>
      <c r="AI18" s="92" t="s">
        <v>330</v>
      </c>
      <c r="AJ18" s="86" t="b">
        <v>0</v>
      </c>
      <c r="AK18" s="86">
        <v>3</v>
      </c>
      <c r="AL18" s="92" t="s">
        <v>315</v>
      </c>
      <c r="AM18" s="86" t="s">
        <v>334</v>
      </c>
      <c r="AN18" s="86" t="b">
        <v>0</v>
      </c>
      <c r="AO18" s="92" t="s">
        <v>315</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1</v>
      </c>
      <c r="BD18" s="51">
        <v>1</v>
      </c>
      <c r="BE18" s="52">
        <v>4.761904761904762</v>
      </c>
      <c r="BF18" s="51">
        <v>0</v>
      </c>
      <c r="BG18" s="52">
        <v>0</v>
      </c>
      <c r="BH18" s="51">
        <v>0</v>
      </c>
      <c r="BI18" s="52">
        <v>0</v>
      </c>
      <c r="BJ18" s="51">
        <v>20</v>
      </c>
      <c r="BK18" s="52">
        <v>95.23809523809524</v>
      </c>
      <c r="BL18" s="51">
        <v>21</v>
      </c>
    </row>
    <row r="19" spans="1:64" ht="45">
      <c r="A19" s="84" t="s">
        <v>220</v>
      </c>
      <c r="B19" s="84" t="s">
        <v>230</v>
      </c>
      <c r="C19" s="53" t="s">
        <v>825</v>
      </c>
      <c r="D19" s="54">
        <v>3</v>
      </c>
      <c r="E19" s="65" t="s">
        <v>132</v>
      </c>
      <c r="F19" s="55">
        <v>35</v>
      </c>
      <c r="G19" s="53"/>
      <c r="H19" s="57"/>
      <c r="I19" s="56"/>
      <c r="J19" s="56"/>
      <c r="K19" s="36" t="s">
        <v>65</v>
      </c>
      <c r="L19" s="83">
        <v>19</v>
      </c>
      <c r="M19" s="83"/>
      <c r="N19" s="63"/>
      <c r="O19" s="86" t="s">
        <v>236</v>
      </c>
      <c r="P19" s="88">
        <v>43586.78671296296</v>
      </c>
      <c r="Q19" s="86" t="s">
        <v>245</v>
      </c>
      <c r="R19" s="86"/>
      <c r="S19" s="86"/>
      <c r="T19" s="86" t="s">
        <v>269</v>
      </c>
      <c r="U19" s="86"/>
      <c r="V19" s="89" t="s">
        <v>283</v>
      </c>
      <c r="W19" s="88">
        <v>43586.78671296296</v>
      </c>
      <c r="X19" s="89" t="s">
        <v>297</v>
      </c>
      <c r="Y19" s="86"/>
      <c r="Z19" s="86"/>
      <c r="AA19" s="92" t="s">
        <v>317</v>
      </c>
      <c r="AB19" s="86"/>
      <c r="AC19" s="86" t="b">
        <v>0</v>
      </c>
      <c r="AD19" s="86">
        <v>0</v>
      </c>
      <c r="AE19" s="92" t="s">
        <v>330</v>
      </c>
      <c r="AF19" s="86" t="b">
        <v>0</v>
      </c>
      <c r="AG19" s="86" t="s">
        <v>332</v>
      </c>
      <c r="AH19" s="86"/>
      <c r="AI19" s="92" t="s">
        <v>330</v>
      </c>
      <c r="AJ19" s="86" t="b">
        <v>0</v>
      </c>
      <c r="AK19" s="86">
        <v>3</v>
      </c>
      <c r="AL19" s="92" t="s">
        <v>315</v>
      </c>
      <c r="AM19" s="86" t="s">
        <v>338</v>
      </c>
      <c r="AN19" s="86" t="b">
        <v>0</v>
      </c>
      <c r="AO19" s="92" t="s">
        <v>315</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220</v>
      </c>
      <c r="B20" s="84" t="s">
        <v>218</v>
      </c>
      <c r="C20" s="53" t="s">
        <v>825</v>
      </c>
      <c r="D20" s="54">
        <v>3</v>
      </c>
      <c r="E20" s="65" t="s">
        <v>132</v>
      </c>
      <c r="F20" s="55">
        <v>35</v>
      </c>
      <c r="G20" s="53"/>
      <c r="H20" s="57"/>
      <c r="I20" s="56"/>
      <c r="J20" s="56"/>
      <c r="K20" s="36" t="s">
        <v>65</v>
      </c>
      <c r="L20" s="83">
        <v>20</v>
      </c>
      <c r="M20" s="83"/>
      <c r="N20" s="63"/>
      <c r="O20" s="86" t="s">
        <v>236</v>
      </c>
      <c r="P20" s="88">
        <v>43586.78671296296</v>
      </c>
      <c r="Q20" s="86" t="s">
        <v>245</v>
      </c>
      <c r="R20" s="86"/>
      <c r="S20" s="86"/>
      <c r="T20" s="86" t="s">
        <v>269</v>
      </c>
      <c r="U20" s="86"/>
      <c r="V20" s="89" t="s">
        <v>283</v>
      </c>
      <c r="W20" s="88">
        <v>43586.78671296296</v>
      </c>
      <c r="X20" s="89" t="s">
        <v>297</v>
      </c>
      <c r="Y20" s="86"/>
      <c r="Z20" s="86"/>
      <c r="AA20" s="92" t="s">
        <v>317</v>
      </c>
      <c r="AB20" s="86"/>
      <c r="AC20" s="86" t="b">
        <v>0</v>
      </c>
      <c r="AD20" s="86">
        <v>0</v>
      </c>
      <c r="AE20" s="92" t="s">
        <v>330</v>
      </c>
      <c r="AF20" s="86" t="b">
        <v>0</v>
      </c>
      <c r="AG20" s="86" t="s">
        <v>332</v>
      </c>
      <c r="AH20" s="86"/>
      <c r="AI20" s="92" t="s">
        <v>330</v>
      </c>
      <c r="AJ20" s="86" t="b">
        <v>0</v>
      </c>
      <c r="AK20" s="86">
        <v>3</v>
      </c>
      <c r="AL20" s="92" t="s">
        <v>315</v>
      </c>
      <c r="AM20" s="86" t="s">
        <v>338</v>
      </c>
      <c r="AN20" s="86" t="b">
        <v>0</v>
      </c>
      <c r="AO20" s="92" t="s">
        <v>315</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1</v>
      </c>
      <c r="BD20" s="51">
        <v>1</v>
      </c>
      <c r="BE20" s="52">
        <v>4.761904761904762</v>
      </c>
      <c r="BF20" s="51">
        <v>0</v>
      </c>
      <c r="BG20" s="52">
        <v>0</v>
      </c>
      <c r="BH20" s="51">
        <v>0</v>
      </c>
      <c r="BI20" s="52">
        <v>0</v>
      </c>
      <c r="BJ20" s="51">
        <v>20</v>
      </c>
      <c r="BK20" s="52">
        <v>95.23809523809524</v>
      </c>
      <c r="BL20" s="51">
        <v>21</v>
      </c>
    </row>
    <row r="21" spans="1:64" ht="45">
      <c r="A21" s="84" t="s">
        <v>221</v>
      </c>
      <c r="B21" s="84" t="s">
        <v>230</v>
      </c>
      <c r="C21" s="53" t="s">
        <v>825</v>
      </c>
      <c r="D21" s="54">
        <v>3</v>
      </c>
      <c r="E21" s="65" t="s">
        <v>132</v>
      </c>
      <c r="F21" s="55">
        <v>35</v>
      </c>
      <c r="G21" s="53"/>
      <c r="H21" s="57"/>
      <c r="I21" s="56"/>
      <c r="J21" s="56"/>
      <c r="K21" s="36" t="s">
        <v>65</v>
      </c>
      <c r="L21" s="83">
        <v>21</v>
      </c>
      <c r="M21" s="83"/>
      <c r="N21" s="63"/>
      <c r="O21" s="86" t="s">
        <v>236</v>
      </c>
      <c r="P21" s="88">
        <v>43581.68100694445</v>
      </c>
      <c r="Q21" s="86" t="s">
        <v>246</v>
      </c>
      <c r="R21" s="89" t="s">
        <v>257</v>
      </c>
      <c r="S21" s="86" t="s">
        <v>264</v>
      </c>
      <c r="T21" s="86"/>
      <c r="U21" s="86"/>
      <c r="V21" s="89" t="s">
        <v>284</v>
      </c>
      <c r="W21" s="88">
        <v>43581.68100694445</v>
      </c>
      <c r="X21" s="89" t="s">
        <v>298</v>
      </c>
      <c r="Y21" s="86"/>
      <c r="Z21" s="86"/>
      <c r="AA21" s="92" t="s">
        <v>318</v>
      </c>
      <c r="AB21" s="86"/>
      <c r="AC21" s="86" t="b">
        <v>0</v>
      </c>
      <c r="AD21" s="86">
        <v>0</v>
      </c>
      <c r="AE21" s="92" t="s">
        <v>330</v>
      </c>
      <c r="AF21" s="86" t="b">
        <v>0</v>
      </c>
      <c r="AG21" s="86" t="s">
        <v>332</v>
      </c>
      <c r="AH21" s="86"/>
      <c r="AI21" s="92" t="s">
        <v>330</v>
      </c>
      <c r="AJ21" s="86" t="b">
        <v>0</v>
      </c>
      <c r="AK21" s="86">
        <v>0</v>
      </c>
      <c r="AL21" s="92" t="s">
        <v>330</v>
      </c>
      <c r="AM21" s="86" t="s">
        <v>339</v>
      </c>
      <c r="AN21" s="86" t="b">
        <v>1</v>
      </c>
      <c r="AO21" s="92" t="s">
        <v>318</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30">
      <c r="A22" s="84" t="s">
        <v>218</v>
      </c>
      <c r="B22" s="84" t="s">
        <v>230</v>
      </c>
      <c r="C22" s="53" t="s">
        <v>826</v>
      </c>
      <c r="D22" s="54">
        <v>3</v>
      </c>
      <c r="E22" s="65" t="s">
        <v>136</v>
      </c>
      <c r="F22" s="55">
        <v>35</v>
      </c>
      <c r="G22" s="53"/>
      <c r="H22" s="57"/>
      <c r="I22" s="56"/>
      <c r="J22" s="56"/>
      <c r="K22" s="36" t="s">
        <v>65</v>
      </c>
      <c r="L22" s="83">
        <v>22</v>
      </c>
      <c r="M22" s="83"/>
      <c r="N22" s="63"/>
      <c r="O22" s="86" t="s">
        <v>236</v>
      </c>
      <c r="P22" s="88">
        <v>43581.72925925926</v>
      </c>
      <c r="Q22" s="86" t="s">
        <v>247</v>
      </c>
      <c r="R22" s="86"/>
      <c r="S22" s="86"/>
      <c r="T22" s="86" t="s">
        <v>269</v>
      </c>
      <c r="U22" s="86"/>
      <c r="V22" s="89" t="s">
        <v>281</v>
      </c>
      <c r="W22" s="88">
        <v>43581.72925925926</v>
      </c>
      <c r="X22" s="89" t="s">
        <v>299</v>
      </c>
      <c r="Y22" s="86"/>
      <c r="Z22" s="86"/>
      <c r="AA22" s="92" t="s">
        <v>319</v>
      </c>
      <c r="AB22" s="86"/>
      <c r="AC22" s="86" t="b">
        <v>0</v>
      </c>
      <c r="AD22" s="86">
        <v>0</v>
      </c>
      <c r="AE22" s="92" t="s">
        <v>330</v>
      </c>
      <c r="AF22" s="86" t="b">
        <v>0</v>
      </c>
      <c r="AG22" s="86" t="s">
        <v>332</v>
      </c>
      <c r="AH22" s="86"/>
      <c r="AI22" s="92" t="s">
        <v>330</v>
      </c>
      <c r="AJ22" s="86" t="b">
        <v>0</v>
      </c>
      <c r="AK22" s="86">
        <v>2</v>
      </c>
      <c r="AL22" s="92" t="s">
        <v>318</v>
      </c>
      <c r="AM22" s="86" t="s">
        <v>335</v>
      </c>
      <c r="AN22" s="86" t="b">
        <v>0</v>
      </c>
      <c r="AO22" s="92" t="s">
        <v>318</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2</v>
      </c>
      <c r="BD22" s="51"/>
      <c r="BE22" s="52"/>
      <c r="BF22" s="51"/>
      <c r="BG22" s="52"/>
      <c r="BH22" s="51"/>
      <c r="BI22" s="52"/>
      <c r="BJ22" s="51"/>
      <c r="BK22" s="52"/>
      <c r="BL22" s="51"/>
    </row>
    <row r="23" spans="1:64" ht="30">
      <c r="A23" s="84" t="s">
        <v>218</v>
      </c>
      <c r="B23" s="84" t="s">
        <v>230</v>
      </c>
      <c r="C23" s="53" t="s">
        <v>826</v>
      </c>
      <c r="D23" s="54">
        <v>3</v>
      </c>
      <c r="E23" s="65" t="s">
        <v>136</v>
      </c>
      <c r="F23" s="55">
        <v>35</v>
      </c>
      <c r="G23" s="53"/>
      <c r="H23" s="57"/>
      <c r="I23" s="56"/>
      <c r="J23" s="56"/>
      <c r="K23" s="36" t="s">
        <v>65</v>
      </c>
      <c r="L23" s="83">
        <v>23</v>
      </c>
      <c r="M23" s="83"/>
      <c r="N23" s="63"/>
      <c r="O23" s="86" t="s">
        <v>236</v>
      </c>
      <c r="P23" s="88">
        <v>43586.745833333334</v>
      </c>
      <c r="Q23" s="86" t="s">
        <v>244</v>
      </c>
      <c r="R23" s="89" t="s">
        <v>256</v>
      </c>
      <c r="S23" s="86" t="s">
        <v>263</v>
      </c>
      <c r="T23" s="86" t="s">
        <v>269</v>
      </c>
      <c r="U23" s="86"/>
      <c r="V23" s="89" t="s">
        <v>281</v>
      </c>
      <c r="W23" s="88">
        <v>43586.745833333334</v>
      </c>
      <c r="X23" s="89" t="s">
        <v>295</v>
      </c>
      <c r="Y23" s="86"/>
      <c r="Z23" s="86"/>
      <c r="AA23" s="92" t="s">
        <v>315</v>
      </c>
      <c r="AB23" s="86"/>
      <c r="AC23" s="86" t="b">
        <v>0</v>
      </c>
      <c r="AD23" s="86">
        <v>7</v>
      </c>
      <c r="AE23" s="92" t="s">
        <v>330</v>
      </c>
      <c r="AF23" s="86" t="b">
        <v>0</v>
      </c>
      <c r="AG23" s="86" t="s">
        <v>332</v>
      </c>
      <c r="AH23" s="86"/>
      <c r="AI23" s="92" t="s">
        <v>330</v>
      </c>
      <c r="AJ23" s="86" t="b">
        <v>0</v>
      </c>
      <c r="AK23" s="86">
        <v>3</v>
      </c>
      <c r="AL23" s="92" t="s">
        <v>330</v>
      </c>
      <c r="AM23" s="86" t="s">
        <v>338</v>
      </c>
      <c r="AN23" s="86" t="b">
        <v>0</v>
      </c>
      <c r="AO23" s="92" t="s">
        <v>315</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2</v>
      </c>
      <c r="BD23" s="51"/>
      <c r="BE23" s="52"/>
      <c r="BF23" s="51"/>
      <c r="BG23" s="52"/>
      <c r="BH23" s="51"/>
      <c r="BI23" s="52"/>
      <c r="BJ23" s="51"/>
      <c r="BK23" s="52"/>
      <c r="BL23" s="51"/>
    </row>
    <row r="24" spans="1:64" ht="45">
      <c r="A24" s="84" t="s">
        <v>222</v>
      </c>
      <c r="B24" s="84" t="s">
        <v>230</v>
      </c>
      <c r="C24" s="53" t="s">
        <v>825</v>
      </c>
      <c r="D24" s="54">
        <v>3</v>
      </c>
      <c r="E24" s="65" t="s">
        <v>132</v>
      </c>
      <c r="F24" s="55">
        <v>35</v>
      </c>
      <c r="G24" s="53"/>
      <c r="H24" s="57"/>
      <c r="I24" s="56"/>
      <c r="J24" s="56"/>
      <c r="K24" s="36" t="s">
        <v>65</v>
      </c>
      <c r="L24" s="83">
        <v>24</v>
      </c>
      <c r="M24" s="83"/>
      <c r="N24" s="63"/>
      <c r="O24" s="86" t="s">
        <v>236</v>
      </c>
      <c r="P24" s="88">
        <v>43587.94957175926</v>
      </c>
      <c r="Q24" s="86" t="s">
        <v>245</v>
      </c>
      <c r="R24" s="86"/>
      <c r="S24" s="86"/>
      <c r="T24" s="86" t="s">
        <v>269</v>
      </c>
      <c r="U24" s="86"/>
      <c r="V24" s="89" t="s">
        <v>285</v>
      </c>
      <c r="W24" s="88">
        <v>43587.94957175926</v>
      </c>
      <c r="X24" s="89" t="s">
        <v>300</v>
      </c>
      <c r="Y24" s="86"/>
      <c r="Z24" s="86"/>
      <c r="AA24" s="92" t="s">
        <v>320</v>
      </c>
      <c r="AB24" s="86"/>
      <c r="AC24" s="86" t="b">
        <v>0</v>
      </c>
      <c r="AD24" s="86">
        <v>0</v>
      </c>
      <c r="AE24" s="92" t="s">
        <v>330</v>
      </c>
      <c r="AF24" s="86" t="b">
        <v>0</v>
      </c>
      <c r="AG24" s="86" t="s">
        <v>332</v>
      </c>
      <c r="AH24" s="86"/>
      <c r="AI24" s="92" t="s">
        <v>330</v>
      </c>
      <c r="AJ24" s="86" t="b">
        <v>0</v>
      </c>
      <c r="AK24" s="86">
        <v>3</v>
      </c>
      <c r="AL24" s="92" t="s">
        <v>315</v>
      </c>
      <c r="AM24" s="86" t="s">
        <v>340</v>
      </c>
      <c r="AN24" s="86" t="b">
        <v>0</v>
      </c>
      <c r="AO24" s="92" t="s">
        <v>315</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222</v>
      </c>
      <c r="B25" s="84" t="s">
        <v>218</v>
      </c>
      <c r="C25" s="53" t="s">
        <v>825</v>
      </c>
      <c r="D25" s="54">
        <v>3</v>
      </c>
      <c r="E25" s="65" t="s">
        <v>132</v>
      </c>
      <c r="F25" s="55">
        <v>35</v>
      </c>
      <c r="G25" s="53"/>
      <c r="H25" s="57"/>
      <c r="I25" s="56"/>
      <c r="J25" s="56"/>
      <c r="K25" s="36" t="s">
        <v>65</v>
      </c>
      <c r="L25" s="83">
        <v>25</v>
      </c>
      <c r="M25" s="83"/>
      <c r="N25" s="63"/>
      <c r="O25" s="86" t="s">
        <v>236</v>
      </c>
      <c r="P25" s="88">
        <v>43587.94957175926</v>
      </c>
      <c r="Q25" s="86" t="s">
        <v>245</v>
      </c>
      <c r="R25" s="86"/>
      <c r="S25" s="86"/>
      <c r="T25" s="86" t="s">
        <v>269</v>
      </c>
      <c r="U25" s="86"/>
      <c r="V25" s="89" t="s">
        <v>285</v>
      </c>
      <c r="W25" s="88">
        <v>43587.94957175926</v>
      </c>
      <c r="X25" s="89" t="s">
        <v>300</v>
      </c>
      <c r="Y25" s="86"/>
      <c r="Z25" s="86"/>
      <c r="AA25" s="92" t="s">
        <v>320</v>
      </c>
      <c r="AB25" s="86"/>
      <c r="AC25" s="86" t="b">
        <v>0</v>
      </c>
      <c r="AD25" s="86">
        <v>0</v>
      </c>
      <c r="AE25" s="92" t="s">
        <v>330</v>
      </c>
      <c r="AF25" s="86" t="b">
        <v>0</v>
      </c>
      <c r="AG25" s="86" t="s">
        <v>332</v>
      </c>
      <c r="AH25" s="86"/>
      <c r="AI25" s="92" t="s">
        <v>330</v>
      </c>
      <c r="AJ25" s="86" t="b">
        <v>0</v>
      </c>
      <c r="AK25" s="86">
        <v>3</v>
      </c>
      <c r="AL25" s="92" t="s">
        <v>315</v>
      </c>
      <c r="AM25" s="86" t="s">
        <v>340</v>
      </c>
      <c r="AN25" s="86" t="b">
        <v>0</v>
      </c>
      <c r="AO25" s="92" t="s">
        <v>315</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1</v>
      </c>
      <c r="BD25" s="51">
        <v>1</v>
      </c>
      <c r="BE25" s="52">
        <v>4.761904761904762</v>
      </c>
      <c r="BF25" s="51">
        <v>0</v>
      </c>
      <c r="BG25" s="52">
        <v>0</v>
      </c>
      <c r="BH25" s="51">
        <v>0</v>
      </c>
      <c r="BI25" s="52">
        <v>0</v>
      </c>
      <c r="BJ25" s="51">
        <v>20</v>
      </c>
      <c r="BK25" s="52">
        <v>95.23809523809524</v>
      </c>
      <c r="BL25" s="51">
        <v>21</v>
      </c>
    </row>
    <row r="26" spans="1:64" ht="30">
      <c r="A26" s="84" t="s">
        <v>223</v>
      </c>
      <c r="B26" s="84" t="s">
        <v>223</v>
      </c>
      <c r="C26" s="53" t="s">
        <v>826</v>
      </c>
      <c r="D26" s="54">
        <v>3</v>
      </c>
      <c r="E26" s="65" t="s">
        <v>136</v>
      </c>
      <c r="F26" s="55">
        <v>35</v>
      </c>
      <c r="G26" s="53"/>
      <c r="H26" s="57"/>
      <c r="I26" s="56"/>
      <c r="J26" s="56"/>
      <c r="K26" s="36" t="s">
        <v>65</v>
      </c>
      <c r="L26" s="83">
        <v>26</v>
      </c>
      <c r="M26" s="83"/>
      <c r="N26" s="63"/>
      <c r="O26" s="86" t="s">
        <v>176</v>
      </c>
      <c r="P26" s="88">
        <v>43596.06207175926</v>
      </c>
      <c r="Q26" s="86" t="s">
        <v>248</v>
      </c>
      <c r="R26" s="89" t="s">
        <v>258</v>
      </c>
      <c r="S26" s="86" t="s">
        <v>265</v>
      </c>
      <c r="T26" s="86"/>
      <c r="U26" s="89" t="s">
        <v>273</v>
      </c>
      <c r="V26" s="89" t="s">
        <v>273</v>
      </c>
      <c r="W26" s="88">
        <v>43596.06207175926</v>
      </c>
      <c r="X26" s="89" t="s">
        <v>301</v>
      </c>
      <c r="Y26" s="86"/>
      <c r="Z26" s="86"/>
      <c r="AA26" s="92" t="s">
        <v>321</v>
      </c>
      <c r="AB26" s="86"/>
      <c r="AC26" s="86" t="b">
        <v>0</v>
      </c>
      <c r="AD26" s="86">
        <v>0</v>
      </c>
      <c r="AE26" s="92" t="s">
        <v>330</v>
      </c>
      <c r="AF26" s="86" t="b">
        <v>0</v>
      </c>
      <c r="AG26" s="86" t="s">
        <v>332</v>
      </c>
      <c r="AH26" s="86"/>
      <c r="AI26" s="92" t="s">
        <v>330</v>
      </c>
      <c r="AJ26" s="86" t="b">
        <v>0</v>
      </c>
      <c r="AK26" s="86">
        <v>0</v>
      </c>
      <c r="AL26" s="92" t="s">
        <v>330</v>
      </c>
      <c r="AM26" s="86" t="s">
        <v>341</v>
      </c>
      <c r="AN26" s="86" t="b">
        <v>0</v>
      </c>
      <c r="AO26" s="92" t="s">
        <v>321</v>
      </c>
      <c r="AP26" s="86" t="s">
        <v>176</v>
      </c>
      <c r="AQ26" s="86">
        <v>0</v>
      </c>
      <c r="AR26" s="86">
        <v>0</v>
      </c>
      <c r="AS26" s="86"/>
      <c r="AT26" s="86"/>
      <c r="AU26" s="86"/>
      <c r="AV26" s="86"/>
      <c r="AW26" s="86"/>
      <c r="AX26" s="86"/>
      <c r="AY26" s="86"/>
      <c r="AZ26" s="86"/>
      <c r="BA26">
        <v>2</v>
      </c>
      <c r="BB26" s="85" t="str">
        <f>REPLACE(INDEX(GroupVertices[Group],MATCH(Edges[[#This Row],[Vertex 1]],GroupVertices[Vertex],0)),1,1,"")</f>
        <v>4</v>
      </c>
      <c r="BC26" s="85" t="str">
        <f>REPLACE(INDEX(GroupVertices[Group],MATCH(Edges[[#This Row],[Vertex 2]],GroupVertices[Vertex],0)),1,1,"")</f>
        <v>4</v>
      </c>
      <c r="BD26" s="51">
        <v>0</v>
      </c>
      <c r="BE26" s="52">
        <v>0</v>
      </c>
      <c r="BF26" s="51">
        <v>0</v>
      </c>
      <c r="BG26" s="52">
        <v>0</v>
      </c>
      <c r="BH26" s="51">
        <v>0</v>
      </c>
      <c r="BI26" s="52">
        <v>0</v>
      </c>
      <c r="BJ26" s="51">
        <v>17</v>
      </c>
      <c r="BK26" s="52">
        <v>100</v>
      </c>
      <c r="BL26" s="51">
        <v>17</v>
      </c>
    </row>
    <row r="27" spans="1:64" ht="30">
      <c r="A27" s="84" t="s">
        <v>223</v>
      </c>
      <c r="B27" s="84" t="s">
        <v>223</v>
      </c>
      <c r="C27" s="53" t="s">
        <v>826</v>
      </c>
      <c r="D27" s="54">
        <v>3</v>
      </c>
      <c r="E27" s="65" t="s">
        <v>136</v>
      </c>
      <c r="F27" s="55">
        <v>35</v>
      </c>
      <c r="G27" s="53"/>
      <c r="H27" s="57"/>
      <c r="I27" s="56"/>
      <c r="J27" s="56"/>
      <c r="K27" s="36" t="s">
        <v>65</v>
      </c>
      <c r="L27" s="83">
        <v>27</v>
      </c>
      <c r="M27" s="83"/>
      <c r="N27" s="63"/>
      <c r="O27" s="86" t="s">
        <v>176</v>
      </c>
      <c r="P27" s="88">
        <v>43597.4777662037</v>
      </c>
      <c r="Q27" s="86" t="s">
        <v>249</v>
      </c>
      <c r="R27" s="89" t="s">
        <v>259</v>
      </c>
      <c r="S27" s="86" t="s">
        <v>265</v>
      </c>
      <c r="T27" s="86"/>
      <c r="U27" s="89" t="s">
        <v>274</v>
      </c>
      <c r="V27" s="89" t="s">
        <v>274</v>
      </c>
      <c r="W27" s="88">
        <v>43597.4777662037</v>
      </c>
      <c r="X27" s="89" t="s">
        <v>302</v>
      </c>
      <c r="Y27" s="86"/>
      <c r="Z27" s="86"/>
      <c r="AA27" s="92" t="s">
        <v>322</v>
      </c>
      <c r="AB27" s="86"/>
      <c r="AC27" s="86" t="b">
        <v>0</v>
      </c>
      <c r="AD27" s="86">
        <v>0</v>
      </c>
      <c r="AE27" s="92" t="s">
        <v>330</v>
      </c>
      <c r="AF27" s="86" t="b">
        <v>0</v>
      </c>
      <c r="AG27" s="86" t="s">
        <v>332</v>
      </c>
      <c r="AH27" s="86"/>
      <c r="AI27" s="92" t="s">
        <v>330</v>
      </c>
      <c r="AJ27" s="86" t="b">
        <v>0</v>
      </c>
      <c r="AK27" s="86">
        <v>0</v>
      </c>
      <c r="AL27" s="92" t="s">
        <v>330</v>
      </c>
      <c r="AM27" s="86" t="s">
        <v>341</v>
      </c>
      <c r="AN27" s="86" t="b">
        <v>0</v>
      </c>
      <c r="AO27" s="92" t="s">
        <v>322</v>
      </c>
      <c r="AP27" s="86" t="s">
        <v>176</v>
      </c>
      <c r="AQ27" s="86">
        <v>0</v>
      </c>
      <c r="AR27" s="86">
        <v>0</v>
      </c>
      <c r="AS27" s="86"/>
      <c r="AT27" s="86"/>
      <c r="AU27" s="86"/>
      <c r="AV27" s="86"/>
      <c r="AW27" s="86"/>
      <c r="AX27" s="86"/>
      <c r="AY27" s="86"/>
      <c r="AZ27" s="86"/>
      <c r="BA27">
        <v>2</v>
      </c>
      <c r="BB27" s="85" t="str">
        <f>REPLACE(INDEX(GroupVertices[Group],MATCH(Edges[[#This Row],[Vertex 1]],GroupVertices[Vertex],0)),1,1,"")</f>
        <v>4</v>
      </c>
      <c r="BC27" s="85" t="str">
        <f>REPLACE(INDEX(GroupVertices[Group],MATCH(Edges[[#This Row],[Vertex 2]],GroupVertices[Vertex],0)),1,1,"")</f>
        <v>4</v>
      </c>
      <c r="BD27" s="51">
        <v>0</v>
      </c>
      <c r="BE27" s="52">
        <v>0</v>
      </c>
      <c r="BF27" s="51">
        <v>0</v>
      </c>
      <c r="BG27" s="52">
        <v>0</v>
      </c>
      <c r="BH27" s="51">
        <v>0</v>
      </c>
      <c r="BI27" s="52">
        <v>0</v>
      </c>
      <c r="BJ27" s="51">
        <v>9</v>
      </c>
      <c r="BK27" s="52">
        <v>100</v>
      </c>
      <c r="BL27" s="51">
        <v>9</v>
      </c>
    </row>
    <row r="28" spans="1:64" ht="45">
      <c r="A28" s="84" t="s">
        <v>224</v>
      </c>
      <c r="B28" s="84" t="s">
        <v>232</v>
      </c>
      <c r="C28" s="53" t="s">
        <v>825</v>
      </c>
      <c r="D28" s="54">
        <v>3</v>
      </c>
      <c r="E28" s="65" t="s">
        <v>132</v>
      </c>
      <c r="F28" s="55">
        <v>35</v>
      </c>
      <c r="G28" s="53"/>
      <c r="H28" s="57"/>
      <c r="I28" s="56"/>
      <c r="J28" s="56"/>
      <c r="K28" s="36" t="s">
        <v>65</v>
      </c>
      <c r="L28" s="83">
        <v>28</v>
      </c>
      <c r="M28" s="83"/>
      <c r="N28" s="63"/>
      <c r="O28" s="86" t="s">
        <v>236</v>
      </c>
      <c r="P28" s="88">
        <v>43608.82784722222</v>
      </c>
      <c r="Q28" s="86" t="s">
        <v>250</v>
      </c>
      <c r="R28" s="86"/>
      <c r="S28" s="86"/>
      <c r="T28" s="86" t="s">
        <v>269</v>
      </c>
      <c r="U28" s="86"/>
      <c r="V28" s="89" t="s">
        <v>286</v>
      </c>
      <c r="W28" s="88">
        <v>43608.82784722222</v>
      </c>
      <c r="X28" s="89" t="s">
        <v>303</v>
      </c>
      <c r="Y28" s="86"/>
      <c r="Z28" s="86"/>
      <c r="AA28" s="92" t="s">
        <v>323</v>
      </c>
      <c r="AB28" s="86"/>
      <c r="AC28" s="86" t="b">
        <v>0</v>
      </c>
      <c r="AD28" s="86">
        <v>0</v>
      </c>
      <c r="AE28" s="92" t="s">
        <v>331</v>
      </c>
      <c r="AF28" s="86" t="b">
        <v>0</v>
      </c>
      <c r="AG28" s="86" t="s">
        <v>332</v>
      </c>
      <c r="AH28" s="86"/>
      <c r="AI28" s="92" t="s">
        <v>330</v>
      </c>
      <c r="AJ28" s="86" t="b">
        <v>0</v>
      </c>
      <c r="AK28" s="86">
        <v>0</v>
      </c>
      <c r="AL28" s="92" t="s">
        <v>330</v>
      </c>
      <c r="AM28" s="86" t="s">
        <v>335</v>
      </c>
      <c r="AN28" s="86" t="b">
        <v>0</v>
      </c>
      <c r="AO28" s="92" t="s">
        <v>323</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3</v>
      </c>
      <c r="BE28" s="52">
        <v>7.6923076923076925</v>
      </c>
      <c r="BF28" s="51">
        <v>1</v>
      </c>
      <c r="BG28" s="52">
        <v>2.5641025641025643</v>
      </c>
      <c r="BH28" s="51">
        <v>0</v>
      </c>
      <c r="BI28" s="52">
        <v>0</v>
      </c>
      <c r="BJ28" s="51">
        <v>35</v>
      </c>
      <c r="BK28" s="52">
        <v>89.74358974358974</v>
      </c>
      <c r="BL28" s="51">
        <v>39</v>
      </c>
    </row>
    <row r="29" spans="1:64" ht="45">
      <c r="A29" s="84" t="s">
        <v>221</v>
      </c>
      <c r="B29" s="84" t="s">
        <v>218</v>
      </c>
      <c r="C29" s="53" t="s">
        <v>825</v>
      </c>
      <c r="D29" s="54">
        <v>3</v>
      </c>
      <c r="E29" s="65" t="s">
        <v>132</v>
      </c>
      <c r="F29" s="55">
        <v>35</v>
      </c>
      <c r="G29" s="53"/>
      <c r="H29" s="57"/>
      <c r="I29" s="56"/>
      <c r="J29" s="56"/>
      <c r="K29" s="36" t="s">
        <v>66</v>
      </c>
      <c r="L29" s="83">
        <v>29</v>
      </c>
      <c r="M29" s="83"/>
      <c r="N29" s="63"/>
      <c r="O29" s="86" t="s">
        <v>236</v>
      </c>
      <c r="P29" s="88">
        <v>43581.68100694445</v>
      </c>
      <c r="Q29" s="86" t="s">
        <v>246</v>
      </c>
      <c r="R29" s="89" t="s">
        <v>257</v>
      </c>
      <c r="S29" s="86" t="s">
        <v>264</v>
      </c>
      <c r="T29" s="86"/>
      <c r="U29" s="86"/>
      <c r="V29" s="89" t="s">
        <v>284</v>
      </c>
      <c r="W29" s="88">
        <v>43581.68100694445</v>
      </c>
      <c r="X29" s="89" t="s">
        <v>298</v>
      </c>
      <c r="Y29" s="86"/>
      <c r="Z29" s="86"/>
      <c r="AA29" s="92" t="s">
        <v>318</v>
      </c>
      <c r="AB29" s="86"/>
      <c r="AC29" s="86" t="b">
        <v>0</v>
      </c>
      <c r="AD29" s="86">
        <v>0</v>
      </c>
      <c r="AE29" s="92" t="s">
        <v>330</v>
      </c>
      <c r="AF29" s="86" t="b">
        <v>0</v>
      </c>
      <c r="AG29" s="86" t="s">
        <v>332</v>
      </c>
      <c r="AH29" s="86"/>
      <c r="AI29" s="92" t="s">
        <v>330</v>
      </c>
      <c r="AJ29" s="86" t="b">
        <v>0</v>
      </c>
      <c r="AK29" s="86">
        <v>0</v>
      </c>
      <c r="AL29" s="92" t="s">
        <v>330</v>
      </c>
      <c r="AM29" s="86" t="s">
        <v>339</v>
      </c>
      <c r="AN29" s="86" t="b">
        <v>1</v>
      </c>
      <c r="AO29" s="92" t="s">
        <v>318</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1</v>
      </c>
      <c r="BD29" s="51">
        <v>1</v>
      </c>
      <c r="BE29" s="52">
        <v>5.882352941176471</v>
      </c>
      <c r="BF29" s="51">
        <v>0</v>
      </c>
      <c r="BG29" s="52">
        <v>0</v>
      </c>
      <c r="BH29" s="51">
        <v>0</v>
      </c>
      <c r="BI29" s="52">
        <v>0</v>
      </c>
      <c r="BJ29" s="51">
        <v>16</v>
      </c>
      <c r="BK29" s="52">
        <v>94.11764705882354</v>
      </c>
      <c r="BL29" s="51">
        <v>17</v>
      </c>
    </row>
    <row r="30" spans="1:64" ht="45">
      <c r="A30" s="84" t="s">
        <v>218</v>
      </c>
      <c r="B30" s="84" t="s">
        <v>221</v>
      </c>
      <c r="C30" s="53" t="s">
        <v>825</v>
      </c>
      <c r="D30" s="54">
        <v>3</v>
      </c>
      <c r="E30" s="65" t="s">
        <v>132</v>
      </c>
      <c r="F30" s="55">
        <v>35</v>
      </c>
      <c r="G30" s="53"/>
      <c r="H30" s="57"/>
      <c r="I30" s="56"/>
      <c r="J30" s="56"/>
      <c r="K30" s="36" t="s">
        <v>66</v>
      </c>
      <c r="L30" s="83">
        <v>30</v>
      </c>
      <c r="M30" s="83"/>
      <c r="N30" s="63"/>
      <c r="O30" s="86" t="s">
        <v>236</v>
      </c>
      <c r="P30" s="88">
        <v>43581.72925925926</v>
      </c>
      <c r="Q30" s="86" t="s">
        <v>247</v>
      </c>
      <c r="R30" s="86"/>
      <c r="S30" s="86"/>
      <c r="T30" s="86" t="s">
        <v>269</v>
      </c>
      <c r="U30" s="86"/>
      <c r="V30" s="89" t="s">
        <v>281</v>
      </c>
      <c r="W30" s="88">
        <v>43581.72925925926</v>
      </c>
      <c r="X30" s="89" t="s">
        <v>299</v>
      </c>
      <c r="Y30" s="86"/>
      <c r="Z30" s="86"/>
      <c r="AA30" s="92" t="s">
        <v>319</v>
      </c>
      <c r="AB30" s="86"/>
      <c r="AC30" s="86" t="b">
        <v>0</v>
      </c>
      <c r="AD30" s="86">
        <v>0</v>
      </c>
      <c r="AE30" s="92" t="s">
        <v>330</v>
      </c>
      <c r="AF30" s="86" t="b">
        <v>0</v>
      </c>
      <c r="AG30" s="86" t="s">
        <v>332</v>
      </c>
      <c r="AH30" s="86"/>
      <c r="AI30" s="92" t="s">
        <v>330</v>
      </c>
      <c r="AJ30" s="86" t="b">
        <v>0</v>
      </c>
      <c r="AK30" s="86">
        <v>2</v>
      </c>
      <c r="AL30" s="92" t="s">
        <v>318</v>
      </c>
      <c r="AM30" s="86" t="s">
        <v>335</v>
      </c>
      <c r="AN30" s="86" t="b">
        <v>0</v>
      </c>
      <c r="AO30" s="92" t="s">
        <v>318</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2</v>
      </c>
      <c r="BD30" s="51">
        <v>2</v>
      </c>
      <c r="BE30" s="52">
        <v>9.523809523809524</v>
      </c>
      <c r="BF30" s="51">
        <v>0</v>
      </c>
      <c r="BG30" s="52">
        <v>0</v>
      </c>
      <c r="BH30" s="51">
        <v>0</v>
      </c>
      <c r="BI30" s="52">
        <v>0</v>
      </c>
      <c r="BJ30" s="51">
        <v>19</v>
      </c>
      <c r="BK30" s="52">
        <v>90.47619047619048</v>
      </c>
      <c r="BL30" s="51">
        <v>21</v>
      </c>
    </row>
    <row r="31" spans="1:64" ht="45">
      <c r="A31" s="84" t="s">
        <v>224</v>
      </c>
      <c r="B31" s="84" t="s">
        <v>221</v>
      </c>
      <c r="C31" s="53" t="s">
        <v>825</v>
      </c>
      <c r="D31" s="54">
        <v>3</v>
      </c>
      <c r="E31" s="65" t="s">
        <v>132</v>
      </c>
      <c r="F31" s="55">
        <v>35</v>
      </c>
      <c r="G31" s="53"/>
      <c r="H31" s="57"/>
      <c r="I31" s="56"/>
      <c r="J31" s="56"/>
      <c r="K31" s="36" t="s">
        <v>65</v>
      </c>
      <c r="L31" s="83">
        <v>31</v>
      </c>
      <c r="M31" s="83"/>
      <c r="N31" s="63"/>
      <c r="O31" s="86" t="s">
        <v>235</v>
      </c>
      <c r="P31" s="88">
        <v>43608.82784722222</v>
      </c>
      <c r="Q31" s="86" t="s">
        <v>250</v>
      </c>
      <c r="R31" s="86"/>
      <c r="S31" s="86"/>
      <c r="T31" s="86" t="s">
        <v>269</v>
      </c>
      <c r="U31" s="86"/>
      <c r="V31" s="89" t="s">
        <v>286</v>
      </c>
      <c r="W31" s="88">
        <v>43608.82784722222</v>
      </c>
      <c r="X31" s="89" t="s">
        <v>303</v>
      </c>
      <c r="Y31" s="86"/>
      <c r="Z31" s="86"/>
      <c r="AA31" s="92" t="s">
        <v>323</v>
      </c>
      <c r="AB31" s="86"/>
      <c r="AC31" s="86" t="b">
        <v>0</v>
      </c>
      <c r="AD31" s="86">
        <v>0</v>
      </c>
      <c r="AE31" s="92" t="s">
        <v>331</v>
      </c>
      <c r="AF31" s="86" t="b">
        <v>0</v>
      </c>
      <c r="AG31" s="86" t="s">
        <v>332</v>
      </c>
      <c r="AH31" s="86"/>
      <c r="AI31" s="92" t="s">
        <v>330</v>
      </c>
      <c r="AJ31" s="86" t="b">
        <v>0</v>
      </c>
      <c r="AK31" s="86">
        <v>0</v>
      </c>
      <c r="AL31" s="92" t="s">
        <v>330</v>
      </c>
      <c r="AM31" s="86" t="s">
        <v>335</v>
      </c>
      <c r="AN31" s="86" t="b">
        <v>0</v>
      </c>
      <c r="AO31" s="92" t="s">
        <v>323</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218</v>
      </c>
      <c r="B32" s="84" t="s">
        <v>228</v>
      </c>
      <c r="C32" s="53" t="s">
        <v>825</v>
      </c>
      <c r="D32" s="54">
        <v>3</v>
      </c>
      <c r="E32" s="65" t="s">
        <v>132</v>
      </c>
      <c r="F32" s="55">
        <v>35</v>
      </c>
      <c r="G32" s="53"/>
      <c r="H32" s="57"/>
      <c r="I32" s="56"/>
      <c r="J32" s="56"/>
      <c r="K32" s="36" t="s">
        <v>65</v>
      </c>
      <c r="L32" s="83">
        <v>32</v>
      </c>
      <c r="M32" s="83"/>
      <c r="N32" s="63"/>
      <c r="O32" s="86" t="s">
        <v>236</v>
      </c>
      <c r="P32" s="88">
        <v>42406.817395833335</v>
      </c>
      <c r="Q32" s="86" t="s">
        <v>251</v>
      </c>
      <c r="R32" s="89" t="s">
        <v>255</v>
      </c>
      <c r="S32" s="86" t="s">
        <v>262</v>
      </c>
      <c r="T32" s="86" t="s">
        <v>271</v>
      </c>
      <c r="U32" s="86"/>
      <c r="V32" s="89" t="s">
        <v>281</v>
      </c>
      <c r="W32" s="88">
        <v>42406.817395833335</v>
      </c>
      <c r="X32" s="89" t="s">
        <v>304</v>
      </c>
      <c r="Y32" s="86"/>
      <c r="Z32" s="86"/>
      <c r="AA32" s="92" t="s">
        <v>324</v>
      </c>
      <c r="AB32" s="86"/>
      <c r="AC32" s="86" t="b">
        <v>0</v>
      </c>
      <c r="AD32" s="86">
        <v>30</v>
      </c>
      <c r="AE32" s="92" t="s">
        <v>330</v>
      </c>
      <c r="AF32" s="86" t="b">
        <v>0</v>
      </c>
      <c r="AG32" s="86" t="s">
        <v>332</v>
      </c>
      <c r="AH32" s="86"/>
      <c r="AI32" s="92" t="s">
        <v>330</v>
      </c>
      <c r="AJ32" s="86" t="b">
        <v>0</v>
      </c>
      <c r="AK32" s="86">
        <v>18</v>
      </c>
      <c r="AL32" s="92" t="s">
        <v>330</v>
      </c>
      <c r="AM32" s="86" t="s">
        <v>338</v>
      </c>
      <c r="AN32" s="86" t="b">
        <v>0</v>
      </c>
      <c r="AO32" s="92" t="s">
        <v>324</v>
      </c>
      <c r="AP32" s="86" t="s">
        <v>342</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45">
      <c r="A33" s="84" t="s">
        <v>225</v>
      </c>
      <c r="B33" s="84" t="s">
        <v>228</v>
      </c>
      <c r="C33" s="53" t="s">
        <v>825</v>
      </c>
      <c r="D33" s="54">
        <v>3</v>
      </c>
      <c r="E33" s="65" t="s">
        <v>132</v>
      </c>
      <c r="F33" s="55">
        <v>35</v>
      </c>
      <c r="G33" s="53"/>
      <c r="H33" s="57"/>
      <c r="I33" s="56"/>
      <c r="J33" s="56"/>
      <c r="K33" s="36" t="s">
        <v>65</v>
      </c>
      <c r="L33" s="83">
        <v>33</v>
      </c>
      <c r="M33" s="83"/>
      <c r="N33" s="63"/>
      <c r="O33" s="86" t="s">
        <v>236</v>
      </c>
      <c r="P33" s="88">
        <v>43609.273125</v>
      </c>
      <c r="Q33" s="86" t="s">
        <v>241</v>
      </c>
      <c r="R33" s="89" t="s">
        <v>255</v>
      </c>
      <c r="S33" s="86" t="s">
        <v>262</v>
      </c>
      <c r="T33" s="86" t="s">
        <v>270</v>
      </c>
      <c r="U33" s="86"/>
      <c r="V33" s="89" t="s">
        <v>287</v>
      </c>
      <c r="W33" s="88">
        <v>43609.273125</v>
      </c>
      <c r="X33" s="89" t="s">
        <v>305</v>
      </c>
      <c r="Y33" s="86"/>
      <c r="Z33" s="86"/>
      <c r="AA33" s="92" t="s">
        <v>325</v>
      </c>
      <c r="AB33" s="86"/>
      <c r="AC33" s="86" t="b">
        <v>0</v>
      </c>
      <c r="AD33" s="86">
        <v>0</v>
      </c>
      <c r="AE33" s="92" t="s">
        <v>330</v>
      </c>
      <c r="AF33" s="86" t="b">
        <v>0</v>
      </c>
      <c r="AG33" s="86" t="s">
        <v>332</v>
      </c>
      <c r="AH33" s="86"/>
      <c r="AI33" s="92" t="s">
        <v>330</v>
      </c>
      <c r="AJ33" s="86" t="b">
        <v>0</v>
      </c>
      <c r="AK33" s="86">
        <v>18</v>
      </c>
      <c r="AL33" s="92" t="s">
        <v>324</v>
      </c>
      <c r="AM33" s="86" t="s">
        <v>333</v>
      </c>
      <c r="AN33" s="86" t="b">
        <v>0</v>
      </c>
      <c r="AO33" s="92" t="s">
        <v>324</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218</v>
      </c>
      <c r="B34" s="84" t="s">
        <v>229</v>
      </c>
      <c r="C34" s="53" t="s">
        <v>825</v>
      </c>
      <c r="D34" s="54">
        <v>3</v>
      </c>
      <c r="E34" s="65" t="s">
        <v>132</v>
      </c>
      <c r="F34" s="55">
        <v>35</v>
      </c>
      <c r="G34" s="53"/>
      <c r="H34" s="57"/>
      <c r="I34" s="56"/>
      <c r="J34" s="56"/>
      <c r="K34" s="36" t="s">
        <v>65</v>
      </c>
      <c r="L34" s="83">
        <v>34</v>
      </c>
      <c r="M34" s="83"/>
      <c r="N34" s="63"/>
      <c r="O34" s="86" t="s">
        <v>236</v>
      </c>
      <c r="P34" s="88">
        <v>42406.817395833335</v>
      </c>
      <c r="Q34" s="86" t="s">
        <v>251</v>
      </c>
      <c r="R34" s="89" t="s">
        <v>255</v>
      </c>
      <c r="S34" s="86" t="s">
        <v>262</v>
      </c>
      <c r="T34" s="86" t="s">
        <v>271</v>
      </c>
      <c r="U34" s="86"/>
      <c r="V34" s="89" t="s">
        <v>281</v>
      </c>
      <c r="W34" s="88">
        <v>42406.817395833335</v>
      </c>
      <c r="X34" s="89" t="s">
        <v>304</v>
      </c>
      <c r="Y34" s="86"/>
      <c r="Z34" s="86"/>
      <c r="AA34" s="92" t="s">
        <v>324</v>
      </c>
      <c r="AB34" s="86"/>
      <c r="AC34" s="86" t="b">
        <v>0</v>
      </c>
      <c r="AD34" s="86">
        <v>30</v>
      </c>
      <c r="AE34" s="92" t="s">
        <v>330</v>
      </c>
      <c r="AF34" s="86" t="b">
        <v>0</v>
      </c>
      <c r="AG34" s="86" t="s">
        <v>332</v>
      </c>
      <c r="AH34" s="86"/>
      <c r="AI34" s="92" t="s">
        <v>330</v>
      </c>
      <c r="AJ34" s="86" t="b">
        <v>0</v>
      </c>
      <c r="AK34" s="86">
        <v>18</v>
      </c>
      <c r="AL34" s="92" t="s">
        <v>330</v>
      </c>
      <c r="AM34" s="86" t="s">
        <v>338</v>
      </c>
      <c r="AN34" s="86" t="b">
        <v>0</v>
      </c>
      <c r="AO34" s="92" t="s">
        <v>324</v>
      </c>
      <c r="AP34" s="86" t="s">
        <v>342</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14</v>
      </c>
      <c r="BK34" s="52">
        <v>100</v>
      </c>
      <c r="BL34" s="51">
        <v>14</v>
      </c>
    </row>
    <row r="35" spans="1:64" ht="45">
      <c r="A35" s="84" t="s">
        <v>225</v>
      </c>
      <c r="B35" s="84" t="s">
        <v>229</v>
      </c>
      <c r="C35" s="53" t="s">
        <v>825</v>
      </c>
      <c r="D35" s="54">
        <v>3</v>
      </c>
      <c r="E35" s="65" t="s">
        <v>132</v>
      </c>
      <c r="F35" s="55">
        <v>35</v>
      </c>
      <c r="G35" s="53"/>
      <c r="H35" s="57"/>
      <c r="I35" s="56"/>
      <c r="J35" s="56"/>
      <c r="K35" s="36" t="s">
        <v>65</v>
      </c>
      <c r="L35" s="83">
        <v>35</v>
      </c>
      <c r="M35" s="83"/>
      <c r="N35" s="63"/>
      <c r="O35" s="86" t="s">
        <v>236</v>
      </c>
      <c r="P35" s="88">
        <v>43609.273125</v>
      </c>
      <c r="Q35" s="86" t="s">
        <v>241</v>
      </c>
      <c r="R35" s="89" t="s">
        <v>255</v>
      </c>
      <c r="S35" s="86" t="s">
        <v>262</v>
      </c>
      <c r="T35" s="86" t="s">
        <v>270</v>
      </c>
      <c r="U35" s="86"/>
      <c r="V35" s="89" t="s">
        <v>287</v>
      </c>
      <c r="W35" s="88">
        <v>43609.273125</v>
      </c>
      <c r="X35" s="89" t="s">
        <v>305</v>
      </c>
      <c r="Y35" s="86"/>
      <c r="Z35" s="86"/>
      <c r="AA35" s="92" t="s">
        <v>325</v>
      </c>
      <c r="AB35" s="86"/>
      <c r="AC35" s="86" t="b">
        <v>0</v>
      </c>
      <c r="AD35" s="86">
        <v>0</v>
      </c>
      <c r="AE35" s="92" t="s">
        <v>330</v>
      </c>
      <c r="AF35" s="86" t="b">
        <v>0</v>
      </c>
      <c r="AG35" s="86" t="s">
        <v>332</v>
      </c>
      <c r="AH35" s="86"/>
      <c r="AI35" s="92" t="s">
        <v>330</v>
      </c>
      <c r="AJ35" s="86" t="b">
        <v>0</v>
      </c>
      <c r="AK35" s="86">
        <v>18</v>
      </c>
      <c r="AL35" s="92" t="s">
        <v>324</v>
      </c>
      <c r="AM35" s="86" t="s">
        <v>333</v>
      </c>
      <c r="AN35" s="86" t="b">
        <v>0</v>
      </c>
      <c r="AO35" s="92" t="s">
        <v>324</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218</v>
      </c>
      <c r="B36" s="84" t="s">
        <v>233</v>
      </c>
      <c r="C36" s="53" t="s">
        <v>825</v>
      </c>
      <c r="D36" s="54">
        <v>3</v>
      </c>
      <c r="E36" s="65" t="s">
        <v>132</v>
      </c>
      <c r="F36" s="55">
        <v>35</v>
      </c>
      <c r="G36" s="53"/>
      <c r="H36" s="57"/>
      <c r="I36" s="56"/>
      <c r="J36" s="56"/>
      <c r="K36" s="36" t="s">
        <v>65</v>
      </c>
      <c r="L36" s="83">
        <v>36</v>
      </c>
      <c r="M36" s="83"/>
      <c r="N36" s="63"/>
      <c r="O36" s="86" t="s">
        <v>236</v>
      </c>
      <c r="P36" s="88">
        <v>42402.688252314816</v>
      </c>
      <c r="Q36" s="86" t="s">
        <v>252</v>
      </c>
      <c r="R36" s="89" t="s">
        <v>260</v>
      </c>
      <c r="S36" s="86" t="s">
        <v>266</v>
      </c>
      <c r="T36" s="86" t="s">
        <v>272</v>
      </c>
      <c r="U36" s="86"/>
      <c r="V36" s="89" t="s">
        <v>281</v>
      </c>
      <c r="W36" s="88">
        <v>42402.688252314816</v>
      </c>
      <c r="X36" s="89" t="s">
        <v>306</v>
      </c>
      <c r="Y36" s="86"/>
      <c r="Z36" s="86"/>
      <c r="AA36" s="92" t="s">
        <v>326</v>
      </c>
      <c r="AB36" s="86"/>
      <c r="AC36" s="86" t="b">
        <v>0</v>
      </c>
      <c r="AD36" s="86">
        <v>24</v>
      </c>
      <c r="AE36" s="92" t="s">
        <v>330</v>
      </c>
      <c r="AF36" s="86" t="b">
        <v>0</v>
      </c>
      <c r="AG36" s="86" t="s">
        <v>332</v>
      </c>
      <c r="AH36" s="86"/>
      <c r="AI36" s="92" t="s">
        <v>330</v>
      </c>
      <c r="AJ36" s="86" t="b">
        <v>0</v>
      </c>
      <c r="AK36" s="86">
        <v>14</v>
      </c>
      <c r="AL36" s="92" t="s">
        <v>330</v>
      </c>
      <c r="AM36" s="86" t="s">
        <v>338</v>
      </c>
      <c r="AN36" s="86" t="b">
        <v>0</v>
      </c>
      <c r="AO36" s="92" t="s">
        <v>326</v>
      </c>
      <c r="AP36" s="86" t="s">
        <v>342</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225</v>
      </c>
      <c r="B37" s="84" t="s">
        <v>233</v>
      </c>
      <c r="C37" s="53" t="s">
        <v>825</v>
      </c>
      <c r="D37" s="54">
        <v>3</v>
      </c>
      <c r="E37" s="65" t="s">
        <v>132</v>
      </c>
      <c r="F37" s="55">
        <v>35</v>
      </c>
      <c r="G37" s="53"/>
      <c r="H37" s="57"/>
      <c r="I37" s="56"/>
      <c r="J37" s="56"/>
      <c r="K37" s="36" t="s">
        <v>65</v>
      </c>
      <c r="L37" s="83">
        <v>37</v>
      </c>
      <c r="M37" s="83"/>
      <c r="N37" s="63"/>
      <c r="O37" s="86" t="s">
        <v>236</v>
      </c>
      <c r="P37" s="88">
        <v>43609.273252314815</v>
      </c>
      <c r="Q37" s="86" t="s">
        <v>253</v>
      </c>
      <c r="R37" s="89" t="s">
        <v>260</v>
      </c>
      <c r="S37" s="86" t="s">
        <v>266</v>
      </c>
      <c r="T37" s="86" t="s">
        <v>272</v>
      </c>
      <c r="U37" s="86"/>
      <c r="V37" s="89" t="s">
        <v>287</v>
      </c>
      <c r="W37" s="88">
        <v>43609.273252314815</v>
      </c>
      <c r="X37" s="89" t="s">
        <v>307</v>
      </c>
      <c r="Y37" s="86"/>
      <c r="Z37" s="86"/>
      <c r="AA37" s="92" t="s">
        <v>327</v>
      </c>
      <c r="AB37" s="86"/>
      <c r="AC37" s="86" t="b">
        <v>0</v>
      </c>
      <c r="AD37" s="86">
        <v>0</v>
      </c>
      <c r="AE37" s="92" t="s">
        <v>330</v>
      </c>
      <c r="AF37" s="86" t="b">
        <v>0</v>
      </c>
      <c r="AG37" s="86" t="s">
        <v>332</v>
      </c>
      <c r="AH37" s="86"/>
      <c r="AI37" s="92" t="s">
        <v>330</v>
      </c>
      <c r="AJ37" s="86" t="b">
        <v>0</v>
      </c>
      <c r="AK37" s="86">
        <v>14</v>
      </c>
      <c r="AL37" s="92" t="s">
        <v>326</v>
      </c>
      <c r="AM37" s="86" t="s">
        <v>333</v>
      </c>
      <c r="AN37" s="86" t="b">
        <v>0</v>
      </c>
      <c r="AO37" s="92" t="s">
        <v>326</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218</v>
      </c>
      <c r="B38" s="84" t="s">
        <v>234</v>
      </c>
      <c r="C38" s="53" t="s">
        <v>825</v>
      </c>
      <c r="D38" s="54">
        <v>3</v>
      </c>
      <c r="E38" s="65" t="s">
        <v>132</v>
      </c>
      <c r="F38" s="55">
        <v>35</v>
      </c>
      <c r="G38" s="53"/>
      <c r="H38" s="57"/>
      <c r="I38" s="56"/>
      <c r="J38" s="56"/>
      <c r="K38" s="36" t="s">
        <v>65</v>
      </c>
      <c r="L38" s="83">
        <v>38</v>
      </c>
      <c r="M38" s="83"/>
      <c r="N38" s="63"/>
      <c r="O38" s="86" t="s">
        <v>236</v>
      </c>
      <c r="P38" s="88">
        <v>42402.688252314816</v>
      </c>
      <c r="Q38" s="86" t="s">
        <v>252</v>
      </c>
      <c r="R38" s="89" t="s">
        <v>260</v>
      </c>
      <c r="S38" s="86" t="s">
        <v>266</v>
      </c>
      <c r="T38" s="86" t="s">
        <v>272</v>
      </c>
      <c r="U38" s="86"/>
      <c r="V38" s="89" t="s">
        <v>281</v>
      </c>
      <c r="W38" s="88">
        <v>42402.688252314816</v>
      </c>
      <c r="X38" s="89" t="s">
        <v>306</v>
      </c>
      <c r="Y38" s="86"/>
      <c r="Z38" s="86"/>
      <c r="AA38" s="92" t="s">
        <v>326</v>
      </c>
      <c r="AB38" s="86"/>
      <c r="AC38" s="86" t="b">
        <v>0</v>
      </c>
      <c r="AD38" s="86">
        <v>24</v>
      </c>
      <c r="AE38" s="92" t="s">
        <v>330</v>
      </c>
      <c r="AF38" s="86" t="b">
        <v>0</v>
      </c>
      <c r="AG38" s="86" t="s">
        <v>332</v>
      </c>
      <c r="AH38" s="86"/>
      <c r="AI38" s="92" t="s">
        <v>330</v>
      </c>
      <c r="AJ38" s="86" t="b">
        <v>0</v>
      </c>
      <c r="AK38" s="86">
        <v>14</v>
      </c>
      <c r="AL38" s="92" t="s">
        <v>330</v>
      </c>
      <c r="AM38" s="86" t="s">
        <v>338</v>
      </c>
      <c r="AN38" s="86" t="b">
        <v>0</v>
      </c>
      <c r="AO38" s="92" t="s">
        <v>326</v>
      </c>
      <c r="AP38" s="86" t="s">
        <v>342</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12</v>
      </c>
      <c r="BK38" s="52">
        <v>100</v>
      </c>
      <c r="BL38" s="51">
        <v>12</v>
      </c>
    </row>
    <row r="39" spans="1:64" ht="45">
      <c r="A39" s="84" t="s">
        <v>225</v>
      </c>
      <c r="B39" s="84" t="s">
        <v>234</v>
      </c>
      <c r="C39" s="53" t="s">
        <v>825</v>
      </c>
      <c r="D39" s="54">
        <v>3</v>
      </c>
      <c r="E39" s="65" t="s">
        <v>132</v>
      </c>
      <c r="F39" s="55">
        <v>35</v>
      </c>
      <c r="G39" s="53"/>
      <c r="H39" s="57"/>
      <c r="I39" s="56"/>
      <c r="J39" s="56"/>
      <c r="K39" s="36" t="s">
        <v>65</v>
      </c>
      <c r="L39" s="83">
        <v>39</v>
      </c>
      <c r="M39" s="83"/>
      <c r="N39" s="63"/>
      <c r="O39" s="86" t="s">
        <v>236</v>
      </c>
      <c r="P39" s="88">
        <v>43609.273252314815</v>
      </c>
      <c r="Q39" s="86" t="s">
        <v>253</v>
      </c>
      <c r="R39" s="89" t="s">
        <v>260</v>
      </c>
      <c r="S39" s="86" t="s">
        <v>266</v>
      </c>
      <c r="T39" s="86" t="s">
        <v>272</v>
      </c>
      <c r="U39" s="86"/>
      <c r="V39" s="89" t="s">
        <v>287</v>
      </c>
      <c r="W39" s="88">
        <v>43609.273252314815</v>
      </c>
      <c r="X39" s="89" t="s">
        <v>307</v>
      </c>
      <c r="Y39" s="86"/>
      <c r="Z39" s="86"/>
      <c r="AA39" s="92" t="s">
        <v>327</v>
      </c>
      <c r="AB39" s="86"/>
      <c r="AC39" s="86" t="b">
        <v>0</v>
      </c>
      <c r="AD39" s="86">
        <v>0</v>
      </c>
      <c r="AE39" s="92" t="s">
        <v>330</v>
      </c>
      <c r="AF39" s="86" t="b">
        <v>0</v>
      </c>
      <c r="AG39" s="86" t="s">
        <v>332</v>
      </c>
      <c r="AH39" s="86"/>
      <c r="AI39" s="92" t="s">
        <v>330</v>
      </c>
      <c r="AJ39" s="86" t="b">
        <v>0</v>
      </c>
      <c r="AK39" s="86">
        <v>14</v>
      </c>
      <c r="AL39" s="92" t="s">
        <v>326</v>
      </c>
      <c r="AM39" s="86" t="s">
        <v>333</v>
      </c>
      <c r="AN39" s="86" t="b">
        <v>0</v>
      </c>
      <c r="AO39" s="92" t="s">
        <v>326</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14</v>
      </c>
      <c r="BK39" s="52">
        <v>100</v>
      </c>
      <c r="BL39" s="51">
        <v>14</v>
      </c>
    </row>
    <row r="40" spans="1:64" ht="30">
      <c r="A40" s="84" t="s">
        <v>225</v>
      </c>
      <c r="B40" s="84" t="s">
        <v>218</v>
      </c>
      <c r="C40" s="53" t="s">
        <v>826</v>
      </c>
      <c r="D40" s="54">
        <v>3</v>
      </c>
      <c r="E40" s="65" t="s">
        <v>136</v>
      </c>
      <c r="F40" s="55">
        <v>35</v>
      </c>
      <c r="G40" s="53"/>
      <c r="H40" s="57"/>
      <c r="I40" s="56"/>
      <c r="J40" s="56"/>
      <c r="K40" s="36" t="s">
        <v>65</v>
      </c>
      <c r="L40" s="83">
        <v>40</v>
      </c>
      <c r="M40" s="83"/>
      <c r="N40" s="63"/>
      <c r="O40" s="86" t="s">
        <v>236</v>
      </c>
      <c r="P40" s="88">
        <v>43609.273125</v>
      </c>
      <c r="Q40" s="86" t="s">
        <v>241</v>
      </c>
      <c r="R40" s="89" t="s">
        <v>255</v>
      </c>
      <c r="S40" s="86" t="s">
        <v>262</v>
      </c>
      <c r="T40" s="86" t="s">
        <v>270</v>
      </c>
      <c r="U40" s="86"/>
      <c r="V40" s="89" t="s">
        <v>287</v>
      </c>
      <c r="W40" s="88">
        <v>43609.273125</v>
      </c>
      <c r="X40" s="89" t="s">
        <v>305</v>
      </c>
      <c r="Y40" s="86"/>
      <c r="Z40" s="86"/>
      <c r="AA40" s="92" t="s">
        <v>325</v>
      </c>
      <c r="AB40" s="86"/>
      <c r="AC40" s="86" t="b">
        <v>0</v>
      </c>
      <c r="AD40" s="86">
        <v>0</v>
      </c>
      <c r="AE40" s="92" t="s">
        <v>330</v>
      </c>
      <c r="AF40" s="86" t="b">
        <v>0</v>
      </c>
      <c r="AG40" s="86" t="s">
        <v>332</v>
      </c>
      <c r="AH40" s="86"/>
      <c r="AI40" s="92" t="s">
        <v>330</v>
      </c>
      <c r="AJ40" s="86" t="b">
        <v>0</v>
      </c>
      <c r="AK40" s="86">
        <v>18</v>
      </c>
      <c r="AL40" s="92" t="s">
        <v>324</v>
      </c>
      <c r="AM40" s="86" t="s">
        <v>333</v>
      </c>
      <c r="AN40" s="86" t="b">
        <v>0</v>
      </c>
      <c r="AO40" s="92" t="s">
        <v>324</v>
      </c>
      <c r="AP40" s="86" t="s">
        <v>176</v>
      </c>
      <c r="AQ40" s="86">
        <v>0</v>
      </c>
      <c r="AR40" s="86">
        <v>0</v>
      </c>
      <c r="AS40" s="86"/>
      <c r="AT40" s="86"/>
      <c r="AU40" s="86"/>
      <c r="AV40" s="86"/>
      <c r="AW40" s="86"/>
      <c r="AX40" s="86"/>
      <c r="AY40" s="86"/>
      <c r="AZ40" s="86"/>
      <c r="BA40">
        <v>2</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16</v>
      </c>
      <c r="BK40" s="52">
        <v>100</v>
      </c>
      <c r="BL40" s="51">
        <v>16</v>
      </c>
    </row>
    <row r="41" spans="1:64" ht="30">
      <c r="A41" s="84" t="s">
        <v>225</v>
      </c>
      <c r="B41" s="84" t="s">
        <v>218</v>
      </c>
      <c r="C41" s="53" t="s">
        <v>826</v>
      </c>
      <c r="D41" s="54">
        <v>3</v>
      </c>
      <c r="E41" s="65" t="s">
        <v>136</v>
      </c>
      <c r="F41" s="55">
        <v>35</v>
      </c>
      <c r="G41" s="53"/>
      <c r="H41" s="57"/>
      <c r="I41" s="56"/>
      <c r="J41" s="56"/>
      <c r="K41" s="36" t="s">
        <v>65</v>
      </c>
      <c r="L41" s="83">
        <v>41</v>
      </c>
      <c r="M41" s="83"/>
      <c r="N41" s="63"/>
      <c r="O41" s="86" t="s">
        <v>236</v>
      </c>
      <c r="P41" s="88">
        <v>43609.273252314815</v>
      </c>
      <c r="Q41" s="86" t="s">
        <v>253</v>
      </c>
      <c r="R41" s="89" t="s">
        <v>260</v>
      </c>
      <c r="S41" s="86" t="s">
        <v>266</v>
      </c>
      <c r="T41" s="86" t="s">
        <v>272</v>
      </c>
      <c r="U41" s="86"/>
      <c r="V41" s="89" t="s">
        <v>287</v>
      </c>
      <c r="W41" s="88">
        <v>43609.273252314815</v>
      </c>
      <c r="X41" s="89" t="s">
        <v>307</v>
      </c>
      <c r="Y41" s="86"/>
      <c r="Z41" s="86"/>
      <c r="AA41" s="92" t="s">
        <v>327</v>
      </c>
      <c r="AB41" s="86"/>
      <c r="AC41" s="86" t="b">
        <v>0</v>
      </c>
      <c r="AD41" s="86">
        <v>0</v>
      </c>
      <c r="AE41" s="92" t="s">
        <v>330</v>
      </c>
      <c r="AF41" s="86" t="b">
        <v>0</v>
      </c>
      <c r="AG41" s="86" t="s">
        <v>332</v>
      </c>
      <c r="AH41" s="86"/>
      <c r="AI41" s="92" t="s">
        <v>330</v>
      </c>
      <c r="AJ41" s="86" t="b">
        <v>0</v>
      </c>
      <c r="AK41" s="86">
        <v>14</v>
      </c>
      <c r="AL41" s="92" t="s">
        <v>326</v>
      </c>
      <c r="AM41" s="86" t="s">
        <v>333</v>
      </c>
      <c r="AN41" s="86" t="b">
        <v>0</v>
      </c>
      <c r="AO41" s="92" t="s">
        <v>326</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hyperlinks>
    <hyperlink ref="R6" r:id="rId1" display="https://statescoop.com/how-public-libraries-are-becoming-the-place-where-citizens-can-turn-to-for-government-data"/>
    <hyperlink ref="R7" r:id="rId2" display="https://statescoop.com/how-public-libraries-are-becoming-the-place-where-citizens-can-turn-to-for-government-data"/>
    <hyperlink ref="R9" r:id="rId3" display="http://observer.com/2016/02/harvard-datamap-personal-info/"/>
    <hyperlink ref="R10" r:id="rId4" display="http://observer.com/2016/02/harvard-datamap-personal-info/"/>
    <hyperlink ref="R11" r:id="rId5" display="http://observer.com/2016/02/harvard-datamap-personal-info/"/>
    <hyperlink ref="R15" r:id="rId6" display="https://statescoop.com/how-public-libraries-are-becoming-the-place-where-citizens-can-turn-to-for-government-data"/>
    <hyperlink ref="R16" r:id="rId7" display="https://technical.ly/philly/2019/04/25/donald-trump-robert-mueller-documentcloud-mueller-report-annotated-searchable/"/>
    <hyperlink ref="R21" r:id="rId8" display="https://twitter.com/i/web/status/1121811334792978438"/>
    <hyperlink ref="R23" r:id="rId9" display="https://technical.ly/philly/2019/04/25/donald-trump-robert-mueller-documentcloud-mueller-report-annotated-searchable/"/>
    <hyperlink ref="R26" r:id="rId10" display="https://www.tvtnews.com/tvt-newschallenge-cup-hull-fc-beat-castleford-tigers-28-12-to-book-place-in-last-eight/"/>
    <hyperlink ref="R27" r:id="rId11" display="https://www.tvtnews.com/tvt-newschallenge-cup-warrington-wolves-v-wigan-warriors/"/>
    <hyperlink ref="R29" r:id="rId12" display="https://twitter.com/i/web/status/1121811334792978438"/>
    <hyperlink ref="R32" r:id="rId13" display="http://observer.com/2016/02/harvard-datamap-personal-info/"/>
    <hyperlink ref="R33" r:id="rId14" display="http://observer.com/2016/02/harvard-datamap-personal-info/"/>
    <hyperlink ref="R34" r:id="rId15" display="http://observer.com/2016/02/harvard-datamap-personal-info/"/>
    <hyperlink ref="R35" r:id="rId16" display="http://observer.com/2016/02/harvard-datamap-personal-info/"/>
    <hyperlink ref="R36" r:id="rId17" display="http://www.cnet.com/news/its-data-privacy-day-do-you-know-where-your-data-is/"/>
    <hyperlink ref="R37" r:id="rId18" display="http://www.cnet.com/news/its-data-privacy-day-do-you-know-where-your-data-is/"/>
    <hyperlink ref="R38" r:id="rId19" display="http://www.cnet.com/news/its-data-privacy-day-do-you-know-where-your-data-is/"/>
    <hyperlink ref="R39" r:id="rId20" display="http://www.cnet.com/news/its-data-privacy-day-do-you-know-where-your-data-is/"/>
    <hyperlink ref="R40" r:id="rId21" display="http://observer.com/2016/02/harvard-datamap-personal-info/"/>
    <hyperlink ref="R41" r:id="rId22" display="http://www.cnet.com/news/its-data-privacy-day-do-you-know-where-your-data-is/"/>
    <hyperlink ref="U26" r:id="rId23" display="https://pbs.twimg.com/media/D6P9UbvWwAAGp20.jpg"/>
    <hyperlink ref="U27" r:id="rId24" display="https://pbs.twimg.com/media/D6XP6m4W4AA8Z8h.jpg"/>
    <hyperlink ref="V3" r:id="rId25" display="http://pbs.twimg.com/profile_images/1039763686351613952/61VGgBUu_normal.jpg"/>
    <hyperlink ref="V4" r:id="rId26" display="http://pbs.twimg.com/profile_images/1116880322208174080/hf7UbrEr_normal.jpg"/>
    <hyperlink ref="V5" r:id="rId27" display="http://pbs.twimg.com/profile_images/1116880322208174080/hf7UbrEr_normal.jpg"/>
    <hyperlink ref="V6" r:id="rId28" display="http://pbs.twimg.com/profile_images/1046883533623627776/UCFACOdc_normal.jpg"/>
    <hyperlink ref="V7" r:id="rId29" display="http://pbs.twimg.com/profile_images/1046883533623627776/UCFACOdc_normal.jpg"/>
    <hyperlink ref="V8" r:id="rId30" display="http://pbs.twimg.com/profile_images/2447105209/7i5yfdu2chzlrq8rpfnr_normal.jpeg"/>
    <hyperlink ref="V9" r:id="rId31" display="http://pbs.twimg.com/profile_images/940465970/blue_face_normal.jpg"/>
    <hyperlink ref="V10" r:id="rId32" display="http://pbs.twimg.com/profile_images/940465970/blue_face_normal.jpg"/>
    <hyperlink ref="V11" r:id="rId33" display="http://pbs.twimg.com/profile_images/940465970/blue_face_normal.jpg"/>
    <hyperlink ref="V12" r:id="rId34" display="http://pbs.twimg.com/profile_images/775165918183698432/7GpkQwbS_normal.jpg"/>
    <hyperlink ref="V13" r:id="rId35" display="http://pbs.twimg.com/profile_images/775165918183698432/7GpkQwbS_normal.jpg"/>
    <hyperlink ref="V14" r:id="rId36" display="http://pbs.twimg.com/profile_images/775165918183698432/7GpkQwbS_normal.jpg"/>
    <hyperlink ref="V15" r:id="rId37" display="http://pbs.twimg.com/profile_images/775046459007860736/ZJ17WXrl_normal.jpg"/>
    <hyperlink ref="V16" r:id="rId38" display="http://pbs.twimg.com/profile_images/775046459007860736/ZJ17WXrl_normal.jpg"/>
    <hyperlink ref="V17" r:id="rId39" display="http://pbs.twimg.com/profile_images/1068466688302161920/z_W8xNjt_normal.jpg"/>
    <hyperlink ref="V18" r:id="rId40" display="http://pbs.twimg.com/profile_images/1068466688302161920/z_W8xNjt_normal.jpg"/>
    <hyperlink ref="V19" r:id="rId41" display="http://pbs.twimg.com/profile_images/3736447256/74feaf9828509a58b03d1e996863df85_normal.png"/>
    <hyperlink ref="V20" r:id="rId42" display="http://pbs.twimg.com/profile_images/3736447256/74feaf9828509a58b03d1e996863df85_normal.png"/>
    <hyperlink ref="V21" r:id="rId43" display="http://pbs.twimg.com/profile_images/971235094554927104/hU2-GmLp_normal.jpg"/>
    <hyperlink ref="V22" r:id="rId44" display="http://pbs.twimg.com/profile_images/775046459007860736/ZJ17WXrl_normal.jpg"/>
    <hyperlink ref="V23" r:id="rId45" display="http://pbs.twimg.com/profile_images/775046459007860736/ZJ17WXrl_normal.jpg"/>
    <hyperlink ref="V24" r:id="rId46" display="http://pbs.twimg.com/profile_images/1085634639719481345/bgJTo0UB_normal.jpg"/>
    <hyperlink ref="V25" r:id="rId47" display="http://pbs.twimg.com/profile_images/1085634639719481345/bgJTo0UB_normal.jpg"/>
    <hyperlink ref="V26" r:id="rId48" display="https://pbs.twimg.com/media/D6P9UbvWwAAGp20.jpg"/>
    <hyperlink ref="V27" r:id="rId49" display="https://pbs.twimg.com/media/D6XP6m4W4AA8Z8h.jpg"/>
    <hyperlink ref="V28" r:id="rId50" display="http://pbs.twimg.com/profile_images/900688982736031746/uUOjeMGy_normal.jpg"/>
    <hyperlink ref="V29" r:id="rId51" display="http://pbs.twimg.com/profile_images/971235094554927104/hU2-GmLp_normal.jpg"/>
    <hyperlink ref="V30" r:id="rId52" display="http://pbs.twimg.com/profile_images/775046459007860736/ZJ17WXrl_normal.jpg"/>
    <hyperlink ref="V31" r:id="rId53" display="http://pbs.twimg.com/profile_images/900688982736031746/uUOjeMGy_normal.jpg"/>
    <hyperlink ref="V32" r:id="rId54" display="http://pbs.twimg.com/profile_images/775046459007860736/ZJ17WXrl_normal.jpg"/>
    <hyperlink ref="V33" r:id="rId55" display="http://pbs.twimg.com/profile_images/1121185448867454976/xKWQfYee_normal.png"/>
    <hyperlink ref="V34" r:id="rId56" display="http://pbs.twimg.com/profile_images/775046459007860736/ZJ17WXrl_normal.jpg"/>
    <hyperlink ref="V35" r:id="rId57" display="http://pbs.twimg.com/profile_images/1121185448867454976/xKWQfYee_normal.png"/>
    <hyperlink ref="V36" r:id="rId58" display="http://pbs.twimg.com/profile_images/775046459007860736/ZJ17WXrl_normal.jpg"/>
    <hyperlink ref="V37" r:id="rId59" display="http://pbs.twimg.com/profile_images/1121185448867454976/xKWQfYee_normal.png"/>
    <hyperlink ref="V38" r:id="rId60" display="http://pbs.twimg.com/profile_images/775046459007860736/ZJ17WXrl_normal.jpg"/>
    <hyperlink ref="V39" r:id="rId61" display="http://pbs.twimg.com/profile_images/1121185448867454976/xKWQfYee_normal.png"/>
    <hyperlink ref="V40" r:id="rId62" display="http://pbs.twimg.com/profile_images/1121185448867454976/xKWQfYee_normal.png"/>
    <hyperlink ref="V41" r:id="rId63" display="http://pbs.twimg.com/profile_images/1121185448867454976/xKWQfYee_normal.png"/>
    <hyperlink ref="X3" r:id="rId64" display="https://twitter.com/#!/nickvatterott/status/1107012039312994304"/>
    <hyperlink ref="X4" r:id="rId65" display="https://twitter.com/#!/babyfonzie/status/1107021867783782402"/>
    <hyperlink ref="X5" r:id="rId66" display="https://twitter.com/#!/babyfonzie/status/1107021867783782402"/>
    <hyperlink ref="X6" r:id="rId67" display="https://twitter.com/#!/james3neal/status/1108794650658328577"/>
    <hyperlink ref="X7" r:id="rId68" display="https://twitter.com/#!/james3neal/status/1108794650658328577"/>
    <hyperlink ref="X8" r:id="rId69" display="https://twitter.com/#!/colbymarshall/status/1114078769185284096"/>
    <hyperlink ref="X9" r:id="rId70" display="https://twitter.com/#!/phat_controller/status/1121865578430566407"/>
    <hyperlink ref="X10" r:id="rId71" display="https://twitter.com/#!/phat_controller/status/1121865578430566407"/>
    <hyperlink ref="X11" r:id="rId72" display="https://twitter.com/#!/phat_controller/status/1121865578430566407"/>
    <hyperlink ref="X12" r:id="rId73" display="https://twitter.com/#!/mediagazerchat/status/1122069315967180800"/>
    <hyperlink ref="X13" r:id="rId74" display="https://twitter.com/#!/mediagazerchat/status/1122069315967180800"/>
    <hyperlink ref="X14" r:id="rId75" display="https://twitter.com/#!/mediagazerchat/status/1122069315967180800"/>
    <hyperlink ref="X15" r:id="rId76" display="https://twitter.com/#!/knightfdn/status/991108187028799488"/>
    <hyperlink ref="X16" r:id="rId77" display="https://twitter.com/#!/knightfdn/status/1123646767428526080"/>
    <hyperlink ref="X17" r:id="rId78" display="https://twitter.com/#!/jeffjarvis/status/1123648700323106816"/>
    <hyperlink ref="X18" r:id="rId79" display="https://twitter.com/#!/jeffjarvis/status/1123648700323106816"/>
    <hyperlink ref="X19" r:id="rId80" display="https://twitter.com/#!/jroxann/status/1123661583069134849"/>
    <hyperlink ref="X20" r:id="rId81" display="https://twitter.com/#!/jroxann/status/1123661583069134849"/>
    <hyperlink ref="X21" r:id="rId82" display="https://twitter.com/#!/andysherry/status/1121811334792978438"/>
    <hyperlink ref="X22" r:id="rId83" display="https://twitter.com/#!/knightfdn/status/1121828822310170624"/>
    <hyperlink ref="X23" r:id="rId84" display="https://twitter.com/#!/knightfdn/status/1123646767428526080"/>
    <hyperlink ref="X24" r:id="rId85" display="https://twitter.com/#!/iohnsands/status/1124082988638191616"/>
    <hyperlink ref="X25" r:id="rId86" display="https://twitter.com/#!/iohnsands/status/1124082988638191616"/>
    <hyperlink ref="X26" r:id="rId87" display="https://twitter.com/#!/tvt_news/status/1127022861028347905"/>
    <hyperlink ref="X27" r:id="rId88" display="https://twitter.com/#!/tvt_news/status/1127535888924315648"/>
    <hyperlink ref="X28" r:id="rId89" display="https://twitter.com/#!/javaun/status/1131649020483514369"/>
    <hyperlink ref="X29" r:id="rId90" display="https://twitter.com/#!/andysherry/status/1121811334792978438"/>
    <hyperlink ref="X30" r:id="rId91" display="https://twitter.com/#!/knightfdn/status/1121828822310170624"/>
    <hyperlink ref="X31" r:id="rId92" display="https://twitter.com/#!/javaun/status/1131649020483514369"/>
    <hyperlink ref="X32" r:id="rId93" display="https://twitter.com/#!/knightfdn/status/696055021444530176"/>
    <hyperlink ref="X33" r:id="rId94" display="https://twitter.com/#!/dapper_sir/status/1131810385495859200"/>
    <hyperlink ref="X34" r:id="rId95" display="https://twitter.com/#!/knightfdn/status/696055021444530176"/>
    <hyperlink ref="X35" r:id="rId96" display="https://twitter.com/#!/dapper_sir/status/1131810385495859200"/>
    <hyperlink ref="X36" r:id="rId97" display="https://twitter.com/#!/knightfdn/status/694558670131064832"/>
    <hyperlink ref="X37" r:id="rId98" display="https://twitter.com/#!/dapper_sir/status/1131810429229969413"/>
    <hyperlink ref="X38" r:id="rId99" display="https://twitter.com/#!/knightfdn/status/694558670131064832"/>
    <hyperlink ref="X39" r:id="rId100" display="https://twitter.com/#!/dapper_sir/status/1131810429229969413"/>
    <hyperlink ref="X40" r:id="rId101" display="https://twitter.com/#!/dapper_sir/status/1131810385495859200"/>
    <hyperlink ref="X41" r:id="rId102" display="https://twitter.com/#!/dapper_sir/status/1131810429229969413"/>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771</v>
      </c>
      <c r="B1" s="13" t="s">
        <v>794</v>
      </c>
      <c r="C1" s="13" t="s">
        <v>795</v>
      </c>
      <c r="D1" s="13" t="s">
        <v>144</v>
      </c>
      <c r="E1" s="13" t="s">
        <v>797</v>
      </c>
      <c r="F1" s="13" t="s">
        <v>798</v>
      </c>
      <c r="G1" s="13" t="s">
        <v>799</v>
      </c>
    </row>
    <row r="2" spans="1:7" ht="15">
      <c r="A2" s="85" t="s">
        <v>617</v>
      </c>
      <c r="B2" s="85">
        <v>14</v>
      </c>
      <c r="C2" s="132">
        <v>0.03544303797468354</v>
      </c>
      <c r="D2" s="85" t="s">
        <v>796</v>
      </c>
      <c r="E2" s="85"/>
      <c r="F2" s="85"/>
      <c r="G2" s="85"/>
    </row>
    <row r="3" spans="1:7" ht="15">
      <c r="A3" s="85" t="s">
        <v>618</v>
      </c>
      <c r="B3" s="85">
        <v>5</v>
      </c>
      <c r="C3" s="132">
        <v>0.012658227848101267</v>
      </c>
      <c r="D3" s="85" t="s">
        <v>796</v>
      </c>
      <c r="E3" s="85"/>
      <c r="F3" s="85"/>
      <c r="G3" s="85"/>
    </row>
    <row r="4" spans="1:7" ht="15">
      <c r="A4" s="85" t="s">
        <v>619</v>
      </c>
      <c r="B4" s="85">
        <v>0</v>
      </c>
      <c r="C4" s="132">
        <v>0</v>
      </c>
      <c r="D4" s="85" t="s">
        <v>796</v>
      </c>
      <c r="E4" s="85"/>
      <c r="F4" s="85"/>
      <c r="G4" s="85"/>
    </row>
    <row r="5" spans="1:7" ht="15">
      <c r="A5" s="85" t="s">
        <v>620</v>
      </c>
      <c r="B5" s="85">
        <v>376</v>
      </c>
      <c r="C5" s="132">
        <v>0.9518987341772152</v>
      </c>
      <c r="D5" s="85" t="s">
        <v>796</v>
      </c>
      <c r="E5" s="85"/>
      <c r="F5" s="85"/>
      <c r="G5" s="85"/>
    </row>
    <row r="6" spans="1:7" ht="15">
      <c r="A6" s="85" t="s">
        <v>621</v>
      </c>
      <c r="B6" s="85">
        <v>395</v>
      </c>
      <c r="C6" s="132">
        <v>1</v>
      </c>
      <c r="D6" s="85" t="s">
        <v>796</v>
      </c>
      <c r="E6" s="85"/>
      <c r="F6" s="85"/>
      <c r="G6" s="85"/>
    </row>
    <row r="7" spans="1:7" ht="15">
      <c r="A7" s="91" t="s">
        <v>622</v>
      </c>
      <c r="B7" s="91">
        <v>13</v>
      </c>
      <c r="C7" s="133">
        <v>0.009426846370708829</v>
      </c>
      <c r="D7" s="91" t="s">
        <v>796</v>
      </c>
      <c r="E7" s="91" t="b">
        <v>0</v>
      </c>
      <c r="F7" s="91" t="b">
        <v>0</v>
      </c>
      <c r="G7" s="91" t="b">
        <v>0</v>
      </c>
    </row>
    <row r="8" spans="1:7" ht="15">
      <c r="A8" s="91" t="s">
        <v>218</v>
      </c>
      <c r="B8" s="91">
        <v>10</v>
      </c>
      <c r="C8" s="133">
        <v>0.011667829289301596</v>
      </c>
      <c r="D8" s="91" t="s">
        <v>796</v>
      </c>
      <c r="E8" s="91" t="b">
        <v>0</v>
      </c>
      <c r="F8" s="91" t="b">
        <v>0</v>
      </c>
      <c r="G8" s="91" t="b">
        <v>0</v>
      </c>
    </row>
    <row r="9" spans="1:7" ht="15">
      <c r="A9" s="91" t="s">
        <v>623</v>
      </c>
      <c r="B9" s="91">
        <v>8</v>
      </c>
      <c r="C9" s="133">
        <v>0.01233922507510194</v>
      </c>
      <c r="D9" s="91" t="s">
        <v>796</v>
      </c>
      <c r="E9" s="91" t="b">
        <v>0</v>
      </c>
      <c r="F9" s="91" t="b">
        <v>0</v>
      </c>
      <c r="G9" s="91" t="b">
        <v>0</v>
      </c>
    </row>
    <row r="10" spans="1:7" ht="15">
      <c r="A10" s="91" t="s">
        <v>624</v>
      </c>
      <c r="B10" s="91">
        <v>8</v>
      </c>
      <c r="C10" s="133">
        <v>0.014137424981386803</v>
      </c>
      <c r="D10" s="91" t="s">
        <v>796</v>
      </c>
      <c r="E10" s="91" t="b">
        <v>0</v>
      </c>
      <c r="F10" s="91" t="b">
        <v>0</v>
      </c>
      <c r="G10" s="91" t="b">
        <v>0</v>
      </c>
    </row>
    <row r="11" spans="1:7" ht="15">
      <c r="A11" s="91" t="s">
        <v>625</v>
      </c>
      <c r="B11" s="91">
        <v>7</v>
      </c>
      <c r="C11" s="133">
        <v>0.012370246858713452</v>
      </c>
      <c r="D11" s="91" t="s">
        <v>796</v>
      </c>
      <c r="E11" s="91" t="b">
        <v>0</v>
      </c>
      <c r="F11" s="91" t="b">
        <v>0</v>
      </c>
      <c r="G11" s="91" t="b">
        <v>0</v>
      </c>
    </row>
    <row r="12" spans="1:7" ht="15">
      <c r="A12" s="91" t="s">
        <v>230</v>
      </c>
      <c r="B12" s="91">
        <v>7</v>
      </c>
      <c r="C12" s="133">
        <v>0.012370246858713452</v>
      </c>
      <c r="D12" s="91" t="s">
        <v>796</v>
      </c>
      <c r="E12" s="91" t="b">
        <v>0</v>
      </c>
      <c r="F12" s="91" t="b">
        <v>0</v>
      </c>
      <c r="G12" s="91" t="b">
        <v>0</v>
      </c>
    </row>
    <row r="13" spans="1:7" ht="15">
      <c r="A13" s="91" t="s">
        <v>635</v>
      </c>
      <c r="B13" s="91">
        <v>7</v>
      </c>
      <c r="C13" s="133">
        <v>0.012370246858713452</v>
      </c>
      <c r="D13" s="91" t="s">
        <v>796</v>
      </c>
      <c r="E13" s="91" t="b">
        <v>0</v>
      </c>
      <c r="F13" s="91" t="b">
        <v>0</v>
      </c>
      <c r="G13" s="91" t="b">
        <v>0</v>
      </c>
    </row>
    <row r="14" spans="1:7" ht="15">
      <c r="A14" s="91" t="s">
        <v>772</v>
      </c>
      <c r="B14" s="91">
        <v>5</v>
      </c>
      <c r="C14" s="133">
        <v>0.011667829289301596</v>
      </c>
      <c r="D14" s="91" t="s">
        <v>796</v>
      </c>
      <c r="E14" s="91" t="b">
        <v>1</v>
      </c>
      <c r="F14" s="91" t="b">
        <v>0</v>
      </c>
      <c r="G14" s="91" t="b">
        <v>0</v>
      </c>
    </row>
    <row r="15" spans="1:7" ht="15">
      <c r="A15" s="91" t="s">
        <v>636</v>
      </c>
      <c r="B15" s="91">
        <v>4</v>
      </c>
      <c r="C15" s="133">
        <v>0.01083674425327161</v>
      </c>
      <c r="D15" s="91" t="s">
        <v>796</v>
      </c>
      <c r="E15" s="91" t="b">
        <v>0</v>
      </c>
      <c r="F15" s="91" t="b">
        <v>0</v>
      </c>
      <c r="G15" s="91" t="b">
        <v>0</v>
      </c>
    </row>
    <row r="16" spans="1:7" ht="15">
      <c r="A16" s="91" t="s">
        <v>637</v>
      </c>
      <c r="B16" s="91">
        <v>4</v>
      </c>
      <c r="C16" s="133">
        <v>0.01083674425327161</v>
      </c>
      <c r="D16" s="91" t="s">
        <v>796</v>
      </c>
      <c r="E16" s="91" t="b">
        <v>0</v>
      </c>
      <c r="F16" s="91" t="b">
        <v>0</v>
      </c>
      <c r="G16" s="91" t="b">
        <v>0</v>
      </c>
    </row>
    <row r="17" spans="1:7" ht="15">
      <c r="A17" s="91" t="s">
        <v>638</v>
      </c>
      <c r="B17" s="91">
        <v>4</v>
      </c>
      <c r="C17" s="133">
        <v>0.01083674425327161</v>
      </c>
      <c r="D17" s="91" t="s">
        <v>796</v>
      </c>
      <c r="E17" s="91" t="b">
        <v>0</v>
      </c>
      <c r="F17" s="91" t="b">
        <v>0</v>
      </c>
      <c r="G17" s="91" t="b">
        <v>0</v>
      </c>
    </row>
    <row r="18" spans="1:7" ht="15">
      <c r="A18" s="91" t="s">
        <v>773</v>
      </c>
      <c r="B18" s="91">
        <v>4</v>
      </c>
      <c r="C18" s="133">
        <v>0.01083674425327161</v>
      </c>
      <c r="D18" s="91" t="s">
        <v>796</v>
      </c>
      <c r="E18" s="91" t="b">
        <v>0</v>
      </c>
      <c r="F18" s="91" t="b">
        <v>0</v>
      </c>
      <c r="G18" s="91" t="b">
        <v>0</v>
      </c>
    </row>
    <row r="19" spans="1:7" ht="15">
      <c r="A19" s="91" t="s">
        <v>774</v>
      </c>
      <c r="B19" s="91">
        <v>4</v>
      </c>
      <c r="C19" s="133">
        <v>0.01083674425327161</v>
      </c>
      <c r="D19" s="91" t="s">
        <v>796</v>
      </c>
      <c r="E19" s="91" t="b">
        <v>0</v>
      </c>
      <c r="F19" s="91" t="b">
        <v>0</v>
      </c>
      <c r="G19" s="91" t="b">
        <v>0</v>
      </c>
    </row>
    <row r="20" spans="1:7" ht="15">
      <c r="A20" s="91" t="s">
        <v>640</v>
      </c>
      <c r="B20" s="91">
        <v>4</v>
      </c>
      <c r="C20" s="133">
        <v>0.015503875968992248</v>
      </c>
      <c r="D20" s="91" t="s">
        <v>796</v>
      </c>
      <c r="E20" s="91" t="b">
        <v>0</v>
      </c>
      <c r="F20" s="91" t="b">
        <v>0</v>
      </c>
      <c r="G20" s="91" t="b">
        <v>0</v>
      </c>
    </row>
    <row r="21" spans="1:7" ht="15">
      <c r="A21" s="91" t="s">
        <v>641</v>
      </c>
      <c r="B21" s="91">
        <v>4</v>
      </c>
      <c r="C21" s="133">
        <v>0.015503875968992248</v>
      </c>
      <c r="D21" s="91" t="s">
        <v>796</v>
      </c>
      <c r="E21" s="91" t="b">
        <v>0</v>
      </c>
      <c r="F21" s="91" t="b">
        <v>0</v>
      </c>
      <c r="G21" s="91" t="b">
        <v>0</v>
      </c>
    </row>
    <row r="22" spans="1:7" ht="15">
      <c r="A22" s="91" t="s">
        <v>627</v>
      </c>
      <c r="B22" s="91">
        <v>3</v>
      </c>
      <c r="C22" s="133">
        <v>0.009580334197026962</v>
      </c>
      <c r="D22" s="91" t="s">
        <v>796</v>
      </c>
      <c r="E22" s="91" t="b">
        <v>0</v>
      </c>
      <c r="F22" s="91" t="b">
        <v>0</v>
      </c>
      <c r="G22" s="91" t="b">
        <v>0</v>
      </c>
    </row>
    <row r="23" spans="1:7" ht="15">
      <c r="A23" s="91" t="s">
        <v>628</v>
      </c>
      <c r="B23" s="91">
        <v>3</v>
      </c>
      <c r="C23" s="133">
        <v>0.009580334197026962</v>
      </c>
      <c r="D23" s="91" t="s">
        <v>796</v>
      </c>
      <c r="E23" s="91" t="b">
        <v>0</v>
      </c>
      <c r="F23" s="91" t="b">
        <v>0</v>
      </c>
      <c r="G23" s="91" t="b">
        <v>0</v>
      </c>
    </row>
    <row r="24" spans="1:7" ht="15">
      <c r="A24" s="91" t="s">
        <v>629</v>
      </c>
      <c r="B24" s="91">
        <v>3</v>
      </c>
      <c r="C24" s="133">
        <v>0.009580334197026962</v>
      </c>
      <c r="D24" s="91" t="s">
        <v>796</v>
      </c>
      <c r="E24" s="91" t="b">
        <v>0</v>
      </c>
      <c r="F24" s="91" t="b">
        <v>0</v>
      </c>
      <c r="G24" s="91" t="b">
        <v>0</v>
      </c>
    </row>
    <row r="25" spans="1:7" ht="15">
      <c r="A25" s="91" t="s">
        <v>630</v>
      </c>
      <c r="B25" s="91">
        <v>3</v>
      </c>
      <c r="C25" s="133">
        <v>0.009580334197026962</v>
      </c>
      <c r="D25" s="91" t="s">
        <v>796</v>
      </c>
      <c r="E25" s="91" t="b">
        <v>0</v>
      </c>
      <c r="F25" s="91" t="b">
        <v>0</v>
      </c>
      <c r="G25" s="91" t="b">
        <v>0</v>
      </c>
    </row>
    <row r="26" spans="1:7" ht="15">
      <c r="A26" s="91" t="s">
        <v>229</v>
      </c>
      <c r="B26" s="91">
        <v>3</v>
      </c>
      <c r="C26" s="133">
        <v>0.009580334197026962</v>
      </c>
      <c r="D26" s="91" t="s">
        <v>796</v>
      </c>
      <c r="E26" s="91" t="b">
        <v>0</v>
      </c>
      <c r="F26" s="91" t="b">
        <v>0</v>
      </c>
      <c r="G26" s="91" t="b">
        <v>0</v>
      </c>
    </row>
    <row r="27" spans="1:7" ht="15">
      <c r="A27" s="91" t="s">
        <v>631</v>
      </c>
      <c r="B27" s="91">
        <v>3</v>
      </c>
      <c r="C27" s="133">
        <v>0.009580334197026962</v>
      </c>
      <c r="D27" s="91" t="s">
        <v>796</v>
      </c>
      <c r="E27" s="91" t="b">
        <v>0</v>
      </c>
      <c r="F27" s="91" t="b">
        <v>0</v>
      </c>
      <c r="G27" s="91" t="b">
        <v>0</v>
      </c>
    </row>
    <row r="28" spans="1:7" ht="15">
      <c r="A28" s="91" t="s">
        <v>632</v>
      </c>
      <c r="B28" s="91">
        <v>3</v>
      </c>
      <c r="C28" s="133">
        <v>0.009580334197026962</v>
      </c>
      <c r="D28" s="91" t="s">
        <v>796</v>
      </c>
      <c r="E28" s="91" t="b">
        <v>0</v>
      </c>
      <c r="F28" s="91" t="b">
        <v>0</v>
      </c>
      <c r="G28" s="91" t="b">
        <v>0</v>
      </c>
    </row>
    <row r="29" spans="1:7" ht="15">
      <c r="A29" s="91" t="s">
        <v>633</v>
      </c>
      <c r="B29" s="91">
        <v>3</v>
      </c>
      <c r="C29" s="133">
        <v>0.009580334197026962</v>
      </c>
      <c r="D29" s="91" t="s">
        <v>796</v>
      </c>
      <c r="E29" s="91" t="b">
        <v>0</v>
      </c>
      <c r="F29" s="91" t="b">
        <v>0</v>
      </c>
      <c r="G29" s="91" t="b">
        <v>0</v>
      </c>
    </row>
    <row r="30" spans="1:7" ht="15">
      <c r="A30" s="91" t="s">
        <v>228</v>
      </c>
      <c r="B30" s="91">
        <v>3</v>
      </c>
      <c r="C30" s="133">
        <v>0.009580334197026962</v>
      </c>
      <c r="D30" s="91" t="s">
        <v>796</v>
      </c>
      <c r="E30" s="91" t="b">
        <v>0</v>
      </c>
      <c r="F30" s="91" t="b">
        <v>0</v>
      </c>
      <c r="G30" s="91" t="b">
        <v>0</v>
      </c>
    </row>
    <row r="31" spans="1:7" ht="15">
      <c r="A31" s="91" t="s">
        <v>221</v>
      </c>
      <c r="B31" s="91">
        <v>3</v>
      </c>
      <c r="C31" s="133">
        <v>0.009580334197026962</v>
      </c>
      <c r="D31" s="91" t="s">
        <v>796</v>
      </c>
      <c r="E31" s="91" t="b">
        <v>0</v>
      </c>
      <c r="F31" s="91" t="b">
        <v>0</v>
      </c>
      <c r="G31" s="91" t="b">
        <v>0</v>
      </c>
    </row>
    <row r="32" spans="1:7" ht="15">
      <c r="A32" s="91" t="s">
        <v>650</v>
      </c>
      <c r="B32" s="91">
        <v>3</v>
      </c>
      <c r="C32" s="133">
        <v>0.009580334197026962</v>
      </c>
      <c r="D32" s="91" t="s">
        <v>796</v>
      </c>
      <c r="E32" s="91" t="b">
        <v>0</v>
      </c>
      <c r="F32" s="91" t="b">
        <v>0</v>
      </c>
      <c r="G32" s="91" t="b">
        <v>0</v>
      </c>
    </row>
    <row r="33" spans="1:7" ht="15">
      <c r="A33" s="91" t="s">
        <v>775</v>
      </c>
      <c r="B33" s="91">
        <v>3</v>
      </c>
      <c r="C33" s="133">
        <v>0.009580334197026962</v>
      </c>
      <c r="D33" s="91" t="s">
        <v>796</v>
      </c>
      <c r="E33" s="91" t="b">
        <v>0</v>
      </c>
      <c r="F33" s="91" t="b">
        <v>0</v>
      </c>
      <c r="G33" s="91" t="b">
        <v>0</v>
      </c>
    </row>
    <row r="34" spans="1:7" ht="15">
      <c r="A34" s="91" t="s">
        <v>776</v>
      </c>
      <c r="B34" s="91">
        <v>3</v>
      </c>
      <c r="C34" s="133">
        <v>0.009580334197026962</v>
      </c>
      <c r="D34" s="91" t="s">
        <v>796</v>
      </c>
      <c r="E34" s="91" t="b">
        <v>1</v>
      </c>
      <c r="F34" s="91" t="b">
        <v>0</v>
      </c>
      <c r="G34" s="91" t="b">
        <v>0</v>
      </c>
    </row>
    <row r="35" spans="1:7" ht="15">
      <c r="A35" s="91" t="s">
        <v>777</v>
      </c>
      <c r="B35" s="91">
        <v>3</v>
      </c>
      <c r="C35" s="133">
        <v>0.009580334197026962</v>
      </c>
      <c r="D35" s="91" t="s">
        <v>796</v>
      </c>
      <c r="E35" s="91" t="b">
        <v>0</v>
      </c>
      <c r="F35" s="91" t="b">
        <v>0</v>
      </c>
      <c r="G35" s="91" t="b">
        <v>0</v>
      </c>
    </row>
    <row r="36" spans="1:7" ht="15">
      <c r="A36" s="91" t="s">
        <v>778</v>
      </c>
      <c r="B36" s="91">
        <v>3</v>
      </c>
      <c r="C36" s="133">
        <v>0.009580334197026962</v>
      </c>
      <c r="D36" s="91" t="s">
        <v>796</v>
      </c>
      <c r="E36" s="91" t="b">
        <v>0</v>
      </c>
      <c r="F36" s="91" t="b">
        <v>0</v>
      </c>
      <c r="G36" s="91" t="b">
        <v>0</v>
      </c>
    </row>
    <row r="37" spans="1:7" ht="15">
      <c r="A37" s="91" t="s">
        <v>779</v>
      </c>
      <c r="B37" s="91">
        <v>2</v>
      </c>
      <c r="C37" s="133">
        <v>0.007751937984496124</v>
      </c>
      <c r="D37" s="91" t="s">
        <v>796</v>
      </c>
      <c r="E37" s="91" t="b">
        <v>0</v>
      </c>
      <c r="F37" s="91" t="b">
        <v>0</v>
      </c>
      <c r="G37" s="91" t="b">
        <v>0</v>
      </c>
    </row>
    <row r="38" spans="1:7" ht="15">
      <c r="A38" s="91" t="s">
        <v>780</v>
      </c>
      <c r="B38" s="91">
        <v>2</v>
      </c>
      <c r="C38" s="133">
        <v>0.007751937984496124</v>
      </c>
      <c r="D38" s="91" t="s">
        <v>796</v>
      </c>
      <c r="E38" s="91" t="b">
        <v>0</v>
      </c>
      <c r="F38" s="91" t="b">
        <v>0</v>
      </c>
      <c r="G38" s="91" t="b">
        <v>0</v>
      </c>
    </row>
    <row r="39" spans="1:7" ht="15">
      <c r="A39" s="91" t="s">
        <v>781</v>
      </c>
      <c r="B39" s="91">
        <v>2</v>
      </c>
      <c r="C39" s="133">
        <v>0.007751937984496124</v>
      </c>
      <c r="D39" s="91" t="s">
        <v>796</v>
      </c>
      <c r="E39" s="91" t="b">
        <v>0</v>
      </c>
      <c r="F39" s="91" t="b">
        <v>0</v>
      </c>
      <c r="G39" s="91" t="b">
        <v>0</v>
      </c>
    </row>
    <row r="40" spans="1:7" ht="15">
      <c r="A40" s="91" t="s">
        <v>782</v>
      </c>
      <c r="B40" s="91">
        <v>2</v>
      </c>
      <c r="C40" s="133">
        <v>0.007751937984496124</v>
      </c>
      <c r="D40" s="91" t="s">
        <v>796</v>
      </c>
      <c r="E40" s="91" t="b">
        <v>0</v>
      </c>
      <c r="F40" s="91" t="b">
        <v>0</v>
      </c>
      <c r="G40" s="91" t="b">
        <v>0</v>
      </c>
    </row>
    <row r="41" spans="1:7" ht="15">
      <c r="A41" s="91" t="s">
        <v>783</v>
      </c>
      <c r="B41" s="91">
        <v>2</v>
      </c>
      <c r="C41" s="133">
        <v>0.007751937984496124</v>
      </c>
      <c r="D41" s="91" t="s">
        <v>796</v>
      </c>
      <c r="E41" s="91" t="b">
        <v>0</v>
      </c>
      <c r="F41" s="91" t="b">
        <v>0</v>
      </c>
      <c r="G41" s="91" t="b">
        <v>0</v>
      </c>
    </row>
    <row r="42" spans="1:7" ht="15">
      <c r="A42" s="91" t="s">
        <v>784</v>
      </c>
      <c r="B42" s="91">
        <v>2</v>
      </c>
      <c r="C42" s="133">
        <v>0.007751937984496124</v>
      </c>
      <c r="D42" s="91" t="s">
        <v>796</v>
      </c>
      <c r="E42" s="91" t="b">
        <v>0</v>
      </c>
      <c r="F42" s="91" t="b">
        <v>0</v>
      </c>
      <c r="G42" s="91" t="b">
        <v>0</v>
      </c>
    </row>
    <row r="43" spans="1:7" ht="15">
      <c r="A43" s="91" t="s">
        <v>234</v>
      </c>
      <c r="B43" s="91">
        <v>2</v>
      </c>
      <c r="C43" s="133">
        <v>0.007751937984496124</v>
      </c>
      <c r="D43" s="91" t="s">
        <v>796</v>
      </c>
      <c r="E43" s="91" t="b">
        <v>0</v>
      </c>
      <c r="F43" s="91" t="b">
        <v>0</v>
      </c>
      <c r="G43" s="91" t="b">
        <v>0</v>
      </c>
    </row>
    <row r="44" spans="1:7" ht="15">
      <c r="A44" s="91" t="s">
        <v>233</v>
      </c>
      <c r="B44" s="91">
        <v>2</v>
      </c>
      <c r="C44" s="133">
        <v>0.007751937984496124</v>
      </c>
      <c r="D44" s="91" t="s">
        <v>796</v>
      </c>
      <c r="E44" s="91" t="b">
        <v>0</v>
      </c>
      <c r="F44" s="91" t="b">
        <v>0</v>
      </c>
      <c r="G44" s="91" t="b">
        <v>0</v>
      </c>
    </row>
    <row r="45" spans="1:7" ht="15">
      <c r="A45" s="91" t="s">
        <v>785</v>
      </c>
      <c r="B45" s="91">
        <v>2</v>
      </c>
      <c r="C45" s="133">
        <v>0.007751937984496124</v>
      </c>
      <c r="D45" s="91" t="s">
        <v>796</v>
      </c>
      <c r="E45" s="91" t="b">
        <v>0</v>
      </c>
      <c r="F45" s="91" t="b">
        <v>0</v>
      </c>
      <c r="G45" s="91" t="b">
        <v>0</v>
      </c>
    </row>
    <row r="46" spans="1:7" ht="15">
      <c r="A46" s="91" t="s">
        <v>786</v>
      </c>
      <c r="B46" s="91">
        <v>2</v>
      </c>
      <c r="C46" s="133">
        <v>0.010085503842356444</v>
      </c>
      <c r="D46" s="91" t="s">
        <v>796</v>
      </c>
      <c r="E46" s="91" t="b">
        <v>0</v>
      </c>
      <c r="F46" s="91" t="b">
        <v>0</v>
      </c>
      <c r="G46" s="91" t="b">
        <v>0</v>
      </c>
    </row>
    <row r="47" spans="1:7" ht="15">
      <c r="A47" s="91" t="s">
        <v>651</v>
      </c>
      <c r="B47" s="91">
        <v>2</v>
      </c>
      <c r="C47" s="133">
        <v>0.007751937984496124</v>
      </c>
      <c r="D47" s="91" t="s">
        <v>796</v>
      </c>
      <c r="E47" s="91" t="b">
        <v>0</v>
      </c>
      <c r="F47" s="91" t="b">
        <v>0</v>
      </c>
      <c r="G47" s="91" t="b">
        <v>0</v>
      </c>
    </row>
    <row r="48" spans="1:7" ht="15">
      <c r="A48" s="91" t="s">
        <v>652</v>
      </c>
      <c r="B48" s="91">
        <v>2</v>
      </c>
      <c r="C48" s="133">
        <v>0.007751937984496124</v>
      </c>
      <c r="D48" s="91" t="s">
        <v>796</v>
      </c>
      <c r="E48" s="91" t="b">
        <v>0</v>
      </c>
      <c r="F48" s="91" t="b">
        <v>0</v>
      </c>
      <c r="G48" s="91" t="b">
        <v>0</v>
      </c>
    </row>
    <row r="49" spans="1:7" ht="15">
      <c r="A49" s="91" t="s">
        <v>653</v>
      </c>
      <c r="B49" s="91">
        <v>2</v>
      </c>
      <c r="C49" s="133">
        <v>0.007751937984496124</v>
      </c>
      <c r="D49" s="91" t="s">
        <v>796</v>
      </c>
      <c r="E49" s="91" t="b">
        <v>0</v>
      </c>
      <c r="F49" s="91" t="b">
        <v>0</v>
      </c>
      <c r="G49" s="91" t="b">
        <v>0</v>
      </c>
    </row>
    <row r="50" spans="1:7" ht="15">
      <c r="A50" s="91" t="s">
        <v>787</v>
      </c>
      <c r="B50" s="91">
        <v>2</v>
      </c>
      <c r="C50" s="133">
        <v>0.007751937984496124</v>
      </c>
      <c r="D50" s="91" t="s">
        <v>796</v>
      </c>
      <c r="E50" s="91" t="b">
        <v>0</v>
      </c>
      <c r="F50" s="91" t="b">
        <v>0</v>
      </c>
      <c r="G50" s="91" t="b">
        <v>0</v>
      </c>
    </row>
    <row r="51" spans="1:7" ht="15">
      <c r="A51" s="91" t="s">
        <v>788</v>
      </c>
      <c r="B51" s="91">
        <v>2</v>
      </c>
      <c r="C51" s="133">
        <v>0.007751937984496124</v>
      </c>
      <c r="D51" s="91" t="s">
        <v>796</v>
      </c>
      <c r="E51" s="91" t="b">
        <v>0</v>
      </c>
      <c r="F51" s="91" t="b">
        <v>0</v>
      </c>
      <c r="G51" s="91" t="b">
        <v>0</v>
      </c>
    </row>
    <row r="52" spans="1:7" ht="15">
      <c r="A52" s="91" t="s">
        <v>789</v>
      </c>
      <c r="B52" s="91">
        <v>2</v>
      </c>
      <c r="C52" s="133">
        <v>0.007751937984496124</v>
      </c>
      <c r="D52" s="91" t="s">
        <v>796</v>
      </c>
      <c r="E52" s="91" t="b">
        <v>0</v>
      </c>
      <c r="F52" s="91" t="b">
        <v>0</v>
      </c>
      <c r="G52" s="91" t="b">
        <v>0</v>
      </c>
    </row>
    <row r="53" spans="1:7" ht="15">
      <c r="A53" s="91" t="s">
        <v>790</v>
      </c>
      <c r="B53" s="91">
        <v>2</v>
      </c>
      <c r="C53" s="133">
        <v>0.007751937984496124</v>
      </c>
      <c r="D53" s="91" t="s">
        <v>796</v>
      </c>
      <c r="E53" s="91" t="b">
        <v>0</v>
      </c>
      <c r="F53" s="91" t="b">
        <v>0</v>
      </c>
      <c r="G53" s="91" t="b">
        <v>0</v>
      </c>
    </row>
    <row r="54" spans="1:7" ht="15">
      <c r="A54" s="91" t="s">
        <v>791</v>
      </c>
      <c r="B54" s="91">
        <v>2</v>
      </c>
      <c r="C54" s="133">
        <v>0.007751937984496124</v>
      </c>
      <c r="D54" s="91" t="s">
        <v>796</v>
      </c>
      <c r="E54" s="91" t="b">
        <v>0</v>
      </c>
      <c r="F54" s="91" t="b">
        <v>0</v>
      </c>
      <c r="G54" s="91" t="b">
        <v>0</v>
      </c>
    </row>
    <row r="55" spans="1:7" ht="15">
      <c r="A55" s="91" t="s">
        <v>792</v>
      </c>
      <c r="B55" s="91">
        <v>2</v>
      </c>
      <c r="C55" s="133">
        <v>0.007751937984496124</v>
      </c>
      <c r="D55" s="91" t="s">
        <v>796</v>
      </c>
      <c r="E55" s="91" t="b">
        <v>0</v>
      </c>
      <c r="F55" s="91" t="b">
        <v>0</v>
      </c>
      <c r="G55" s="91" t="b">
        <v>0</v>
      </c>
    </row>
    <row r="56" spans="1:7" ht="15">
      <c r="A56" s="91" t="s">
        <v>227</v>
      </c>
      <c r="B56" s="91">
        <v>2</v>
      </c>
      <c r="C56" s="133">
        <v>0.007751937984496124</v>
      </c>
      <c r="D56" s="91" t="s">
        <v>796</v>
      </c>
      <c r="E56" s="91" t="b">
        <v>0</v>
      </c>
      <c r="F56" s="91" t="b">
        <v>0</v>
      </c>
      <c r="G56" s="91" t="b">
        <v>0</v>
      </c>
    </row>
    <row r="57" spans="1:7" ht="15">
      <c r="A57" s="91" t="s">
        <v>226</v>
      </c>
      <c r="B57" s="91">
        <v>2</v>
      </c>
      <c r="C57" s="133">
        <v>0.007751937984496124</v>
      </c>
      <c r="D57" s="91" t="s">
        <v>796</v>
      </c>
      <c r="E57" s="91" t="b">
        <v>0</v>
      </c>
      <c r="F57" s="91" t="b">
        <v>0</v>
      </c>
      <c r="G57" s="91" t="b">
        <v>0</v>
      </c>
    </row>
    <row r="58" spans="1:7" ht="15">
      <c r="A58" s="91" t="s">
        <v>642</v>
      </c>
      <c r="B58" s="91">
        <v>2</v>
      </c>
      <c r="C58" s="133">
        <v>0.007751937984496124</v>
      </c>
      <c r="D58" s="91" t="s">
        <v>796</v>
      </c>
      <c r="E58" s="91" t="b">
        <v>0</v>
      </c>
      <c r="F58" s="91" t="b">
        <v>0</v>
      </c>
      <c r="G58" s="91" t="b">
        <v>0</v>
      </c>
    </row>
    <row r="59" spans="1:7" ht="15">
      <c r="A59" s="91" t="s">
        <v>643</v>
      </c>
      <c r="B59" s="91">
        <v>2</v>
      </c>
      <c r="C59" s="133">
        <v>0.007751937984496124</v>
      </c>
      <c r="D59" s="91" t="s">
        <v>796</v>
      </c>
      <c r="E59" s="91" t="b">
        <v>0</v>
      </c>
      <c r="F59" s="91" t="b">
        <v>0</v>
      </c>
      <c r="G59" s="91" t="b">
        <v>0</v>
      </c>
    </row>
    <row r="60" spans="1:7" ht="15">
      <c r="A60" s="91" t="s">
        <v>644</v>
      </c>
      <c r="B60" s="91">
        <v>2</v>
      </c>
      <c r="C60" s="133">
        <v>0.007751937984496124</v>
      </c>
      <c r="D60" s="91" t="s">
        <v>796</v>
      </c>
      <c r="E60" s="91" t="b">
        <v>0</v>
      </c>
      <c r="F60" s="91" t="b">
        <v>0</v>
      </c>
      <c r="G60" s="91" t="b">
        <v>0</v>
      </c>
    </row>
    <row r="61" spans="1:7" ht="15">
      <c r="A61" s="91" t="s">
        <v>645</v>
      </c>
      <c r="B61" s="91">
        <v>2</v>
      </c>
      <c r="C61" s="133">
        <v>0.007751937984496124</v>
      </c>
      <c r="D61" s="91" t="s">
        <v>796</v>
      </c>
      <c r="E61" s="91" t="b">
        <v>0</v>
      </c>
      <c r="F61" s="91" t="b">
        <v>1</v>
      </c>
      <c r="G61" s="91" t="b">
        <v>0</v>
      </c>
    </row>
    <row r="62" spans="1:7" ht="15">
      <c r="A62" s="91" t="s">
        <v>646</v>
      </c>
      <c r="B62" s="91">
        <v>2</v>
      </c>
      <c r="C62" s="133">
        <v>0.007751937984496124</v>
      </c>
      <c r="D62" s="91" t="s">
        <v>796</v>
      </c>
      <c r="E62" s="91" t="b">
        <v>0</v>
      </c>
      <c r="F62" s="91" t="b">
        <v>0</v>
      </c>
      <c r="G62" s="91" t="b">
        <v>0</v>
      </c>
    </row>
    <row r="63" spans="1:7" ht="15">
      <c r="A63" s="91" t="s">
        <v>647</v>
      </c>
      <c r="B63" s="91">
        <v>2</v>
      </c>
      <c r="C63" s="133">
        <v>0.007751937984496124</v>
      </c>
      <c r="D63" s="91" t="s">
        <v>796</v>
      </c>
      <c r="E63" s="91" t="b">
        <v>0</v>
      </c>
      <c r="F63" s="91" t="b">
        <v>0</v>
      </c>
      <c r="G63" s="91" t="b">
        <v>0</v>
      </c>
    </row>
    <row r="64" spans="1:7" ht="15">
      <c r="A64" s="91" t="s">
        <v>648</v>
      </c>
      <c r="B64" s="91">
        <v>2</v>
      </c>
      <c r="C64" s="133">
        <v>0.007751937984496124</v>
      </c>
      <c r="D64" s="91" t="s">
        <v>796</v>
      </c>
      <c r="E64" s="91" t="b">
        <v>0</v>
      </c>
      <c r="F64" s="91" t="b">
        <v>0</v>
      </c>
      <c r="G64" s="91" t="b">
        <v>0</v>
      </c>
    </row>
    <row r="65" spans="1:7" ht="15">
      <c r="A65" s="91" t="s">
        <v>793</v>
      </c>
      <c r="B65" s="91">
        <v>2</v>
      </c>
      <c r="C65" s="133">
        <v>0.007751937984496124</v>
      </c>
      <c r="D65" s="91" t="s">
        <v>796</v>
      </c>
      <c r="E65" s="91" t="b">
        <v>0</v>
      </c>
      <c r="F65" s="91" t="b">
        <v>0</v>
      </c>
      <c r="G65" s="91" t="b">
        <v>0</v>
      </c>
    </row>
    <row r="66" spans="1:7" ht="15">
      <c r="A66" s="91" t="s">
        <v>622</v>
      </c>
      <c r="B66" s="91">
        <v>7</v>
      </c>
      <c r="C66" s="133">
        <v>0.007276297961671205</v>
      </c>
      <c r="D66" s="91" t="s">
        <v>567</v>
      </c>
      <c r="E66" s="91" t="b">
        <v>0</v>
      </c>
      <c r="F66" s="91" t="b">
        <v>0</v>
      </c>
      <c r="G66" s="91" t="b">
        <v>0</v>
      </c>
    </row>
    <row r="67" spans="1:7" ht="15">
      <c r="A67" s="91" t="s">
        <v>218</v>
      </c>
      <c r="B67" s="91">
        <v>5</v>
      </c>
      <c r="C67" s="133">
        <v>0.012155833576347908</v>
      </c>
      <c r="D67" s="91" t="s">
        <v>567</v>
      </c>
      <c r="E67" s="91" t="b">
        <v>0</v>
      </c>
      <c r="F67" s="91" t="b">
        <v>0</v>
      </c>
      <c r="G67" s="91" t="b">
        <v>0</v>
      </c>
    </row>
    <row r="68" spans="1:7" ht="15">
      <c r="A68" s="91" t="s">
        <v>627</v>
      </c>
      <c r="B68" s="91">
        <v>3</v>
      </c>
      <c r="C68" s="133">
        <v>0.013632035849133212</v>
      </c>
      <c r="D68" s="91" t="s">
        <v>567</v>
      </c>
      <c r="E68" s="91" t="b">
        <v>0</v>
      </c>
      <c r="F68" s="91" t="b">
        <v>0</v>
      </c>
      <c r="G68" s="91" t="b">
        <v>0</v>
      </c>
    </row>
    <row r="69" spans="1:7" ht="15">
      <c r="A69" s="91" t="s">
        <v>628</v>
      </c>
      <c r="B69" s="91">
        <v>3</v>
      </c>
      <c r="C69" s="133">
        <v>0.013632035849133212</v>
      </c>
      <c r="D69" s="91" t="s">
        <v>567</v>
      </c>
      <c r="E69" s="91" t="b">
        <v>0</v>
      </c>
      <c r="F69" s="91" t="b">
        <v>0</v>
      </c>
      <c r="G69" s="91" t="b">
        <v>0</v>
      </c>
    </row>
    <row r="70" spans="1:7" ht="15">
      <c r="A70" s="91" t="s">
        <v>629</v>
      </c>
      <c r="B70" s="91">
        <v>3</v>
      </c>
      <c r="C70" s="133">
        <v>0.013632035849133212</v>
      </c>
      <c r="D70" s="91" t="s">
        <v>567</v>
      </c>
      <c r="E70" s="91" t="b">
        <v>0</v>
      </c>
      <c r="F70" s="91" t="b">
        <v>0</v>
      </c>
      <c r="G70" s="91" t="b">
        <v>0</v>
      </c>
    </row>
    <row r="71" spans="1:7" ht="15">
      <c r="A71" s="91" t="s">
        <v>630</v>
      </c>
      <c r="B71" s="91">
        <v>3</v>
      </c>
      <c r="C71" s="133">
        <v>0.013632035849133212</v>
      </c>
      <c r="D71" s="91" t="s">
        <v>567</v>
      </c>
      <c r="E71" s="91" t="b">
        <v>0</v>
      </c>
      <c r="F71" s="91" t="b">
        <v>0</v>
      </c>
      <c r="G71" s="91" t="b">
        <v>0</v>
      </c>
    </row>
    <row r="72" spans="1:7" ht="15">
      <c r="A72" s="91" t="s">
        <v>229</v>
      </c>
      <c r="B72" s="91">
        <v>3</v>
      </c>
      <c r="C72" s="133">
        <v>0.013632035849133212</v>
      </c>
      <c r="D72" s="91" t="s">
        <v>567</v>
      </c>
      <c r="E72" s="91" t="b">
        <v>0</v>
      </c>
      <c r="F72" s="91" t="b">
        <v>0</v>
      </c>
      <c r="G72" s="91" t="b">
        <v>0</v>
      </c>
    </row>
    <row r="73" spans="1:7" ht="15">
      <c r="A73" s="91" t="s">
        <v>631</v>
      </c>
      <c r="B73" s="91">
        <v>3</v>
      </c>
      <c r="C73" s="133">
        <v>0.013632035849133212</v>
      </c>
      <c r="D73" s="91" t="s">
        <v>567</v>
      </c>
      <c r="E73" s="91" t="b">
        <v>0</v>
      </c>
      <c r="F73" s="91" t="b">
        <v>0</v>
      </c>
      <c r="G73" s="91" t="b">
        <v>0</v>
      </c>
    </row>
    <row r="74" spans="1:7" ht="15">
      <c r="A74" s="91" t="s">
        <v>632</v>
      </c>
      <c r="B74" s="91">
        <v>3</v>
      </c>
      <c r="C74" s="133">
        <v>0.013632035849133212</v>
      </c>
      <c r="D74" s="91" t="s">
        <v>567</v>
      </c>
      <c r="E74" s="91" t="b">
        <v>0</v>
      </c>
      <c r="F74" s="91" t="b">
        <v>0</v>
      </c>
      <c r="G74" s="91" t="b">
        <v>0</v>
      </c>
    </row>
    <row r="75" spans="1:7" ht="15">
      <c r="A75" s="91" t="s">
        <v>633</v>
      </c>
      <c r="B75" s="91">
        <v>3</v>
      </c>
      <c r="C75" s="133">
        <v>0.013632035849133212</v>
      </c>
      <c r="D75" s="91" t="s">
        <v>567</v>
      </c>
      <c r="E75" s="91" t="b">
        <v>0</v>
      </c>
      <c r="F75" s="91" t="b">
        <v>0</v>
      </c>
      <c r="G75" s="91" t="b">
        <v>0</v>
      </c>
    </row>
    <row r="76" spans="1:7" ht="15">
      <c r="A76" s="91" t="s">
        <v>228</v>
      </c>
      <c r="B76" s="91">
        <v>3</v>
      </c>
      <c r="C76" s="133">
        <v>0.013632035849133212</v>
      </c>
      <c r="D76" s="91" t="s">
        <v>567</v>
      </c>
      <c r="E76" s="91" t="b">
        <v>0</v>
      </c>
      <c r="F76" s="91" t="b">
        <v>0</v>
      </c>
      <c r="G76" s="91" t="b">
        <v>0</v>
      </c>
    </row>
    <row r="77" spans="1:7" ht="15">
      <c r="A77" s="91" t="s">
        <v>624</v>
      </c>
      <c r="B77" s="91">
        <v>3</v>
      </c>
      <c r="C77" s="133">
        <v>0.018663214679295534</v>
      </c>
      <c r="D77" s="91" t="s">
        <v>567</v>
      </c>
      <c r="E77" s="91" t="b">
        <v>0</v>
      </c>
      <c r="F77" s="91" t="b">
        <v>0</v>
      </c>
      <c r="G77" s="91" t="b">
        <v>0</v>
      </c>
    </row>
    <row r="78" spans="1:7" ht="15">
      <c r="A78" s="91" t="s">
        <v>779</v>
      </c>
      <c r="B78" s="91">
        <v>2</v>
      </c>
      <c r="C78" s="133">
        <v>0.012442143119530357</v>
      </c>
      <c r="D78" s="91" t="s">
        <v>567</v>
      </c>
      <c r="E78" s="91" t="b">
        <v>0</v>
      </c>
      <c r="F78" s="91" t="b">
        <v>0</v>
      </c>
      <c r="G78" s="91" t="b">
        <v>0</v>
      </c>
    </row>
    <row r="79" spans="1:7" ht="15">
      <c r="A79" s="91" t="s">
        <v>780</v>
      </c>
      <c r="B79" s="91">
        <v>2</v>
      </c>
      <c r="C79" s="133">
        <v>0.012442143119530357</v>
      </c>
      <c r="D79" s="91" t="s">
        <v>567</v>
      </c>
      <c r="E79" s="91" t="b">
        <v>0</v>
      </c>
      <c r="F79" s="91" t="b">
        <v>0</v>
      </c>
      <c r="G79" s="91" t="b">
        <v>0</v>
      </c>
    </row>
    <row r="80" spans="1:7" ht="15">
      <c r="A80" s="91" t="s">
        <v>781</v>
      </c>
      <c r="B80" s="91">
        <v>2</v>
      </c>
      <c r="C80" s="133">
        <v>0.012442143119530357</v>
      </c>
      <c r="D80" s="91" t="s">
        <v>567</v>
      </c>
      <c r="E80" s="91" t="b">
        <v>0</v>
      </c>
      <c r="F80" s="91" t="b">
        <v>0</v>
      </c>
      <c r="G80" s="91" t="b">
        <v>0</v>
      </c>
    </row>
    <row r="81" spans="1:7" ht="15">
      <c r="A81" s="91" t="s">
        <v>782</v>
      </c>
      <c r="B81" s="91">
        <v>2</v>
      </c>
      <c r="C81" s="133">
        <v>0.012442143119530357</v>
      </c>
      <c r="D81" s="91" t="s">
        <v>567</v>
      </c>
      <c r="E81" s="91" t="b">
        <v>0</v>
      </c>
      <c r="F81" s="91" t="b">
        <v>0</v>
      </c>
      <c r="G81" s="91" t="b">
        <v>0</v>
      </c>
    </row>
    <row r="82" spans="1:7" ht="15">
      <c r="A82" s="91" t="s">
        <v>783</v>
      </c>
      <c r="B82" s="91">
        <v>2</v>
      </c>
      <c r="C82" s="133">
        <v>0.012442143119530357</v>
      </c>
      <c r="D82" s="91" t="s">
        <v>567</v>
      </c>
      <c r="E82" s="91" t="b">
        <v>0</v>
      </c>
      <c r="F82" s="91" t="b">
        <v>0</v>
      </c>
      <c r="G82" s="91" t="b">
        <v>0</v>
      </c>
    </row>
    <row r="83" spans="1:7" ht="15">
      <c r="A83" s="91" t="s">
        <v>784</v>
      </c>
      <c r="B83" s="91">
        <v>2</v>
      </c>
      <c r="C83" s="133">
        <v>0.012442143119530357</v>
      </c>
      <c r="D83" s="91" t="s">
        <v>567</v>
      </c>
      <c r="E83" s="91" t="b">
        <v>0</v>
      </c>
      <c r="F83" s="91" t="b">
        <v>0</v>
      </c>
      <c r="G83" s="91" t="b">
        <v>0</v>
      </c>
    </row>
    <row r="84" spans="1:7" ht="15">
      <c r="A84" s="91" t="s">
        <v>234</v>
      </c>
      <c r="B84" s="91">
        <v>2</v>
      </c>
      <c r="C84" s="133">
        <v>0.012442143119530357</v>
      </c>
      <c r="D84" s="91" t="s">
        <v>567</v>
      </c>
      <c r="E84" s="91" t="b">
        <v>0</v>
      </c>
      <c r="F84" s="91" t="b">
        <v>0</v>
      </c>
      <c r="G84" s="91" t="b">
        <v>0</v>
      </c>
    </row>
    <row r="85" spans="1:7" ht="15">
      <c r="A85" s="91" t="s">
        <v>233</v>
      </c>
      <c r="B85" s="91">
        <v>2</v>
      </c>
      <c r="C85" s="133">
        <v>0.012442143119530357</v>
      </c>
      <c r="D85" s="91" t="s">
        <v>567</v>
      </c>
      <c r="E85" s="91" t="b">
        <v>0</v>
      </c>
      <c r="F85" s="91" t="b">
        <v>0</v>
      </c>
      <c r="G85" s="91" t="b">
        <v>0</v>
      </c>
    </row>
    <row r="86" spans="1:7" ht="15">
      <c r="A86" s="91" t="s">
        <v>785</v>
      </c>
      <c r="B86" s="91">
        <v>2</v>
      </c>
      <c r="C86" s="133">
        <v>0.012442143119530357</v>
      </c>
      <c r="D86" s="91" t="s">
        <v>567</v>
      </c>
      <c r="E86" s="91" t="b">
        <v>0</v>
      </c>
      <c r="F86" s="91" t="b">
        <v>0</v>
      </c>
      <c r="G86" s="91" t="b">
        <v>0</v>
      </c>
    </row>
    <row r="87" spans="1:7" ht="15">
      <c r="A87" s="91" t="s">
        <v>788</v>
      </c>
      <c r="B87" s="91">
        <v>2</v>
      </c>
      <c r="C87" s="133">
        <v>0.012442143119530357</v>
      </c>
      <c r="D87" s="91" t="s">
        <v>567</v>
      </c>
      <c r="E87" s="91" t="b">
        <v>0</v>
      </c>
      <c r="F87" s="91" t="b">
        <v>0</v>
      </c>
      <c r="G87" s="91" t="b">
        <v>0</v>
      </c>
    </row>
    <row r="88" spans="1:7" ht="15">
      <c r="A88" s="91" t="s">
        <v>789</v>
      </c>
      <c r="B88" s="91">
        <v>2</v>
      </c>
      <c r="C88" s="133">
        <v>0.012442143119530357</v>
      </c>
      <c r="D88" s="91" t="s">
        <v>567</v>
      </c>
      <c r="E88" s="91" t="b">
        <v>0</v>
      </c>
      <c r="F88" s="91" t="b">
        <v>0</v>
      </c>
      <c r="G88" s="91" t="b">
        <v>0</v>
      </c>
    </row>
    <row r="89" spans="1:7" ht="15">
      <c r="A89" s="91" t="s">
        <v>790</v>
      </c>
      <c r="B89" s="91">
        <v>2</v>
      </c>
      <c r="C89" s="133">
        <v>0.012442143119530357</v>
      </c>
      <c r="D89" s="91" t="s">
        <v>567</v>
      </c>
      <c r="E89" s="91" t="b">
        <v>0</v>
      </c>
      <c r="F89" s="91" t="b">
        <v>0</v>
      </c>
      <c r="G89" s="91" t="b">
        <v>0</v>
      </c>
    </row>
    <row r="90" spans="1:7" ht="15">
      <c r="A90" s="91" t="s">
        <v>791</v>
      </c>
      <c r="B90" s="91">
        <v>2</v>
      </c>
      <c r="C90" s="133">
        <v>0.012442143119530357</v>
      </c>
      <c r="D90" s="91" t="s">
        <v>567</v>
      </c>
      <c r="E90" s="91" t="b">
        <v>0</v>
      </c>
      <c r="F90" s="91" t="b">
        <v>0</v>
      </c>
      <c r="G90" s="91" t="b">
        <v>0</v>
      </c>
    </row>
    <row r="91" spans="1:7" ht="15">
      <c r="A91" s="91" t="s">
        <v>792</v>
      </c>
      <c r="B91" s="91">
        <v>2</v>
      </c>
      <c r="C91" s="133">
        <v>0.012442143119530357</v>
      </c>
      <c r="D91" s="91" t="s">
        <v>567</v>
      </c>
      <c r="E91" s="91" t="b">
        <v>0</v>
      </c>
      <c r="F91" s="91" t="b">
        <v>0</v>
      </c>
      <c r="G91" s="91" t="b">
        <v>0</v>
      </c>
    </row>
    <row r="92" spans="1:7" ht="15">
      <c r="A92" s="91" t="s">
        <v>227</v>
      </c>
      <c r="B92" s="91">
        <v>2</v>
      </c>
      <c r="C92" s="133">
        <v>0.012442143119530357</v>
      </c>
      <c r="D92" s="91" t="s">
        <v>567</v>
      </c>
      <c r="E92" s="91" t="b">
        <v>0</v>
      </c>
      <c r="F92" s="91" t="b">
        <v>0</v>
      </c>
      <c r="G92" s="91" t="b">
        <v>0</v>
      </c>
    </row>
    <row r="93" spans="1:7" ht="15">
      <c r="A93" s="91" t="s">
        <v>230</v>
      </c>
      <c r="B93" s="91">
        <v>2</v>
      </c>
      <c r="C93" s="133">
        <v>0.012442143119530357</v>
      </c>
      <c r="D93" s="91" t="s">
        <v>567</v>
      </c>
      <c r="E93" s="91" t="b">
        <v>0</v>
      </c>
      <c r="F93" s="91" t="b">
        <v>0</v>
      </c>
      <c r="G93" s="91" t="b">
        <v>0</v>
      </c>
    </row>
    <row r="94" spans="1:7" ht="15">
      <c r="A94" s="91" t="s">
        <v>623</v>
      </c>
      <c r="B94" s="91">
        <v>2</v>
      </c>
      <c r="C94" s="133">
        <v>0.012442143119530357</v>
      </c>
      <c r="D94" s="91" t="s">
        <v>567</v>
      </c>
      <c r="E94" s="91" t="b">
        <v>0</v>
      </c>
      <c r="F94" s="91" t="b">
        <v>0</v>
      </c>
      <c r="G94" s="91" t="b">
        <v>0</v>
      </c>
    </row>
    <row r="95" spans="1:7" ht="15">
      <c r="A95" s="91" t="s">
        <v>635</v>
      </c>
      <c r="B95" s="91">
        <v>2</v>
      </c>
      <c r="C95" s="133">
        <v>0.012442143119530357</v>
      </c>
      <c r="D95" s="91" t="s">
        <v>567</v>
      </c>
      <c r="E95" s="91" t="b">
        <v>0</v>
      </c>
      <c r="F95" s="91" t="b">
        <v>0</v>
      </c>
      <c r="G95" s="91" t="b">
        <v>0</v>
      </c>
    </row>
    <row r="96" spans="1:7" ht="15">
      <c r="A96" s="91" t="s">
        <v>625</v>
      </c>
      <c r="B96" s="91">
        <v>2</v>
      </c>
      <c r="C96" s="133">
        <v>0.012442143119530357</v>
      </c>
      <c r="D96" s="91" t="s">
        <v>567</v>
      </c>
      <c r="E96" s="91" t="b">
        <v>0</v>
      </c>
      <c r="F96" s="91" t="b">
        <v>0</v>
      </c>
      <c r="G96" s="91" t="b">
        <v>0</v>
      </c>
    </row>
    <row r="97" spans="1:7" ht="15">
      <c r="A97" s="91" t="s">
        <v>772</v>
      </c>
      <c r="B97" s="91">
        <v>2</v>
      </c>
      <c r="C97" s="133">
        <v>0.012442143119530357</v>
      </c>
      <c r="D97" s="91" t="s">
        <v>567</v>
      </c>
      <c r="E97" s="91" t="b">
        <v>1</v>
      </c>
      <c r="F97" s="91" t="b">
        <v>0</v>
      </c>
      <c r="G97" s="91" t="b">
        <v>0</v>
      </c>
    </row>
    <row r="98" spans="1:7" ht="15">
      <c r="A98" s="91" t="s">
        <v>623</v>
      </c>
      <c r="B98" s="91">
        <v>6</v>
      </c>
      <c r="C98" s="133">
        <v>0</v>
      </c>
      <c r="D98" s="91" t="s">
        <v>568</v>
      </c>
      <c r="E98" s="91" t="b">
        <v>0</v>
      </c>
      <c r="F98" s="91" t="b">
        <v>0</v>
      </c>
      <c r="G98" s="91" t="b">
        <v>0</v>
      </c>
    </row>
    <row r="99" spans="1:7" ht="15">
      <c r="A99" s="91" t="s">
        <v>622</v>
      </c>
      <c r="B99" s="91">
        <v>5</v>
      </c>
      <c r="C99" s="133">
        <v>0.004603560816722373</v>
      </c>
      <c r="D99" s="91" t="s">
        <v>568</v>
      </c>
      <c r="E99" s="91" t="b">
        <v>0</v>
      </c>
      <c r="F99" s="91" t="b">
        <v>0</v>
      </c>
      <c r="G99" s="91" t="b">
        <v>0</v>
      </c>
    </row>
    <row r="100" spans="1:7" ht="15">
      <c r="A100" s="91" t="s">
        <v>230</v>
      </c>
      <c r="B100" s="91">
        <v>5</v>
      </c>
      <c r="C100" s="133">
        <v>0.004603560816722373</v>
      </c>
      <c r="D100" s="91" t="s">
        <v>568</v>
      </c>
      <c r="E100" s="91" t="b">
        <v>0</v>
      </c>
      <c r="F100" s="91" t="b">
        <v>0</v>
      </c>
      <c r="G100" s="91" t="b">
        <v>0</v>
      </c>
    </row>
    <row r="101" spans="1:7" ht="15">
      <c r="A101" s="91" t="s">
        <v>635</v>
      </c>
      <c r="B101" s="91">
        <v>5</v>
      </c>
      <c r="C101" s="133">
        <v>0.004603560816722373</v>
      </c>
      <c r="D101" s="91" t="s">
        <v>568</v>
      </c>
      <c r="E101" s="91" t="b">
        <v>0</v>
      </c>
      <c r="F101" s="91" t="b">
        <v>0</v>
      </c>
      <c r="G101" s="91" t="b">
        <v>0</v>
      </c>
    </row>
    <row r="102" spans="1:7" ht="15">
      <c r="A102" s="91" t="s">
        <v>624</v>
      </c>
      <c r="B102" s="91">
        <v>5</v>
      </c>
      <c r="C102" s="133">
        <v>0.004603560816722373</v>
      </c>
      <c r="D102" s="91" t="s">
        <v>568</v>
      </c>
      <c r="E102" s="91" t="b">
        <v>0</v>
      </c>
      <c r="F102" s="91" t="b">
        <v>0</v>
      </c>
      <c r="G102" s="91" t="b">
        <v>0</v>
      </c>
    </row>
    <row r="103" spans="1:7" ht="15">
      <c r="A103" s="91" t="s">
        <v>625</v>
      </c>
      <c r="B103" s="91">
        <v>5</v>
      </c>
      <c r="C103" s="133">
        <v>0.004603560816722373</v>
      </c>
      <c r="D103" s="91" t="s">
        <v>568</v>
      </c>
      <c r="E103" s="91" t="b">
        <v>0</v>
      </c>
      <c r="F103" s="91" t="b">
        <v>0</v>
      </c>
      <c r="G103" s="91" t="b">
        <v>0</v>
      </c>
    </row>
    <row r="104" spans="1:7" ht="15">
      <c r="A104" s="91" t="s">
        <v>218</v>
      </c>
      <c r="B104" s="91">
        <v>5</v>
      </c>
      <c r="C104" s="133">
        <v>0.004603560816722373</v>
      </c>
      <c r="D104" s="91" t="s">
        <v>568</v>
      </c>
      <c r="E104" s="91" t="b">
        <v>0</v>
      </c>
      <c r="F104" s="91" t="b">
        <v>0</v>
      </c>
      <c r="G104" s="91" t="b">
        <v>0</v>
      </c>
    </row>
    <row r="105" spans="1:7" ht="15">
      <c r="A105" s="91" t="s">
        <v>636</v>
      </c>
      <c r="B105" s="91">
        <v>3</v>
      </c>
      <c r="C105" s="133">
        <v>0.010501046360371438</v>
      </c>
      <c r="D105" s="91" t="s">
        <v>568</v>
      </c>
      <c r="E105" s="91" t="b">
        <v>0</v>
      </c>
      <c r="F105" s="91" t="b">
        <v>0</v>
      </c>
      <c r="G105" s="91" t="b">
        <v>0</v>
      </c>
    </row>
    <row r="106" spans="1:7" ht="15">
      <c r="A106" s="91" t="s">
        <v>637</v>
      </c>
      <c r="B106" s="91">
        <v>3</v>
      </c>
      <c r="C106" s="133">
        <v>0.010501046360371438</v>
      </c>
      <c r="D106" s="91" t="s">
        <v>568</v>
      </c>
      <c r="E106" s="91" t="b">
        <v>0</v>
      </c>
      <c r="F106" s="91" t="b">
        <v>0</v>
      </c>
      <c r="G106" s="91" t="b">
        <v>0</v>
      </c>
    </row>
    <row r="107" spans="1:7" ht="15">
      <c r="A107" s="91" t="s">
        <v>638</v>
      </c>
      <c r="B107" s="91">
        <v>3</v>
      </c>
      <c r="C107" s="133">
        <v>0.010501046360371438</v>
      </c>
      <c r="D107" s="91" t="s">
        <v>568</v>
      </c>
      <c r="E107" s="91" t="b">
        <v>0</v>
      </c>
      <c r="F107" s="91" t="b">
        <v>0</v>
      </c>
      <c r="G107" s="91" t="b">
        <v>0</v>
      </c>
    </row>
    <row r="108" spans="1:7" ht="15">
      <c r="A108" s="91" t="s">
        <v>773</v>
      </c>
      <c r="B108" s="91">
        <v>3</v>
      </c>
      <c r="C108" s="133">
        <v>0.010501046360371438</v>
      </c>
      <c r="D108" s="91" t="s">
        <v>568</v>
      </c>
      <c r="E108" s="91" t="b">
        <v>0</v>
      </c>
      <c r="F108" s="91" t="b">
        <v>0</v>
      </c>
      <c r="G108" s="91" t="b">
        <v>0</v>
      </c>
    </row>
    <row r="109" spans="1:7" ht="15">
      <c r="A109" s="91" t="s">
        <v>772</v>
      </c>
      <c r="B109" s="91">
        <v>3</v>
      </c>
      <c r="C109" s="133">
        <v>0.010501046360371438</v>
      </c>
      <c r="D109" s="91" t="s">
        <v>568</v>
      </c>
      <c r="E109" s="91" t="b">
        <v>1</v>
      </c>
      <c r="F109" s="91" t="b">
        <v>0</v>
      </c>
      <c r="G109" s="91" t="b">
        <v>0</v>
      </c>
    </row>
    <row r="110" spans="1:7" ht="15">
      <c r="A110" s="91" t="s">
        <v>774</v>
      </c>
      <c r="B110" s="91">
        <v>3</v>
      </c>
      <c r="C110" s="133">
        <v>0.010501046360371438</v>
      </c>
      <c r="D110" s="91" t="s">
        <v>568</v>
      </c>
      <c r="E110" s="91" t="b">
        <v>0</v>
      </c>
      <c r="F110" s="91" t="b">
        <v>0</v>
      </c>
      <c r="G110" s="91" t="b">
        <v>0</v>
      </c>
    </row>
    <row r="111" spans="1:7" ht="15">
      <c r="A111" s="91" t="s">
        <v>775</v>
      </c>
      <c r="B111" s="91">
        <v>3</v>
      </c>
      <c r="C111" s="133">
        <v>0.010501046360371438</v>
      </c>
      <c r="D111" s="91" t="s">
        <v>568</v>
      </c>
      <c r="E111" s="91" t="b">
        <v>0</v>
      </c>
      <c r="F111" s="91" t="b">
        <v>0</v>
      </c>
      <c r="G111" s="91" t="b">
        <v>0</v>
      </c>
    </row>
    <row r="112" spans="1:7" ht="15">
      <c r="A112" s="91" t="s">
        <v>221</v>
      </c>
      <c r="B112" s="91">
        <v>2</v>
      </c>
      <c r="C112" s="133">
        <v>0.011095843133015405</v>
      </c>
      <c r="D112" s="91" t="s">
        <v>568</v>
      </c>
      <c r="E112" s="91" t="b">
        <v>0</v>
      </c>
      <c r="F112" s="91" t="b">
        <v>0</v>
      </c>
      <c r="G112" s="91" t="b">
        <v>0</v>
      </c>
    </row>
    <row r="113" spans="1:7" ht="15">
      <c r="A113" s="91" t="s">
        <v>786</v>
      </c>
      <c r="B113" s="91">
        <v>2</v>
      </c>
      <c r="C113" s="133">
        <v>0.018096540706596363</v>
      </c>
      <c r="D113" s="91" t="s">
        <v>568</v>
      </c>
      <c r="E113" s="91" t="b">
        <v>0</v>
      </c>
      <c r="F113" s="91" t="b">
        <v>0</v>
      </c>
      <c r="G113" s="91" t="b">
        <v>0</v>
      </c>
    </row>
    <row r="114" spans="1:7" ht="15">
      <c r="A114" s="91" t="s">
        <v>776</v>
      </c>
      <c r="B114" s="91">
        <v>2</v>
      </c>
      <c r="C114" s="133">
        <v>0.011095843133015405</v>
      </c>
      <c r="D114" s="91" t="s">
        <v>568</v>
      </c>
      <c r="E114" s="91" t="b">
        <v>1</v>
      </c>
      <c r="F114" s="91" t="b">
        <v>0</v>
      </c>
      <c r="G114" s="91" t="b">
        <v>0</v>
      </c>
    </row>
    <row r="115" spans="1:7" ht="15">
      <c r="A115" s="91" t="s">
        <v>777</v>
      </c>
      <c r="B115" s="91">
        <v>2</v>
      </c>
      <c r="C115" s="133">
        <v>0.011095843133015405</v>
      </c>
      <c r="D115" s="91" t="s">
        <v>568</v>
      </c>
      <c r="E115" s="91" t="b">
        <v>0</v>
      </c>
      <c r="F115" s="91" t="b">
        <v>0</v>
      </c>
      <c r="G115" s="91" t="b">
        <v>0</v>
      </c>
    </row>
    <row r="116" spans="1:7" ht="15">
      <c r="A116" s="91" t="s">
        <v>778</v>
      </c>
      <c r="B116" s="91">
        <v>2</v>
      </c>
      <c r="C116" s="133">
        <v>0.011095843133015405</v>
      </c>
      <c r="D116" s="91" t="s">
        <v>568</v>
      </c>
      <c r="E116" s="91" t="b">
        <v>0</v>
      </c>
      <c r="F116" s="91" t="b">
        <v>0</v>
      </c>
      <c r="G116" s="91" t="b">
        <v>0</v>
      </c>
    </row>
    <row r="117" spans="1:7" ht="15">
      <c r="A117" s="91" t="s">
        <v>640</v>
      </c>
      <c r="B117" s="91">
        <v>4</v>
      </c>
      <c r="C117" s="133">
        <v>0</v>
      </c>
      <c r="D117" s="91" t="s">
        <v>569</v>
      </c>
      <c r="E117" s="91" t="b">
        <v>0</v>
      </c>
      <c r="F117" s="91" t="b">
        <v>0</v>
      </c>
      <c r="G117" s="91" t="b">
        <v>0</v>
      </c>
    </row>
    <row r="118" spans="1:7" ht="15">
      <c r="A118" s="91" t="s">
        <v>641</v>
      </c>
      <c r="B118" s="91">
        <v>4</v>
      </c>
      <c r="C118" s="133">
        <v>0</v>
      </c>
      <c r="D118" s="91" t="s">
        <v>569</v>
      </c>
      <c r="E118" s="91" t="b">
        <v>0</v>
      </c>
      <c r="F118" s="91" t="b">
        <v>0</v>
      </c>
      <c r="G118" s="91" t="b">
        <v>0</v>
      </c>
    </row>
    <row r="119" spans="1:7" ht="15">
      <c r="A119" s="91" t="s">
        <v>226</v>
      </c>
      <c r="B119" s="91">
        <v>2</v>
      </c>
      <c r="C119" s="133">
        <v>0</v>
      </c>
      <c r="D119" s="91" t="s">
        <v>569</v>
      </c>
      <c r="E119" s="91" t="b">
        <v>0</v>
      </c>
      <c r="F119" s="91" t="b">
        <v>0</v>
      </c>
      <c r="G119" s="91" t="b">
        <v>0</v>
      </c>
    </row>
    <row r="120" spans="1:7" ht="15">
      <c r="A120" s="91" t="s">
        <v>642</v>
      </c>
      <c r="B120" s="91">
        <v>2</v>
      </c>
      <c r="C120" s="133">
        <v>0</v>
      </c>
      <c r="D120" s="91" t="s">
        <v>569</v>
      </c>
      <c r="E120" s="91" t="b">
        <v>0</v>
      </c>
      <c r="F120" s="91" t="b">
        <v>0</v>
      </c>
      <c r="G120" s="91" t="b">
        <v>0</v>
      </c>
    </row>
    <row r="121" spans="1:7" ht="15">
      <c r="A121" s="91" t="s">
        <v>643</v>
      </c>
      <c r="B121" s="91">
        <v>2</v>
      </c>
      <c r="C121" s="133">
        <v>0</v>
      </c>
      <c r="D121" s="91" t="s">
        <v>569</v>
      </c>
      <c r="E121" s="91" t="b">
        <v>0</v>
      </c>
      <c r="F121" s="91" t="b">
        <v>0</v>
      </c>
      <c r="G121" s="91" t="b">
        <v>0</v>
      </c>
    </row>
    <row r="122" spans="1:7" ht="15">
      <c r="A122" s="91" t="s">
        <v>644</v>
      </c>
      <c r="B122" s="91">
        <v>2</v>
      </c>
      <c r="C122" s="133">
        <v>0</v>
      </c>
      <c r="D122" s="91" t="s">
        <v>569</v>
      </c>
      <c r="E122" s="91" t="b">
        <v>0</v>
      </c>
      <c r="F122" s="91" t="b">
        <v>0</v>
      </c>
      <c r="G122" s="91" t="b">
        <v>0</v>
      </c>
    </row>
    <row r="123" spans="1:7" ht="15">
      <c r="A123" s="91" t="s">
        <v>645</v>
      </c>
      <c r="B123" s="91">
        <v>2</v>
      </c>
      <c r="C123" s="133">
        <v>0</v>
      </c>
      <c r="D123" s="91" t="s">
        <v>569</v>
      </c>
      <c r="E123" s="91" t="b">
        <v>0</v>
      </c>
      <c r="F123" s="91" t="b">
        <v>1</v>
      </c>
      <c r="G123" s="91" t="b">
        <v>0</v>
      </c>
    </row>
    <row r="124" spans="1:7" ht="15">
      <c r="A124" s="91" t="s">
        <v>646</v>
      </c>
      <c r="B124" s="91">
        <v>2</v>
      </c>
      <c r="C124" s="133">
        <v>0</v>
      </c>
      <c r="D124" s="91" t="s">
        <v>569</v>
      </c>
      <c r="E124" s="91" t="b">
        <v>0</v>
      </c>
      <c r="F124" s="91" t="b">
        <v>0</v>
      </c>
      <c r="G124" s="91" t="b">
        <v>0</v>
      </c>
    </row>
    <row r="125" spans="1:7" ht="15">
      <c r="A125" s="91" t="s">
        <v>647</v>
      </c>
      <c r="B125" s="91">
        <v>2</v>
      </c>
      <c r="C125" s="133">
        <v>0</v>
      </c>
      <c r="D125" s="91" t="s">
        <v>569</v>
      </c>
      <c r="E125" s="91" t="b">
        <v>0</v>
      </c>
      <c r="F125" s="91" t="b">
        <v>0</v>
      </c>
      <c r="G125" s="91" t="b">
        <v>0</v>
      </c>
    </row>
    <row r="126" spans="1:7" ht="15">
      <c r="A126" s="91" t="s">
        <v>648</v>
      </c>
      <c r="B126" s="91">
        <v>2</v>
      </c>
      <c r="C126" s="133">
        <v>0</v>
      </c>
      <c r="D126" s="91" t="s">
        <v>569</v>
      </c>
      <c r="E126" s="91" t="b">
        <v>0</v>
      </c>
      <c r="F126" s="91" t="b">
        <v>0</v>
      </c>
      <c r="G126" s="91" t="b">
        <v>0</v>
      </c>
    </row>
    <row r="127" spans="1:7" ht="15">
      <c r="A127" s="91" t="s">
        <v>793</v>
      </c>
      <c r="B127" s="91">
        <v>2</v>
      </c>
      <c r="C127" s="133">
        <v>0</v>
      </c>
      <c r="D127" s="91" t="s">
        <v>569</v>
      </c>
      <c r="E127" s="91" t="b">
        <v>0</v>
      </c>
      <c r="F127" s="91" t="b">
        <v>0</v>
      </c>
      <c r="G127" s="91" t="b">
        <v>0</v>
      </c>
    </row>
    <row r="128" spans="1:7" ht="15">
      <c r="A128" s="91" t="s">
        <v>650</v>
      </c>
      <c r="B128" s="91">
        <v>3</v>
      </c>
      <c r="C128" s="133">
        <v>0</v>
      </c>
      <c r="D128" s="91" t="s">
        <v>570</v>
      </c>
      <c r="E128" s="91" t="b">
        <v>0</v>
      </c>
      <c r="F128" s="91" t="b">
        <v>0</v>
      </c>
      <c r="G128" s="91" t="b">
        <v>0</v>
      </c>
    </row>
    <row r="129" spans="1:7" ht="15">
      <c r="A129" s="91" t="s">
        <v>651</v>
      </c>
      <c r="B129" s="91">
        <v>2</v>
      </c>
      <c r="C129" s="133">
        <v>0.009518446435442229</v>
      </c>
      <c r="D129" s="91" t="s">
        <v>570</v>
      </c>
      <c r="E129" s="91" t="b">
        <v>0</v>
      </c>
      <c r="F129" s="91" t="b">
        <v>0</v>
      </c>
      <c r="G129" s="91" t="b">
        <v>0</v>
      </c>
    </row>
    <row r="130" spans="1:7" ht="15">
      <c r="A130" s="91" t="s">
        <v>652</v>
      </c>
      <c r="B130" s="91">
        <v>2</v>
      </c>
      <c r="C130" s="133">
        <v>0.009518446435442229</v>
      </c>
      <c r="D130" s="91" t="s">
        <v>570</v>
      </c>
      <c r="E130" s="91" t="b">
        <v>0</v>
      </c>
      <c r="F130" s="91" t="b">
        <v>0</v>
      </c>
      <c r="G130" s="91" t="b">
        <v>0</v>
      </c>
    </row>
    <row r="131" spans="1:7" ht="15">
      <c r="A131" s="91" t="s">
        <v>653</v>
      </c>
      <c r="B131" s="91">
        <v>2</v>
      </c>
      <c r="C131" s="133">
        <v>0.009518446435442229</v>
      </c>
      <c r="D131" s="91" t="s">
        <v>570</v>
      </c>
      <c r="E131" s="91" t="b">
        <v>0</v>
      </c>
      <c r="F131" s="91" t="b">
        <v>0</v>
      </c>
      <c r="G13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800</v>
      </c>
      <c r="B1" s="13" t="s">
        <v>801</v>
      </c>
      <c r="C1" s="13" t="s">
        <v>794</v>
      </c>
      <c r="D1" s="13" t="s">
        <v>795</v>
      </c>
      <c r="E1" s="13" t="s">
        <v>802</v>
      </c>
      <c r="F1" s="13" t="s">
        <v>144</v>
      </c>
      <c r="G1" s="13" t="s">
        <v>803</v>
      </c>
      <c r="H1" s="13" t="s">
        <v>804</v>
      </c>
      <c r="I1" s="13" t="s">
        <v>805</v>
      </c>
      <c r="J1" s="13" t="s">
        <v>806</v>
      </c>
      <c r="K1" s="13" t="s">
        <v>807</v>
      </c>
      <c r="L1" s="13" t="s">
        <v>808</v>
      </c>
    </row>
    <row r="2" spans="1:12" ht="15">
      <c r="A2" s="91" t="s">
        <v>230</v>
      </c>
      <c r="B2" s="91" t="s">
        <v>623</v>
      </c>
      <c r="C2" s="91">
        <v>7</v>
      </c>
      <c r="D2" s="133">
        <v>0.012370246858713452</v>
      </c>
      <c r="E2" s="133">
        <v>1.4734869700645685</v>
      </c>
      <c r="F2" s="91" t="s">
        <v>796</v>
      </c>
      <c r="G2" s="91" t="b">
        <v>0</v>
      </c>
      <c r="H2" s="91" t="b">
        <v>0</v>
      </c>
      <c r="I2" s="91" t="b">
        <v>0</v>
      </c>
      <c r="J2" s="91" t="b">
        <v>0</v>
      </c>
      <c r="K2" s="91" t="b">
        <v>0</v>
      </c>
      <c r="L2" s="91" t="b">
        <v>0</v>
      </c>
    </row>
    <row r="3" spans="1:12" ht="15">
      <c r="A3" s="91" t="s">
        <v>623</v>
      </c>
      <c r="B3" s="91" t="s">
        <v>635</v>
      </c>
      <c r="C3" s="91">
        <v>7</v>
      </c>
      <c r="D3" s="133">
        <v>0.012370246858713452</v>
      </c>
      <c r="E3" s="133">
        <v>1.4734869700645685</v>
      </c>
      <c r="F3" s="91" t="s">
        <v>796</v>
      </c>
      <c r="G3" s="91" t="b">
        <v>0</v>
      </c>
      <c r="H3" s="91" t="b">
        <v>0</v>
      </c>
      <c r="I3" s="91" t="b">
        <v>0</v>
      </c>
      <c r="J3" s="91" t="b">
        <v>0</v>
      </c>
      <c r="K3" s="91" t="b">
        <v>0</v>
      </c>
      <c r="L3" s="91" t="b">
        <v>0</v>
      </c>
    </row>
    <row r="4" spans="1:12" ht="15">
      <c r="A4" s="91" t="s">
        <v>635</v>
      </c>
      <c r="B4" s="91" t="s">
        <v>624</v>
      </c>
      <c r="C4" s="91">
        <v>7</v>
      </c>
      <c r="D4" s="133">
        <v>0.012370246858713452</v>
      </c>
      <c r="E4" s="133">
        <v>1.4734869700645685</v>
      </c>
      <c r="F4" s="91" t="s">
        <v>796</v>
      </c>
      <c r="G4" s="91" t="b">
        <v>0</v>
      </c>
      <c r="H4" s="91" t="b">
        <v>0</v>
      </c>
      <c r="I4" s="91" t="b">
        <v>0</v>
      </c>
      <c r="J4" s="91" t="b">
        <v>0</v>
      </c>
      <c r="K4" s="91" t="b">
        <v>0</v>
      </c>
      <c r="L4" s="91" t="b">
        <v>0</v>
      </c>
    </row>
    <row r="5" spans="1:12" ht="15">
      <c r="A5" s="91" t="s">
        <v>622</v>
      </c>
      <c r="B5" s="91" t="s">
        <v>772</v>
      </c>
      <c r="C5" s="91">
        <v>5</v>
      </c>
      <c r="D5" s="133">
        <v>0.011667829289301596</v>
      </c>
      <c r="E5" s="133">
        <v>1.2973957110088872</v>
      </c>
      <c r="F5" s="91" t="s">
        <v>796</v>
      </c>
      <c r="G5" s="91" t="b">
        <v>0</v>
      </c>
      <c r="H5" s="91" t="b">
        <v>0</v>
      </c>
      <c r="I5" s="91" t="b">
        <v>0</v>
      </c>
      <c r="J5" s="91" t="b">
        <v>1</v>
      </c>
      <c r="K5" s="91" t="b">
        <v>0</v>
      </c>
      <c r="L5" s="91" t="b">
        <v>0</v>
      </c>
    </row>
    <row r="6" spans="1:12" ht="15">
      <c r="A6" s="91" t="s">
        <v>636</v>
      </c>
      <c r="B6" s="91" t="s">
        <v>637</v>
      </c>
      <c r="C6" s="91">
        <v>4</v>
      </c>
      <c r="D6" s="133">
        <v>0.01083674425327161</v>
      </c>
      <c r="E6" s="133">
        <v>1.7745169657285496</v>
      </c>
      <c r="F6" s="91" t="s">
        <v>796</v>
      </c>
      <c r="G6" s="91" t="b">
        <v>0</v>
      </c>
      <c r="H6" s="91" t="b">
        <v>0</v>
      </c>
      <c r="I6" s="91" t="b">
        <v>0</v>
      </c>
      <c r="J6" s="91" t="b">
        <v>0</v>
      </c>
      <c r="K6" s="91" t="b">
        <v>0</v>
      </c>
      <c r="L6" s="91" t="b">
        <v>0</v>
      </c>
    </row>
    <row r="7" spans="1:12" ht="15">
      <c r="A7" s="91" t="s">
        <v>637</v>
      </c>
      <c r="B7" s="91" t="s">
        <v>638</v>
      </c>
      <c r="C7" s="91">
        <v>4</v>
      </c>
      <c r="D7" s="133">
        <v>0.01083674425327161</v>
      </c>
      <c r="E7" s="133">
        <v>1.7745169657285496</v>
      </c>
      <c r="F7" s="91" t="s">
        <v>796</v>
      </c>
      <c r="G7" s="91" t="b">
        <v>0</v>
      </c>
      <c r="H7" s="91" t="b">
        <v>0</v>
      </c>
      <c r="I7" s="91" t="b">
        <v>0</v>
      </c>
      <c r="J7" s="91" t="b">
        <v>0</v>
      </c>
      <c r="K7" s="91" t="b">
        <v>0</v>
      </c>
      <c r="L7" s="91" t="b">
        <v>0</v>
      </c>
    </row>
    <row r="8" spans="1:12" ht="15">
      <c r="A8" s="91" t="s">
        <v>638</v>
      </c>
      <c r="B8" s="91" t="s">
        <v>625</v>
      </c>
      <c r="C8" s="91">
        <v>4</v>
      </c>
      <c r="D8" s="133">
        <v>0.01083674425327161</v>
      </c>
      <c r="E8" s="133">
        <v>1.5314789170422551</v>
      </c>
      <c r="F8" s="91" t="s">
        <v>796</v>
      </c>
      <c r="G8" s="91" t="b">
        <v>0</v>
      </c>
      <c r="H8" s="91" t="b">
        <v>0</v>
      </c>
      <c r="I8" s="91" t="b">
        <v>0</v>
      </c>
      <c r="J8" s="91" t="b">
        <v>0</v>
      </c>
      <c r="K8" s="91" t="b">
        <v>0</v>
      </c>
      <c r="L8" s="91" t="b">
        <v>0</v>
      </c>
    </row>
    <row r="9" spans="1:12" ht="15">
      <c r="A9" s="91" t="s">
        <v>625</v>
      </c>
      <c r="B9" s="91" t="s">
        <v>773</v>
      </c>
      <c r="C9" s="91">
        <v>4</v>
      </c>
      <c r="D9" s="133">
        <v>0.01083674425327161</v>
      </c>
      <c r="E9" s="133">
        <v>1.5314789170422551</v>
      </c>
      <c r="F9" s="91" t="s">
        <v>796</v>
      </c>
      <c r="G9" s="91" t="b">
        <v>0</v>
      </c>
      <c r="H9" s="91" t="b">
        <v>0</v>
      </c>
      <c r="I9" s="91" t="b">
        <v>0</v>
      </c>
      <c r="J9" s="91" t="b">
        <v>0</v>
      </c>
      <c r="K9" s="91" t="b">
        <v>0</v>
      </c>
      <c r="L9" s="91" t="b">
        <v>0</v>
      </c>
    </row>
    <row r="10" spans="1:12" ht="15">
      <c r="A10" s="91" t="s">
        <v>773</v>
      </c>
      <c r="B10" s="91" t="s">
        <v>622</v>
      </c>
      <c r="C10" s="91">
        <v>4</v>
      </c>
      <c r="D10" s="133">
        <v>0.01083674425327161</v>
      </c>
      <c r="E10" s="133">
        <v>1.2626336047496751</v>
      </c>
      <c r="F10" s="91" t="s">
        <v>796</v>
      </c>
      <c r="G10" s="91" t="b">
        <v>0</v>
      </c>
      <c r="H10" s="91" t="b">
        <v>0</v>
      </c>
      <c r="I10" s="91" t="b">
        <v>0</v>
      </c>
      <c r="J10" s="91" t="b">
        <v>0</v>
      </c>
      <c r="K10" s="91" t="b">
        <v>0</v>
      </c>
      <c r="L10" s="91" t="b">
        <v>0</v>
      </c>
    </row>
    <row r="11" spans="1:12" ht="15">
      <c r="A11" s="91" t="s">
        <v>772</v>
      </c>
      <c r="B11" s="91" t="s">
        <v>230</v>
      </c>
      <c r="C11" s="91">
        <v>4</v>
      </c>
      <c r="D11" s="133">
        <v>0.01083674425327161</v>
      </c>
      <c r="E11" s="133">
        <v>1.5314789170422551</v>
      </c>
      <c r="F11" s="91" t="s">
        <v>796</v>
      </c>
      <c r="G11" s="91" t="b">
        <v>1</v>
      </c>
      <c r="H11" s="91" t="b">
        <v>0</v>
      </c>
      <c r="I11" s="91" t="b">
        <v>0</v>
      </c>
      <c r="J11" s="91" t="b">
        <v>0</v>
      </c>
      <c r="K11" s="91" t="b">
        <v>0</v>
      </c>
      <c r="L11" s="91" t="b">
        <v>0</v>
      </c>
    </row>
    <row r="12" spans="1:12" ht="15">
      <c r="A12" s="91" t="s">
        <v>624</v>
      </c>
      <c r="B12" s="91" t="s">
        <v>774</v>
      </c>
      <c r="C12" s="91">
        <v>4</v>
      </c>
      <c r="D12" s="133">
        <v>0.01083674425327161</v>
      </c>
      <c r="E12" s="133">
        <v>1.4734869700645683</v>
      </c>
      <c r="F12" s="91" t="s">
        <v>796</v>
      </c>
      <c r="G12" s="91" t="b">
        <v>0</v>
      </c>
      <c r="H12" s="91" t="b">
        <v>0</v>
      </c>
      <c r="I12" s="91" t="b">
        <v>0</v>
      </c>
      <c r="J12" s="91" t="b">
        <v>0</v>
      </c>
      <c r="K12" s="91" t="b">
        <v>0</v>
      </c>
      <c r="L12" s="91" t="b">
        <v>0</v>
      </c>
    </row>
    <row r="13" spans="1:12" ht="15">
      <c r="A13" s="91" t="s">
        <v>640</v>
      </c>
      <c r="B13" s="91" t="s">
        <v>641</v>
      </c>
      <c r="C13" s="91">
        <v>4</v>
      </c>
      <c r="D13" s="133">
        <v>0.015503875968992248</v>
      </c>
      <c r="E13" s="133">
        <v>1.7745169657285496</v>
      </c>
      <c r="F13" s="91" t="s">
        <v>796</v>
      </c>
      <c r="G13" s="91" t="b">
        <v>0</v>
      </c>
      <c r="H13" s="91" t="b">
        <v>0</v>
      </c>
      <c r="I13" s="91" t="b">
        <v>0</v>
      </c>
      <c r="J13" s="91" t="b">
        <v>0</v>
      </c>
      <c r="K13" s="91" t="b">
        <v>0</v>
      </c>
      <c r="L13" s="91" t="b">
        <v>0</v>
      </c>
    </row>
    <row r="14" spans="1:12" ht="15">
      <c r="A14" s="91" t="s">
        <v>627</v>
      </c>
      <c r="B14" s="91" t="s">
        <v>628</v>
      </c>
      <c r="C14" s="91">
        <v>3</v>
      </c>
      <c r="D14" s="133">
        <v>0.009580334197026962</v>
      </c>
      <c r="E14" s="133">
        <v>1.8994557023368495</v>
      </c>
      <c r="F14" s="91" t="s">
        <v>796</v>
      </c>
      <c r="G14" s="91" t="b">
        <v>0</v>
      </c>
      <c r="H14" s="91" t="b">
        <v>0</v>
      </c>
      <c r="I14" s="91" t="b">
        <v>0</v>
      </c>
      <c r="J14" s="91" t="b">
        <v>0</v>
      </c>
      <c r="K14" s="91" t="b">
        <v>0</v>
      </c>
      <c r="L14" s="91" t="b">
        <v>0</v>
      </c>
    </row>
    <row r="15" spans="1:12" ht="15">
      <c r="A15" s="91" t="s">
        <v>628</v>
      </c>
      <c r="B15" s="91" t="s">
        <v>629</v>
      </c>
      <c r="C15" s="91">
        <v>3</v>
      </c>
      <c r="D15" s="133">
        <v>0.009580334197026962</v>
      </c>
      <c r="E15" s="133">
        <v>1.8994557023368495</v>
      </c>
      <c r="F15" s="91" t="s">
        <v>796</v>
      </c>
      <c r="G15" s="91" t="b">
        <v>0</v>
      </c>
      <c r="H15" s="91" t="b">
        <v>0</v>
      </c>
      <c r="I15" s="91" t="b">
        <v>0</v>
      </c>
      <c r="J15" s="91" t="b">
        <v>0</v>
      </c>
      <c r="K15" s="91" t="b">
        <v>0</v>
      </c>
      <c r="L15" s="91" t="b">
        <v>0</v>
      </c>
    </row>
    <row r="16" spans="1:12" ht="15">
      <c r="A16" s="91" t="s">
        <v>629</v>
      </c>
      <c r="B16" s="91" t="s">
        <v>630</v>
      </c>
      <c r="C16" s="91">
        <v>3</v>
      </c>
      <c r="D16" s="133">
        <v>0.009580334197026962</v>
      </c>
      <c r="E16" s="133">
        <v>1.8994557023368495</v>
      </c>
      <c r="F16" s="91" t="s">
        <v>796</v>
      </c>
      <c r="G16" s="91" t="b">
        <v>0</v>
      </c>
      <c r="H16" s="91" t="b">
        <v>0</v>
      </c>
      <c r="I16" s="91" t="b">
        <v>0</v>
      </c>
      <c r="J16" s="91" t="b">
        <v>0</v>
      </c>
      <c r="K16" s="91" t="b">
        <v>0</v>
      </c>
      <c r="L16" s="91" t="b">
        <v>0</v>
      </c>
    </row>
    <row r="17" spans="1:12" ht="15">
      <c r="A17" s="91" t="s">
        <v>630</v>
      </c>
      <c r="B17" s="91" t="s">
        <v>229</v>
      </c>
      <c r="C17" s="91">
        <v>3</v>
      </c>
      <c r="D17" s="133">
        <v>0.009580334197026962</v>
      </c>
      <c r="E17" s="133">
        <v>1.8994557023368495</v>
      </c>
      <c r="F17" s="91" t="s">
        <v>796</v>
      </c>
      <c r="G17" s="91" t="b">
        <v>0</v>
      </c>
      <c r="H17" s="91" t="b">
        <v>0</v>
      </c>
      <c r="I17" s="91" t="b">
        <v>0</v>
      </c>
      <c r="J17" s="91" t="b">
        <v>0</v>
      </c>
      <c r="K17" s="91" t="b">
        <v>0</v>
      </c>
      <c r="L17" s="91" t="b">
        <v>0</v>
      </c>
    </row>
    <row r="18" spans="1:12" ht="15">
      <c r="A18" s="91" t="s">
        <v>229</v>
      </c>
      <c r="B18" s="91" t="s">
        <v>631</v>
      </c>
      <c r="C18" s="91">
        <v>3</v>
      </c>
      <c r="D18" s="133">
        <v>0.009580334197026962</v>
      </c>
      <c r="E18" s="133">
        <v>1.8994557023368495</v>
      </c>
      <c r="F18" s="91" t="s">
        <v>796</v>
      </c>
      <c r="G18" s="91" t="b">
        <v>0</v>
      </c>
      <c r="H18" s="91" t="b">
        <v>0</v>
      </c>
      <c r="I18" s="91" t="b">
        <v>0</v>
      </c>
      <c r="J18" s="91" t="b">
        <v>0</v>
      </c>
      <c r="K18" s="91" t="b">
        <v>0</v>
      </c>
      <c r="L18" s="91" t="b">
        <v>0</v>
      </c>
    </row>
    <row r="19" spans="1:12" ht="15">
      <c r="A19" s="91" t="s">
        <v>631</v>
      </c>
      <c r="B19" s="91" t="s">
        <v>632</v>
      </c>
      <c r="C19" s="91">
        <v>3</v>
      </c>
      <c r="D19" s="133">
        <v>0.009580334197026962</v>
      </c>
      <c r="E19" s="133">
        <v>1.8994557023368495</v>
      </c>
      <c r="F19" s="91" t="s">
        <v>796</v>
      </c>
      <c r="G19" s="91" t="b">
        <v>0</v>
      </c>
      <c r="H19" s="91" t="b">
        <v>0</v>
      </c>
      <c r="I19" s="91" t="b">
        <v>0</v>
      </c>
      <c r="J19" s="91" t="b">
        <v>0</v>
      </c>
      <c r="K19" s="91" t="b">
        <v>0</v>
      </c>
      <c r="L19" s="91" t="b">
        <v>0</v>
      </c>
    </row>
    <row r="20" spans="1:12" ht="15">
      <c r="A20" s="91" t="s">
        <v>632</v>
      </c>
      <c r="B20" s="91" t="s">
        <v>633</v>
      </c>
      <c r="C20" s="91">
        <v>3</v>
      </c>
      <c r="D20" s="133">
        <v>0.009580334197026962</v>
      </c>
      <c r="E20" s="133">
        <v>1.8994557023368495</v>
      </c>
      <c r="F20" s="91" t="s">
        <v>796</v>
      </c>
      <c r="G20" s="91" t="b">
        <v>0</v>
      </c>
      <c r="H20" s="91" t="b">
        <v>0</v>
      </c>
      <c r="I20" s="91" t="b">
        <v>0</v>
      </c>
      <c r="J20" s="91" t="b">
        <v>0</v>
      </c>
      <c r="K20" s="91" t="b">
        <v>0</v>
      </c>
      <c r="L20" s="91" t="b">
        <v>0</v>
      </c>
    </row>
    <row r="21" spans="1:12" ht="15">
      <c r="A21" s="91" t="s">
        <v>633</v>
      </c>
      <c r="B21" s="91" t="s">
        <v>228</v>
      </c>
      <c r="C21" s="91">
        <v>3</v>
      </c>
      <c r="D21" s="133">
        <v>0.009580334197026962</v>
      </c>
      <c r="E21" s="133">
        <v>1.8994557023368495</v>
      </c>
      <c r="F21" s="91" t="s">
        <v>796</v>
      </c>
      <c r="G21" s="91" t="b">
        <v>0</v>
      </c>
      <c r="H21" s="91" t="b">
        <v>0</v>
      </c>
      <c r="I21" s="91" t="b">
        <v>0</v>
      </c>
      <c r="J21" s="91" t="b">
        <v>0</v>
      </c>
      <c r="K21" s="91" t="b">
        <v>0</v>
      </c>
      <c r="L21" s="91" t="b">
        <v>0</v>
      </c>
    </row>
    <row r="22" spans="1:12" ht="15">
      <c r="A22" s="91" t="s">
        <v>218</v>
      </c>
      <c r="B22" s="91" t="s">
        <v>636</v>
      </c>
      <c r="C22" s="91">
        <v>3</v>
      </c>
      <c r="D22" s="133">
        <v>0.009580334197026962</v>
      </c>
      <c r="E22" s="133">
        <v>1.422334447617187</v>
      </c>
      <c r="F22" s="91" t="s">
        <v>796</v>
      </c>
      <c r="G22" s="91" t="b">
        <v>0</v>
      </c>
      <c r="H22" s="91" t="b">
        <v>0</v>
      </c>
      <c r="I22" s="91" t="b">
        <v>0</v>
      </c>
      <c r="J22" s="91" t="b">
        <v>0</v>
      </c>
      <c r="K22" s="91" t="b">
        <v>0</v>
      </c>
      <c r="L22" s="91" t="b">
        <v>0</v>
      </c>
    </row>
    <row r="23" spans="1:12" ht="15">
      <c r="A23" s="91" t="s">
        <v>774</v>
      </c>
      <c r="B23" s="91" t="s">
        <v>775</v>
      </c>
      <c r="C23" s="91">
        <v>3</v>
      </c>
      <c r="D23" s="133">
        <v>0.009580334197026962</v>
      </c>
      <c r="E23" s="133">
        <v>1.7745169657285496</v>
      </c>
      <c r="F23" s="91" t="s">
        <v>796</v>
      </c>
      <c r="G23" s="91" t="b">
        <v>0</v>
      </c>
      <c r="H23" s="91" t="b">
        <v>0</v>
      </c>
      <c r="I23" s="91" t="b">
        <v>0</v>
      </c>
      <c r="J23" s="91" t="b">
        <v>0</v>
      </c>
      <c r="K23" s="91" t="b">
        <v>0</v>
      </c>
      <c r="L23" s="91" t="b">
        <v>0</v>
      </c>
    </row>
    <row r="24" spans="1:12" ht="15">
      <c r="A24" s="91" t="s">
        <v>776</v>
      </c>
      <c r="B24" s="91" t="s">
        <v>777</v>
      </c>
      <c r="C24" s="91">
        <v>3</v>
      </c>
      <c r="D24" s="133">
        <v>0.009580334197026962</v>
      </c>
      <c r="E24" s="133">
        <v>1.8994557023368495</v>
      </c>
      <c r="F24" s="91" t="s">
        <v>796</v>
      </c>
      <c r="G24" s="91" t="b">
        <v>1</v>
      </c>
      <c r="H24" s="91" t="b">
        <v>0</v>
      </c>
      <c r="I24" s="91" t="b">
        <v>0</v>
      </c>
      <c r="J24" s="91" t="b">
        <v>0</v>
      </c>
      <c r="K24" s="91" t="b">
        <v>0</v>
      </c>
      <c r="L24" s="91" t="b">
        <v>0</v>
      </c>
    </row>
    <row r="25" spans="1:12" ht="15">
      <c r="A25" s="91" t="s">
        <v>777</v>
      </c>
      <c r="B25" s="91" t="s">
        <v>230</v>
      </c>
      <c r="C25" s="91">
        <v>3</v>
      </c>
      <c r="D25" s="133">
        <v>0.009580334197026962</v>
      </c>
      <c r="E25" s="133">
        <v>1.5314789170422551</v>
      </c>
      <c r="F25" s="91" t="s">
        <v>796</v>
      </c>
      <c r="G25" s="91" t="b">
        <v>0</v>
      </c>
      <c r="H25" s="91" t="b">
        <v>0</v>
      </c>
      <c r="I25" s="91" t="b">
        <v>0</v>
      </c>
      <c r="J25" s="91" t="b">
        <v>0</v>
      </c>
      <c r="K25" s="91" t="b">
        <v>0</v>
      </c>
      <c r="L25" s="91" t="b">
        <v>0</v>
      </c>
    </row>
    <row r="26" spans="1:12" ht="15">
      <c r="A26" s="91" t="s">
        <v>624</v>
      </c>
      <c r="B26" s="91" t="s">
        <v>778</v>
      </c>
      <c r="C26" s="91">
        <v>3</v>
      </c>
      <c r="D26" s="133">
        <v>0.009580334197026962</v>
      </c>
      <c r="E26" s="133">
        <v>1.4734869700645685</v>
      </c>
      <c r="F26" s="91" t="s">
        <v>796</v>
      </c>
      <c r="G26" s="91" t="b">
        <v>0</v>
      </c>
      <c r="H26" s="91" t="b">
        <v>0</v>
      </c>
      <c r="I26" s="91" t="b">
        <v>0</v>
      </c>
      <c r="J26" s="91" t="b">
        <v>0</v>
      </c>
      <c r="K26" s="91" t="b">
        <v>0</v>
      </c>
      <c r="L26" s="91" t="b">
        <v>0</v>
      </c>
    </row>
    <row r="27" spans="1:12" ht="15">
      <c r="A27" s="91" t="s">
        <v>778</v>
      </c>
      <c r="B27" s="91" t="s">
        <v>625</v>
      </c>
      <c r="C27" s="91">
        <v>3</v>
      </c>
      <c r="D27" s="133">
        <v>0.009580334197026962</v>
      </c>
      <c r="E27" s="133">
        <v>1.5314789170422551</v>
      </c>
      <c r="F27" s="91" t="s">
        <v>796</v>
      </c>
      <c r="G27" s="91" t="b">
        <v>0</v>
      </c>
      <c r="H27" s="91" t="b">
        <v>0</v>
      </c>
      <c r="I27" s="91" t="b">
        <v>0</v>
      </c>
      <c r="J27" s="91" t="b">
        <v>0</v>
      </c>
      <c r="K27" s="91" t="b">
        <v>0</v>
      </c>
      <c r="L27" s="91" t="b">
        <v>0</v>
      </c>
    </row>
    <row r="28" spans="1:12" ht="15">
      <c r="A28" s="91" t="s">
        <v>625</v>
      </c>
      <c r="B28" s="91" t="s">
        <v>218</v>
      </c>
      <c r="C28" s="91">
        <v>3</v>
      </c>
      <c r="D28" s="133">
        <v>0.009580334197026962</v>
      </c>
      <c r="E28" s="133">
        <v>1.5314789170422551</v>
      </c>
      <c r="F28" s="91" t="s">
        <v>796</v>
      </c>
      <c r="G28" s="91" t="b">
        <v>0</v>
      </c>
      <c r="H28" s="91" t="b">
        <v>0</v>
      </c>
      <c r="I28" s="91" t="b">
        <v>0</v>
      </c>
      <c r="J28" s="91" t="b">
        <v>0</v>
      </c>
      <c r="K28" s="91" t="b">
        <v>0</v>
      </c>
      <c r="L28" s="91" t="b">
        <v>0</v>
      </c>
    </row>
    <row r="29" spans="1:12" ht="15">
      <c r="A29" s="91" t="s">
        <v>779</v>
      </c>
      <c r="B29" s="91" t="s">
        <v>780</v>
      </c>
      <c r="C29" s="91">
        <v>2</v>
      </c>
      <c r="D29" s="133">
        <v>0.007751937984496124</v>
      </c>
      <c r="E29" s="133">
        <v>2.0755469613925306</v>
      </c>
      <c r="F29" s="91" t="s">
        <v>796</v>
      </c>
      <c r="G29" s="91" t="b">
        <v>0</v>
      </c>
      <c r="H29" s="91" t="b">
        <v>0</v>
      </c>
      <c r="I29" s="91" t="b">
        <v>0</v>
      </c>
      <c r="J29" s="91" t="b">
        <v>0</v>
      </c>
      <c r="K29" s="91" t="b">
        <v>0</v>
      </c>
      <c r="L29" s="91" t="b">
        <v>0</v>
      </c>
    </row>
    <row r="30" spans="1:12" ht="15">
      <c r="A30" s="91" t="s">
        <v>780</v>
      </c>
      <c r="B30" s="91" t="s">
        <v>781</v>
      </c>
      <c r="C30" s="91">
        <v>2</v>
      </c>
      <c r="D30" s="133">
        <v>0.007751937984496124</v>
      </c>
      <c r="E30" s="133">
        <v>2.0755469613925306</v>
      </c>
      <c r="F30" s="91" t="s">
        <v>796</v>
      </c>
      <c r="G30" s="91" t="b">
        <v>0</v>
      </c>
      <c r="H30" s="91" t="b">
        <v>0</v>
      </c>
      <c r="I30" s="91" t="b">
        <v>0</v>
      </c>
      <c r="J30" s="91" t="b">
        <v>0</v>
      </c>
      <c r="K30" s="91" t="b">
        <v>0</v>
      </c>
      <c r="L30" s="91" t="b">
        <v>0</v>
      </c>
    </row>
    <row r="31" spans="1:12" ht="15">
      <c r="A31" s="91" t="s">
        <v>781</v>
      </c>
      <c r="B31" s="91" t="s">
        <v>782</v>
      </c>
      <c r="C31" s="91">
        <v>2</v>
      </c>
      <c r="D31" s="133">
        <v>0.007751937984496124</v>
      </c>
      <c r="E31" s="133">
        <v>2.0755469613925306</v>
      </c>
      <c r="F31" s="91" t="s">
        <v>796</v>
      </c>
      <c r="G31" s="91" t="b">
        <v>0</v>
      </c>
      <c r="H31" s="91" t="b">
        <v>0</v>
      </c>
      <c r="I31" s="91" t="b">
        <v>0</v>
      </c>
      <c r="J31" s="91" t="b">
        <v>0</v>
      </c>
      <c r="K31" s="91" t="b">
        <v>0</v>
      </c>
      <c r="L31" s="91" t="b">
        <v>0</v>
      </c>
    </row>
    <row r="32" spans="1:12" ht="15">
      <c r="A32" s="91" t="s">
        <v>782</v>
      </c>
      <c r="B32" s="91" t="s">
        <v>783</v>
      </c>
      <c r="C32" s="91">
        <v>2</v>
      </c>
      <c r="D32" s="133">
        <v>0.007751937984496124</v>
      </c>
      <c r="E32" s="133">
        <v>2.0755469613925306</v>
      </c>
      <c r="F32" s="91" t="s">
        <v>796</v>
      </c>
      <c r="G32" s="91" t="b">
        <v>0</v>
      </c>
      <c r="H32" s="91" t="b">
        <v>0</v>
      </c>
      <c r="I32" s="91" t="b">
        <v>0</v>
      </c>
      <c r="J32" s="91" t="b">
        <v>0</v>
      </c>
      <c r="K32" s="91" t="b">
        <v>0</v>
      </c>
      <c r="L32" s="91" t="b">
        <v>0</v>
      </c>
    </row>
    <row r="33" spans="1:12" ht="15">
      <c r="A33" s="91" t="s">
        <v>783</v>
      </c>
      <c r="B33" s="91" t="s">
        <v>784</v>
      </c>
      <c r="C33" s="91">
        <v>2</v>
      </c>
      <c r="D33" s="133">
        <v>0.007751937984496124</v>
      </c>
      <c r="E33" s="133">
        <v>2.0755469613925306</v>
      </c>
      <c r="F33" s="91" t="s">
        <v>796</v>
      </c>
      <c r="G33" s="91" t="b">
        <v>0</v>
      </c>
      <c r="H33" s="91" t="b">
        <v>0</v>
      </c>
      <c r="I33" s="91" t="b">
        <v>0</v>
      </c>
      <c r="J33" s="91" t="b">
        <v>0</v>
      </c>
      <c r="K33" s="91" t="b">
        <v>0</v>
      </c>
      <c r="L33" s="91" t="b">
        <v>0</v>
      </c>
    </row>
    <row r="34" spans="1:12" ht="15">
      <c r="A34" s="91" t="s">
        <v>784</v>
      </c>
      <c r="B34" s="91" t="s">
        <v>234</v>
      </c>
      <c r="C34" s="91">
        <v>2</v>
      </c>
      <c r="D34" s="133">
        <v>0.007751937984496124</v>
      </c>
      <c r="E34" s="133">
        <v>2.0755469613925306</v>
      </c>
      <c r="F34" s="91" t="s">
        <v>796</v>
      </c>
      <c r="G34" s="91" t="b">
        <v>0</v>
      </c>
      <c r="H34" s="91" t="b">
        <v>0</v>
      </c>
      <c r="I34" s="91" t="b">
        <v>0</v>
      </c>
      <c r="J34" s="91" t="b">
        <v>0</v>
      </c>
      <c r="K34" s="91" t="b">
        <v>0</v>
      </c>
      <c r="L34" s="91" t="b">
        <v>0</v>
      </c>
    </row>
    <row r="35" spans="1:12" ht="15">
      <c r="A35" s="91" t="s">
        <v>234</v>
      </c>
      <c r="B35" s="91" t="s">
        <v>622</v>
      </c>
      <c r="C35" s="91">
        <v>2</v>
      </c>
      <c r="D35" s="133">
        <v>0.007751937984496124</v>
      </c>
      <c r="E35" s="133">
        <v>1.2626336047496751</v>
      </c>
      <c r="F35" s="91" t="s">
        <v>796</v>
      </c>
      <c r="G35" s="91" t="b">
        <v>0</v>
      </c>
      <c r="H35" s="91" t="b">
        <v>0</v>
      </c>
      <c r="I35" s="91" t="b">
        <v>0</v>
      </c>
      <c r="J35" s="91" t="b">
        <v>0</v>
      </c>
      <c r="K35" s="91" t="b">
        <v>0</v>
      </c>
      <c r="L35" s="91" t="b">
        <v>0</v>
      </c>
    </row>
    <row r="36" spans="1:12" ht="15">
      <c r="A36" s="91" t="s">
        <v>622</v>
      </c>
      <c r="B36" s="91" t="s">
        <v>233</v>
      </c>
      <c r="C36" s="91">
        <v>2</v>
      </c>
      <c r="D36" s="133">
        <v>0.007751937984496124</v>
      </c>
      <c r="E36" s="133">
        <v>1.2973957110088872</v>
      </c>
      <c r="F36" s="91" t="s">
        <v>796</v>
      </c>
      <c r="G36" s="91" t="b">
        <v>0</v>
      </c>
      <c r="H36" s="91" t="b">
        <v>0</v>
      </c>
      <c r="I36" s="91" t="b">
        <v>0</v>
      </c>
      <c r="J36" s="91" t="b">
        <v>0</v>
      </c>
      <c r="K36" s="91" t="b">
        <v>0</v>
      </c>
      <c r="L36" s="91" t="b">
        <v>0</v>
      </c>
    </row>
    <row r="37" spans="1:12" ht="15">
      <c r="A37" s="91" t="s">
        <v>218</v>
      </c>
      <c r="B37" s="91" t="s">
        <v>627</v>
      </c>
      <c r="C37" s="91">
        <v>2</v>
      </c>
      <c r="D37" s="133">
        <v>0.007751937984496124</v>
      </c>
      <c r="E37" s="133">
        <v>1.422334447617187</v>
      </c>
      <c r="F37" s="91" t="s">
        <v>796</v>
      </c>
      <c r="G37" s="91" t="b">
        <v>0</v>
      </c>
      <c r="H37" s="91" t="b">
        <v>0</v>
      </c>
      <c r="I37" s="91" t="b">
        <v>0</v>
      </c>
      <c r="J37" s="91" t="b">
        <v>0</v>
      </c>
      <c r="K37" s="91" t="b">
        <v>0</v>
      </c>
      <c r="L37" s="91" t="b">
        <v>0</v>
      </c>
    </row>
    <row r="38" spans="1:12" ht="15">
      <c r="A38" s="91" t="s">
        <v>228</v>
      </c>
      <c r="B38" s="91" t="s">
        <v>785</v>
      </c>
      <c r="C38" s="91">
        <v>2</v>
      </c>
      <c r="D38" s="133">
        <v>0.007751937984496124</v>
      </c>
      <c r="E38" s="133">
        <v>1.8994557023368495</v>
      </c>
      <c r="F38" s="91" t="s">
        <v>796</v>
      </c>
      <c r="G38" s="91" t="b">
        <v>0</v>
      </c>
      <c r="H38" s="91" t="b">
        <v>0</v>
      </c>
      <c r="I38" s="91" t="b">
        <v>0</v>
      </c>
      <c r="J38" s="91" t="b">
        <v>0</v>
      </c>
      <c r="K38" s="91" t="b">
        <v>0</v>
      </c>
      <c r="L38" s="91" t="b">
        <v>0</v>
      </c>
    </row>
    <row r="39" spans="1:12" ht="15">
      <c r="A39" s="91" t="s">
        <v>651</v>
      </c>
      <c r="B39" s="91" t="s">
        <v>650</v>
      </c>
      <c r="C39" s="91">
        <v>2</v>
      </c>
      <c r="D39" s="133">
        <v>0.007751937984496124</v>
      </c>
      <c r="E39" s="133">
        <v>1.8994557023368495</v>
      </c>
      <c r="F39" s="91" t="s">
        <v>796</v>
      </c>
      <c r="G39" s="91" t="b">
        <v>0</v>
      </c>
      <c r="H39" s="91" t="b">
        <v>0</v>
      </c>
      <c r="I39" s="91" t="b">
        <v>0</v>
      </c>
      <c r="J39" s="91" t="b">
        <v>0</v>
      </c>
      <c r="K39" s="91" t="b">
        <v>0</v>
      </c>
      <c r="L39" s="91" t="b">
        <v>0</v>
      </c>
    </row>
    <row r="40" spans="1:12" ht="15">
      <c r="A40" s="91" t="s">
        <v>650</v>
      </c>
      <c r="B40" s="91" t="s">
        <v>652</v>
      </c>
      <c r="C40" s="91">
        <v>2</v>
      </c>
      <c r="D40" s="133">
        <v>0.007751937984496124</v>
      </c>
      <c r="E40" s="133">
        <v>1.8994557023368495</v>
      </c>
      <c r="F40" s="91" t="s">
        <v>796</v>
      </c>
      <c r="G40" s="91" t="b">
        <v>0</v>
      </c>
      <c r="H40" s="91" t="b">
        <v>0</v>
      </c>
      <c r="I40" s="91" t="b">
        <v>0</v>
      </c>
      <c r="J40" s="91" t="b">
        <v>0</v>
      </c>
      <c r="K40" s="91" t="b">
        <v>0</v>
      </c>
      <c r="L40" s="91" t="b">
        <v>0</v>
      </c>
    </row>
    <row r="41" spans="1:12" ht="15">
      <c r="A41" s="91" t="s">
        <v>652</v>
      </c>
      <c r="B41" s="91" t="s">
        <v>653</v>
      </c>
      <c r="C41" s="91">
        <v>2</v>
      </c>
      <c r="D41" s="133">
        <v>0.007751937984496124</v>
      </c>
      <c r="E41" s="133">
        <v>2.0755469613925306</v>
      </c>
      <c r="F41" s="91" t="s">
        <v>796</v>
      </c>
      <c r="G41" s="91" t="b">
        <v>0</v>
      </c>
      <c r="H41" s="91" t="b">
        <v>0</v>
      </c>
      <c r="I41" s="91" t="b">
        <v>0</v>
      </c>
      <c r="J41" s="91" t="b">
        <v>0</v>
      </c>
      <c r="K41" s="91" t="b">
        <v>0</v>
      </c>
      <c r="L41" s="91" t="b">
        <v>0</v>
      </c>
    </row>
    <row r="42" spans="1:12" ht="15">
      <c r="A42" s="91" t="s">
        <v>221</v>
      </c>
      <c r="B42" s="91" t="s">
        <v>776</v>
      </c>
      <c r="C42" s="91">
        <v>2</v>
      </c>
      <c r="D42" s="133">
        <v>0.007751937984496124</v>
      </c>
      <c r="E42" s="133">
        <v>1.8994557023368495</v>
      </c>
      <c r="F42" s="91" t="s">
        <v>796</v>
      </c>
      <c r="G42" s="91" t="b">
        <v>0</v>
      </c>
      <c r="H42" s="91" t="b">
        <v>0</v>
      </c>
      <c r="I42" s="91" t="b">
        <v>0</v>
      </c>
      <c r="J42" s="91" t="b">
        <v>1</v>
      </c>
      <c r="K42" s="91" t="b">
        <v>0</v>
      </c>
      <c r="L42" s="91" t="b">
        <v>0</v>
      </c>
    </row>
    <row r="43" spans="1:12" ht="15">
      <c r="A43" s="91" t="s">
        <v>218</v>
      </c>
      <c r="B43" s="91" t="s">
        <v>622</v>
      </c>
      <c r="C43" s="91">
        <v>2</v>
      </c>
      <c r="D43" s="133">
        <v>0.007751937984496124</v>
      </c>
      <c r="E43" s="133">
        <v>0.6094210909743315</v>
      </c>
      <c r="F43" s="91" t="s">
        <v>796</v>
      </c>
      <c r="G43" s="91" t="b">
        <v>0</v>
      </c>
      <c r="H43" s="91" t="b">
        <v>0</v>
      </c>
      <c r="I43" s="91" t="b">
        <v>0</v>
      </c>
      <c r="J43" s="91" t="b">
        <v>0</v>
      </c>
      <c r="K43" s="91" t="b">
        <v>0</v>
      </c>
      <c r="L43" s="91" t="b">
        <v>0</v>
      </c>
    </row>
    <row r="44" spans="1:12" ht="15">
      <c r="A44" s="91" t="s">
        <v>788</v>
      </c>
      <c r="B44" s="91" t="s">
        <v>789</v>
      </c>
      <c r="C44" s="91">
        <v>2</v>
      </c>
      <c r="D44" s="133">
        <v>0.007751937984496124</v>
      </c>
      <c r="E44" s="133">
        <v>2.0755469613925306</v>
      </c>
      <c r="F44" s="91" t="s">
        <v>796</v>
      </c>
      <c r="G44" s="91" t="b">
        <v>0</v>
      </c>
      <c r="H44" s="91" t="b">
        <v>0</v>
      </c>
      <c r="I44" s="91" t="b">
        <v>0</v>
      </c>
      <c r="J44" s="91" t="b">
        <v>0</v>
      </c>
      <c r="K44" s="91" t="b">
        <v>0</v>
      </c>
      <c r="L44" s="91" t="b">
        <v>0</v>
      </c>
    </row>
    <row r="45" spans="1:12" ht="15">
      <c r="A45" s="91" t="s">
        <v>789</v>
      </c>
      <c r="B45" s="91" t="s">
        <v>790</v>
      </c>
      <c r="C45" s="91">
        <v>2</v>
      </c>
      <c r="D45" s="133">
        <v>0.007751937984496124</v>
      </c>
      <c r="E45" s="133">
        <v>2.0755469613925306</v>
      </c>
      <c r="F45" s="91" t="s">
        <v>796</v>
      </c>
      <c r="G45" s="91" t="b">
        <v>0</v>
      </c>
      <c r="H45" s="91" t="b">
        <v>0</v>
      </c>
      <c r="I45" s="91" t="b">
        <v>0</v>
      </c>
      <c r="J45" s="91" t="b">
        <v>0</v>
      </c>
      <c r="K45" s="91" t="b">
        <v>0</v>
      </c>
      <c r="L45" s="91" t="b">
        <v>0</v>
      </c>
    </row>
    <row r="46" spans="1:12" ht="15">
      <c r="A46" s="91" t="s">
        <v>790</v>
      </c>
      <c r="B46" s="91" t="s">
        <v>791</v>
      </c>
      <c r="C46" s="91">
        <v>2</v>
      </c>
      <c r="D46" s="133">
        <v>0.007751937984496124</v>
      </c>
      <c r="E46" s="133">
        <v>2.0755469613925306</v>
      </c>
      <c r="F46" s="91" t="s">
        <v>796</v>
      </c>
      <c r="G46" s="91" t="b">
        <v>0</v>
      </c>
      <c r="H46" s="91" t="b">
        <v>0</v>
      </c>
      <c r="I46" s="91" t="b">
        <v>0</v>
      </c>
      <c r="J46" s="91" t="b">
        <v>0</v>
      </c>
      <c r="K46" s="91" t="b">
        <v>0</v>
      </c>
      <c r="L46" s="91" t="b">
        <v>0</v>
      </c>
    </row>
    <row r="47" spans="1:12" ht="15">
      <c r="A47" s="91" t="s">
        <v>791</v>
      </c>
      <c r="B47" s="91" t="s">
        <v>622</v>
      </c>
      <c r="C47" s="91">
        <v>2</v>
      </c>
      <c r="D47" s="133">
        <v>0.007751937984496124</v>
      </c>
      <c r="E47" s="133">
        <v>1.2626336047496751</v>
      </c>
      <c r="F47" s="91" t="s">
        <v>796</v>
      </c>
      <c r="G47" s="91" t="b">
        <v>0</v>
      </c>
      <c r="H47" s="91" t="b">
        <v>0</v>
      </c>
      <c r="I47" s="91" t="b">
        <v>0</v>
      </c>
      <c r="J47" s="91" t="b">
        <v>0</v>
      </c>
      <c r="K47" s="91" t="b">
        <v>0</v>
      </c>
      <c r="L47" s="91" t="b">
        <v>0</v>
      </c>
    </row>
    <row r="48" spans="1:12" ht="15">
      <c r="A48" s="91" t="s">
        <v>622</v>
      </c>
      <c r="B48" s="91" t="s">
        <v>792</v>
      </c>
      <c r="C48" s="91">
        <v>2</v>
      </c>
      <c r="D48" s="133">
        <v>0.007751937984496124</v>
      </c>
      <c r="E48" s="133">
        <v>1.2973957110088872</v>
      </c>
      <c r="F48" s="91" t="s">
        <v>796</v>
      </c>
      <c r="G48" s="91" t="b">
        <v>0</v>
      </c>
      <c r="H48" s="91" t="b">
        <v>0</v>
      </c>
      <c r="I48" s="91" t="b">
        <v>0</v>
      </c>
      <c r="J48" s="91" t="b">
        <v>0</v>
      </c>
      <c r="K48" s="91" t="b">
        <v>0</v>
      </c>
      <c r="L48" s="91" t="b">
        <v>0</v>
      </c>
    </row>
    <row r="49" spans="1:12" ht="15">
      <c r="A49" s="91" t="s">
        <v>792</v>
      </c>
      <c r="B49" s="91" t="s">
        <v>227</v>
      </c>
      <c r="C49" s="91">
        <v>2</v>
      </c>
      <c r="D49" s="133">
        <v>0.007751937984496124</v>
      </c>
      <c r="E49" s="133">
        <v>2.0755469613925306</v>
      </c>
      <c r="F49" s="91" t="s">
        <v>796</v>
      </c>
      <c r="G49" s="91" t="b">
        <v>0</v>
      </c>
      <c r="H49" s="91" t="b">
        <v>0</v>
      </c>
      <c r="I49" s="91" t="b">
        <v>0</v>
      </c>
      <c r="J49" s="91" t="b">
        <v>0</v>
      </c>
      <c r="K49" s="91" t="b">
        <v>0</v>
      </c>
      <c r="L49" s="91" t="b">
        <v>0</v>
      </c>
    </row>
    <row r="50" spans="1:12" ht="15">
      <c r="A50" s="91" t="s">
        <v>226</v>
      </c>
      <c r="B50" s="91" t="s">
        <v>642</v>
      </c>
      <c r="C50" s="91">
        <v>2</v>
      </c>
      <c r="D50" s="133">
        <v>0.007751937984496124</v>
      </c>
      <c r="E50" s="133">
        <v>2.0755469613925306</v>
      </c>
      <c r="F50" s="91" t="s">
        <v>796</v>
      </c>
      <c r="G50" s="91" t="b">
        <v>0</v>
      </c>
      <c r="H50" s="91" t="b">
        <v>0</v>
      </c>
      <c r="I50" s="91" t="b">
        <v>0</v>
      </c>
      <c r="J50" s="91" t="b">
        <v>0</v>
      </c>
      <c r="K50" s="91" t="b">
        <v>0</v>
      </c>
      <c r="L50" s="91" t="b">
        <v>0</v>
      </c>
    </row>
    <row r="51" spans="1:12" ht="15">
      <c r="A51" s="91" t="s">
        <v>642</v>
      </c>
      <c r="B51" s="91" t="s">
        <v>640</v>
      </c>
      <c r="C51" s="91">
        <v>2</v>
      </c>
      <c r="D51" s="133">
        <v>0.007751937984496124</v>
      </c>
      <c r="E51" s="133">
        <v>1.7745169657285496</v>
      </c>
      <c r="F51" s="91" t="s">
        <v>796</v>
      </c>
      <c r="G51" s="91" t="b">
        <v>0</v>
      </c>
      <c r="H51" s="91" t="b">
        <v>0</v>
      </c>
      <c r="I51" s="91" t="b">
        <v>0</v>
      </c>
      <c r="J51" s="91" t="b">
        <v>0</v>
      </c>
      <c r="K51" s="91" t="b">
        <v>0</v>
      </c>
      <c r="L51" s="91" t="b">
        <v>0</v>
      </c>
    </row>
    <row r="52" spans="1:12" ht="15">
      <c r="A52" s="91" t="s">
        <v>641</v>
      </c>
      <c r="B52" s="91" t="s">
        <v>643</v>
      </c>
      <c r="C52" s="91">
        <v>2</v>
      </c>
      <c r="D52" s="133">
        <v>0.007751937984496124</v>
      </c>
      <c r="E52" s="133">
        <v>1.7745169657285496</v>
      </c>
      <c r="F52" s="91" t="s">
        <v>796</v>
      </c>
      <c r="G52" s="91" t="b">
        <v>0</v>
      </c>
      <c r="H52" s="91" t="b">
        <v>0</v>
      </c>
      <c r="I52" s="91" t="b">
        <v>0</v>
      </c>
      <c r="J52" s="91" t="b">
        <v>0</v>
      </c>
      <c r="K52" s="91" t="b">
        <v>0</v>
      </c>
      <c r="L52" s="91" t="b">
        <v>0</v>
      </c>
    </row>
    <row r="53" spans="1:12" ht="15">
      <c r="A53" s="91" t="s">
        <v>643</v>
      </c>
      <c r="B53" s="91" t="s">
        <v>644</v>
      </c>
      <c r="C53" s="91">
        <v>2</v>
      </c>
      <c r="D53" s="133">
        <v>0.007751937984496124</v>
      </c>
      <c r="E53" s="133">
        <v>2.0755469613925306</v>
      </c>
      <c r="F53" s="91" t="s">
        <v>796</v>
      </c>
      <c r="G53" s="91" t="b">
        <v>0</v>
      </c>
      <c r="H53" s="91" t="b">
        <v>0</v>
      </c>
      <c r="I53" s="91" t="b">
        <v>0</v>
      </c>
      <c r="J53" s="91" t="b">
        <v>0</v>
      </c>
      <c r="K53" s="91" t="b">
        <v>0</v>
      </c>
      <c r="L53" s="91" t="b">
        <v>0</v>
      </c>
    </row>
    <row r="54" spans="1:12" ht="15">
      <c r="A54" s="91" t="s">
        <v>644</v>
      </c>
      <c r="B54" s="91" t="s">
        <v>645</v>
      </c>
      <c r="C54" s="91">
        <v>2</v>
      </c>
      <c r="D54" s="133">
        <v>0.007751937984496124</v>
      </c>
      <c r="E54" s="133">
        <v>2.0755469613925306</v>
      </c>
      <c r="F54" s="91" t="s">
        <v>796</v>
      </c>
      <c r="G54" s="91" t="b">
        <v>0</v>
      </c>
      <c r="H54" s="91" t="b">
        <v>0</v>
      </c>
      <c r="I54" s="91" t="b">
        <v>0</v>
      </c>
      <c r="J54" s="91" t="b">
        <v>0</v>
      </c>
      <c r="K54" s="91" t="b">
        <v>1</v>
      </c>
      <c r="L54" s="91" t="b">
        <v>0</v>
      </c>
    </row>
    <row r="55" spans="1:12" ht="15">
      <c r="A55" s="91" t="s">
        <v>645</v>
      </c>
      <c r="B55" s="91" t="s">
        <v>646</v>
      </c>
      <c r="C55" s="91">
        <v>2</v>
      </c>
      <c r="D55" s="133">
        <v>0.007751937984496124</v>
      </c>
      <c r="E55" s="133">
        <v>2.0755469613925306</v>
      </c>
      <c r="F55" s="91" t="s">
        <v>796</v>
      </c>
      <c r="G55" s="91" t="b">
        <v>0</v>
      </c>
      <c r="H55" s="91" t="b">
        <v>1</v>
      </c>
      <c r="I55" s="91" t="b">
        <v>0</v>
      </c>
      <c r="J55" s="91" t="b">
        <v>0</v>
      </c>
      <c r="K55" s="91" t="b">
        <v>0</v>
      </c>
      <c r="L55" s="91" t="b">
        <v>0</v>
      </c>
    </row>
    <row r="56" spans="1:12" ht="15">
      <c r="A56" s="91" t="s">
        <v>646</v>
      </c>
      <c r="B56" s="91" t="s">
        <v>647</v>
      </c>
      <c r="C56" s="91">
        <v>2</v>
      </c>
      <c r="D56" s="133">
        <v>0.007751937984496124</v>
      </c>
      <c r="E56" s="133">
        <v>2.0755469613925306</v>
      </c>
      <c r="F56" s="91" t="s">
        <v>796</v>
      </c>
      <c r="G56" s="91" t="b">
        <v>0</v>
      </c>
      <c r="H56" s="91" t="b">
        <v>0</v>
      </c>
      <c r="I56" s="91" t="b">
        <v>0</v>
      </c>
      <c r="J56" s="91" t="b">
        <v>0</v>
      </c>
      <c r="K56" s="91" t="b">
        <v>0</v>
      </c>
      <c r="L56" s="91" t="b">
        <v>0</v>
      </c>
    </row>
    <row r="57" spans="1:12" ht="15">
      <c r="A57" s="91" t="s">
        <v>647</v>
      </c>
      <c r="B57" s="91" t="s">
        <v>640</v>
      </c>
      <c r="C57" s="91">
        <v>2</v>
      </c>
      <c r="D57" s="133">
        <v>0.007751937984496124</v>
      </c>
      <c r="E57" s="133">
        <v>1.7745169657285496</v>
      </c>
      <c r="F57" s="91" t="s">
        <v>796</v>
      </c>
      <c r="G57" s="91" t="b">
        <v>0</v>
      </c>
      <c r="H57" s="91" t="b">
        <v>0</v>
      </c>
      <c r="I57" s="91" t="b">
        <v>0</v>
      </c>
      <c r="J57" s="91" t="b">
        <v>0</v>
      </c>
      <c r="K57" s="91" t="b">
        <v>0</v>
      </c>
      <c r="L57" s="91" t="b">
        <v>0</v>
      </c>
    </row>
    <row r="58" spans="1:12" ht="15">
      <c r="A58" s="91" t="s">
        <v>641</v>
      </c>
      <c r="B58" s="91" t="s">
        <v>648</v>
      </c>
      <c r="C58" s="91">
        <v>2</v>
      </c>
      <c r="D58" s="133">
        <v>0.007751937984496124</v>
      </c>
      <c r="E58" s="133">
        <v>1.7745169657285496</v>
      </c>
      <c r="F58" s="91" t="s">
        <v>796</v>
      </c>
      <c r="G58" s="91" t="b">
        <v>0</v>
      </c>
      <c r="H58" s="91" t="b">
        <v>0</v>
      </c>
      <c r="I58" s="91" t="b">
        <v>0</v>
      </c>
      <c r="J58" s="91" t="b">
        <v>0</v>
      </c>
      <c r="K58" s="91" t="b">
        <v>0</v>
      </c>
      <c r="L58" s="91" t="b">
        <v>0</v>
      </c>
    </row>
    <row r="59" spans="1:12" ht="15">
      <c r="A59" s="91" t="s">
        <v>648</v>
      </c>
      <c r="B59" s="91" t="s">
        <v>793</v>
      </c>
      <c r="C59" s="91">
        <v>2</v>
      </c>
      <c r="D59" s="133">
        <v>0.007751937984496124</v>
      </c>
      <c r="E59" s="133">
        <v>2.0755469613925306</v>
      </c>
      <c r="F59" s="91" t="s">
        <v>796</v>
      </c>
      <c r="G59" s="91" t="b">
        <v>0</v>
      </c>
      <c r="H59" s="91" t="b">
        <v>0</v>
      </c>
      <c r="I59" s="91" t="b">
        <v>0</v>
      </c>
      <c r="J59" s="91" t="b">
        <v>0</v>
      </c>
      <c r="K59" s="91" t="b">
        <v>0</v>
      </c>
      <c r="L59" s="91" t="b">
        <v>0</v>
      </c>
    </row>
    <row r="60" spans="1:12" ht="15">
      <c r="A60" s="91" t="s">
        <v>627</v>
      </c>
      <c r="B60" s="91" t="s">
        <v>628</v>
      </c>
      <c r="C60" s="91">
        <v>3</v>
      </c>
      <c r="D60" s="133">
        <v>0.013632035849133212</v>
      </c>
      <c r="E60" s="133">
        <v>1.505149978319906</v>
      </c>
      <c r="F60" s="91" t="s">
        <v>567</v>
      </c>
      <c r="G60" s="91" t="b">
        <v>0</v>
      </c>
      <c r="H60" s="91" t="b">
        <v>0</v>
      </c>
      <c r="I60" s="91" t="b">
        <v>0</v>
      </c>
      <c r="J60" s="91" t="b">
        <v>0</v>
      </c>
      <c r="K60" s="91" t="b">
        <v>0</v>
      </c>
      <c r="L60" s="91" t="b">
        <v>0</v>
      </c>
    </row>
    <row r="61" spans="1:12" ht="15">
      <c r="A61" s="91" t="s">
        <v>628</v>
      </c>
      <c r="B61" s="91" t="s">
        <v>629</v>
      </c>
      <c r="C61" s="91">
        <v>3</v>
      </c>
      <c r="D61" s="133">
        <v>0.013632035849133212</v>
      </c>
      <c r="E61" s="133">
        <v>1.505149978319906</v>
      </c>
      <c r="F61" s="91" t="s">
        <v>567</v>
      </c>
      <c r="G61" s="91" t="b">
        <v>0</v>
      </c>
      <c r="H61" s="91" t="b">
        <v>0</v>
      </c>
      <c r="I61" s="91" t="b">
        <v>0</v>
      </c>
      <c r="J61" s="91" t="b">
        <v>0</v>
      </c>
      <c r="K61" s="91" t="b">
        <v>0</v>
      </c>
      <c r="L61" s="91" t="b">
        <v>0</v>
      </c>
    </row>
    <row r="62" spans="1:12" ht="15">
      <c r="A62" s="91" t="s">
        <v>629</v>
      </c>
      <c r="B62" s="91" t="s">
        <v>630</v>
      </c>
      <c r="C62" s="91">
        <v>3</v>
      </c>
      <c r="D62" s="133">
        <v>0.013632035849133212</v>
      </c>
      <c r="E62" s="133">
        <v>1.505149978319906</v>
      </c>
      <c r="F62" s="91" t="s">
        <v>567</v>
      </c>
      <c r="G62" s="91" t="b">
        <v>0</v>
      </c>
      <c r="H62" s="91" t="b">
        <v>0</v>
      </c>
      <c r="I62" s="91" t="b">
        <v>0</v>
      </c>
      <c r="J62" s="91" t="b">
        <v>0</v>
      </c>
      <c r="K62" s="91" t="b">
        <v>0</v>
      </c>
      <c r="L62" s="91" t="b">
        <v>0</v>
      </c>
    </row>
    <row r="63" spans="1:12" ht="15">
      <c r="A63" s="91" t="s">
        <v>630</v>
      </c>
      <c r="B63" s="91" t="s">
        <v>229</v>
      </c>
      <c r="C63" s="91">
        <v>3</v>
      </c>
      <c r="D63" s="133">
        <v>0.013632035849133212</v>
      </c>
      <c r="E63" s="133">
        <v>1.505149978319906</v>
      </c>
      <c r="F63" s="91" t="s">
        <v>567</v>
      </c>
      <c r="G63" s="91" t="b">
        <v>0</v>
      </c>
      <c r="H63" s="91" t="b">
        <v>0</v>
      </c>
      <c r="I63" s="91" t="b">
        <v>0</v>
      </c>
      <c r="J63" s="91" t="b">
        <v>0</v>
      </c>
      <c r="K63" s="91" t="b">
        <v>0</v>
      </c>
      <c r="L63" s="91" t="b">
        <v>0</v>
      </c>
    </row>
    <row r="64" spans="1:12" ht="15">
      <c r="A64" s="91" t="s">
        <v>229</v>
      </c>
      <c r="B64" s="91" t="s">
        <v>631</v>
      </c>
      <c r="C64" s="91">
        <v>3</v>
      </c>
      <c r="D64" s="133">
        <v>0.013632035849133212</v>
      </c>
      <c r="E64" s="133">
        <v>1.505149978319906</v>
      </c>
      <c r="F64" s="91" t="s">
        <v>567</v>
      </c>
      <c r="G64" s="91" t="b">
        <v>0</v>
      </c>
      <c r="H64" s="91" t="b">
        <v>0</v>
      </c>
      <c r="I64" s="91" t="b">
        <v>0</v>
      </c>
      <c r="J64" s="91" t="b">
        <v>0</v>
      </c>
      <c r="K64" s="91" t="b">
        <v>0</v>
      </c>
      <c r="L64" s="91" t="b">
        <v>0</v>
      </c>
    </row>
    <row r="65" spans="1:12" ht="15">
      <c r="A65" s="91" t="s">
        <v>631</v>
      </c>
      <c r="B65" s="91" t="s">
        <v>632</v>
      </c>
      <c r="C65" s="91">
        <v>3</v>
      </c>
      <c r="D65" s="133">
        <v>0.013632035849133212</v>
      </c>
      <c r="E65" s="133">
        <v>1.505149978319906</v>
      </c>
      <c r="F65" s="91" t="s">
        <v>567</v>
      </c>
      <c r="G65" s="91" t="b">
        <v>0</v>
      </c>
      <c r="H65" s="91" t="b">
        <v>0</v>
      </c>
      <c r="I65" s="91" t="b">
        <v>0</v>
      </c>
      <c r="J65" s="91" t="b">
        <v>0</v>
      </c>
      <c r="K65" s="91" t="b">
        <v>0</v>
      </c>
      <c r="L65" s="91" t="b">
        <v>0</v>
      </c>
    </row>
    <row r="66" spans="1:12" ht="15">
      <c r="A66" s="91" t="s">
        <v>632</v>
      </c>
      <c r="B66" s="91" t="s">
        <v>633</v>
      </c>
      <c r="C66" s="91">
        <v>3</v>
      </c>
      <c r="D66" s="133">
        <v>0.013632035849133212</v>
      </c>
      <c r="E66" s="133">
        <v>1.505149978319906</v>
      </c>
      <c r="F66" s="91" t="s">
        <v>567</v>
      </c>
      <c r="G66" s="91" t="b">
        <v>0</v>
      </c>
      <c r="H66" s="91" t="b">
        <v>0</v>
      </c>
      <c r="I66" s="91" t="b">
        <v>0</v>
      </c>
      <c r="J66" s="91" t="b">
        <v>0</v>
      </c>
      <c r="K66" s="91" t="b">
        <v>0</v>
      </c>
      <c r="L66" s="91" t="b">
        <v>0</v>
      </c>
    </row>
    <row r="67" spans="1:12" ht="15">
      <c r="A67" s="91" t="s">
        <v>633</v>
      </c>
      <c r="B67" s="91" t="s">
        <v>228</v>
      </c>
      <c r="C67" s="91">
        <v>3</v>
      </c>
      <c r="D67" s="133">
        <v>0.013632035849133212</v>
      </c>
      <c r="E67" s="133">
        <v>1.505149978319906</v>
      </c>
      <c r="F67" s="91" t="s">
        <v>567</v>
      </c>
      <c r="G67" s="91" t="b">
        <v>0</v>
      </c>
      <c r="H67" s="91" t="b">
        <v>0</v>
      </c>
      <c r="I67" s="91" t="b">
        <v>0</v>
      </c>
      <c r="J67" s="91" t="b">
        <v>0</v>
      </c>
      <c r="K67" s="91" t="b">
        <v>0</v>
      </c>
      <c r="L67" s="91" t="b">
        <v>0</v>
      </c>
    </row>
    <row r="68" spans="1:12" ht="15">
      <c r="A68" s="91" t="s">
        <v>779</v>
      </c>
      <c r="B68" s="91" t="s">
        <v>780</v>
      </c>
      <c r="C68" s="91">
        <v>2</v>
      </c>
      <c r="D68" s="133">
        <v>0.012442143119530357</v>
      </c>
      <c r="E68" s="133">
        <v>1.6812412373755872</v>
      </c>
      <c r="F68" s="91" t="s">
        <v>567</v>
      </c>
      <c r="G68" s="91" t="b">
        <v>0</v>
      </c>
      <c r="H68" s="91" t="b">
        <v>0</v>
      </c>
      <c r="I68" s="91" t="b">
        <v>0</v>
      </c>
      <c r="J68" s="91" t="b">
        <v>0</v>
      </c>
      <c r="K68" s="91" t="b">
        <v>0</v>
      </c>
      <c r="L68" s="91" t="b">
        <v>0</v>
      </c>
    </row>
    <row r="69" spans="1:12" ht="15">
      <c r="A69" s="91" t="s">
        <v>780</v>
      </c>
      <c r="B69" s="91" t="s">
        <v>781</v>
      </c>
      <c r="C69" s="91">
        <v>2</v>
      </c>
      <c r="D69" s="133">
        <v>0.012442143119530357</v>
      </c>
      <c r="E69" s="133">
        <v>1.6812412373755872</v>
      </c>
      <c r="F69" s="91" t="s">
        <v>567</v>
      </c>
      <c r="G69" s="91" t="b">
        <v>0</v>
      </c>
      <c r="H69" s="91" t="b">
        <v>0</v>
      </c>
      <c r="I69" s="91" t="b">
        <v>0</v>
      </c>
      <c r="J69" s="91" t="b">
        <v>0</v>
      </c>
      <c r="K69" s="91" t="b">
        <v>0</v>
      </c>
      <c r="L69" s="91" t="b">
        <v>0</v>
      </c>
    </row>
    <row r="70" spans="1:12" ht="15">
      <c r="A70" s="91" t="s">
        <v>781</v>
      </c>
      <c r="B70" s="91" t="s">
        <v>782</v>
      </c>
      <c r="C70" s="91">
        <v>2</v>
      </c>
      <c r="D70" s="133">
        <v>0.012442143119530357</v>
      </c>
      <c r="E70" s="133">
        <v>1.6812412373755872</v>
      </c>
      <c r="F70" s="91" t="s">
        <v>567</v>
      </c>
      <c r="G70" s="91" t="b">
        <v>0</v>
      </c>
      <c r="H70" s="91" t="b">
        <v>0</v>
      </c>
      <c r="I70" s="91" t="b">
        <v>0</v>
      </c>
      <c r="J70" s="91" t="b">
        <v>0</v>
      </c>
      <c r="K70" s="91" t="b">
        <v>0</v>
      </c>
      <c r="L70" s="91" t="b">
        <v>0</v>
      </c>
    </row>
    <row r="71" spans="1:12" ht="15">
      <c r="A71" s="91" t="s">
        <v>782</v>
      </c>
      <c r="B71" s="91" t="s">
        <v>783</v>
      </c>
      <c r="C71" s="91">
        <v>2</v>
      </c>
      <c r="D71" s="133">
        <v>0.012442143119530357</v>
      </c>
      <c r="E71" s="133">
        <v>1.6812412373755872</v>
      </c>
      <c r="F71" s="91" t="s">
        <v>567</v>
      </c>
      <c r="G71" s="91" t="b">
        <v>0</v>
      </c>
      <c r="H71" s="91" t="b">
        <v>0</v>
      </c>
      <c r="I71" s="91" t="b">
        <v>0</v>
      </c>
      <c r="J71" s="91" t="b">
        <v>0</v>
      </c>
      <c r="K71" s="91" t="b">
        <v>0</v>
      </c>
      <c r="L71" s="91" t="b">
        <v>0</v>
      </c>
    </row>
    <row r="72" spans="1:12" ht="15">
      <c r="A72" s="91" t="s">
        <v>783</v>
      </c>
      <c r="B72" s="91" t="s">
        <v>784</v>
      </c>
      <c r="C72" s="91">
        <v>2</v>
      </c>
      <c r="D72" s="133">
        <v>0.012442143119530357</v>
      </c>
      <c r="E72" s="133">
        <v>1.6812412373755872</v>
      </c>
      <c r="F72" s="91" t="s">
        <v>567</v>
      </c>
      <c r="G72" s="91" t="b">
        <v>0</v>
      </c>
      <c r="H72" s="91" t="b">
        <v>0</v>
      </c>
      <c r="I72" s="91" t="b">
        <v>0</v>
      </c>
      <c r="J72" s="91" t="b">
        <v>0</v>
      </c>
      <c r="K72" s="91" t="b">
        <v>0</v>
      </c>
      <c r="L72" s="91" t="b">
        <v>0</v>
      </c>
    </row>
    <row r="73" spans="1:12" ht="15">
      <c r="A73" s="91" t="s">
        <v>784</v>
      </c>
      <c r="B73" s="91" t="s">
        <v>234</v>
      </c>
      <c r="C73" s="91">
        <v>2</v>
      </c>
      <c r="D73" s="133">
        <v>0.012442143119530357</v>
      </c>
      <c r="E73" s="133">
        <v>1.6812412373755872</v>
      </c>
      <c r="F73" s="91" t="s">
        <v>567</v>
      </c>
      <c r="G73" s="91" t="b">
        <v>0</v>
      </c>
      <c r="H73" s="91" t="b">
        <v>0</v>
      </c>
      <c r="I73" s="91" t="b">
        <v>0</v>
      </c>
      <c r="J73" s="91" t="b">
        <v>0</v>
      </c>
      <c r="K73" s="91" t="b">
        <v>0</v>
      </c>
      <c r="L73" s="91" t="b">
        <v>0</v>
      </c>
    </row>
    <row r="74" spans="1:12" ht="15">
      <c r="A74" s="91" t="s">
        <v>234</v>
      </c>
      <c r="B74" s="91" t="s">
        <v>622</v>
      </c>
      <c r="C74" s="91">
        <v>2</v>
      </c>
      <c r="D74" s="133">
        <v>0.012442143119530357</v>
      </c>
      <c r="E74" s="133">
        <v>1.1371731930253115</v>
      </c>
      <c r="F74" s="91" t="s">
        <v>567</v>
      </c>
      <c r="G74" s="91" t="b">
        <v>0</v>
      </c>
      <c r="H74" s="91" t="b">
        <v>0</v>
      </c>
      <c r="I74" s="91" t="b">
        <v>0</v>
      </c>
      <c r="J74" s="91" t="b">
        <v>0</v>
      </c>
      <c r="K74" s="91" t="b">
        <v>0</v>
      </c>
      <c r="L74" s="91" t="b">
        <v>0</v>
      </c>
    </row>
    <row r="75" spans="1:12" ht="15">
      <c r="A75" s="91" t="s">
        <v>622</v>
      </c>
      <c r="B75" s="91" t="s">
        <v>233</v>
      </c>
      <c r="C75" s="91">
        <v>2</v>
      </c>
      <c r="D75" s="133">
        <v>0.012442143119530357</v>
      </c>
      <c r="E75" s="133">
        <v>1.2041199826559248</v>
      </c>
      <c r="F75" s="91" t="s">
        <v>567</v>
      </c>
      <c r="G75" s="91" t="b">
        <v>0</v>
      </c>
      <c r="H75" s="91" t="b">
        <v>0</v>
      </c>
      <c r="I75" s="91" t="b">
        <v>0</v>
      </c>
      <c r="J75" s="91" t="b">
        <v>0</v>
      </c>
      <c r="K75" s="91" t="b">
        <v>0</v>
      </c>
      <c r="L75" s="91" t="b">
        <v>0</v>
      </c>
    </row>
    <row r="76" spans="1:12" ht="15">
      <c r="A76" s="91" t="s">
        <v>218</v>
      </c>
      <c r="B76" s="91" t="s">
        <v>627</v>
      </c>
      <c r="C76" s="91">
        <v>2</v>
      </c>
      <c r="D76" s="133">
        <v>0.012442143119530357</v>
      </c>
      <c r="E76" s="133">
        <v>1.2833012287035497</v>
      </c>
      <c r="F76" s="91" t="s">
        <v>567</v>
      </c>
      <c r="G76" s="91" t="b">
        <v>0</v>
      </c>
      <c r="H76" s="91" t="b">
        <v>0</v>
      </c>
      <c r="I76" s="91" t="b">
        <v>0</v>
      </c>
      <c r="J76" s="91" t="b">
        <v>0</v>
      </c>
      <c r="K76" s="91" t="b">
        <v>0</v>
      </c>
      <c r="L76" s="91" t="b">
        <v>0</v>
      </c>
    </row>
    <row r="77" spans="1:12" ht="15">
      <c r="A77" s="91" t="s">
        <v>228</v>
      </c>
      <c r="B77" s="91" t="s">
        <v>785</v>
      </c>
      <c r="C77" s="91">
        <v>2</v>
      </c>
      <c r="D77" s="133">
        <v>0.012442143119530357</v>
      </c>
      <c r="E77" s="133">
        <v>1.505149978319906</v>
      </c>
      <c r="F77" s="91" t="s">
        <v>567</v>
      </c>
      <c r="G77" s="91" t="b">
        <v>0</v>
      </c>
      <c r="H77" s="91" t="b">
        <v>0</v>
      </c>
      <c r="I77" s="91" t="b">
        <v>0</v>
      </c>
      <c r="J77" s="91" t="b">
        <v>0</v>
      </c>
      <c r="K77" s="91" t="b">
        <v>0</v>
      </c>
      <c r="L77" s="91" t="b">
        <v>0</v>
      </c>
    </row>
    <row r="78" spans="1:12" ht="15">
      <c r="A78" s="91" t="s">
        <v>788</v>
      </c>
      <c r="B78" s="91" t="s">
        <v>789</v>
      </c>
      <c r="C78" s="91">
        <v>2</v>
      </c>
      <c r="D78" s="133">
        <v>0.012442143119530357</v>
      </c>
      <c r="E78" s="133">
        <v>1.6812412373755872</v>
      </c>
      <c r="F78" s="91" t="s">
        <v>567</v>
      </c>
      <c r="G78" s="91" t="b">
        <v>0</v>
      </c>
      <c r="H78" s="91" t="b">
        <v>0</v>
      </c>
      <c r="I78" s="91" t="b">
        <v>0</v>
      </c>
      <c r="J78" s="91" t="b">
        <v>0</v>
      </c>
      <c r="K78" s="91" t="b">
        <v>0</v>
      </c>
      <c r="L78" s="91" t="b">
        <v>0</v>
      </c>
    </row>
    <row r="79" spans="1:12" ht="15">
      <c r="A79" s="91" t="s">
        <v>789</v>
      </c>
      <c r="B79" s="91" t="s">
        <v>790</v>
      </c>
      <c r="C79" s="91">
        <v>2</v>
      </c>
      <c r="D79" s="133">
        <v>0.012442143119530357</v>
      </c>
      <c r="E79" s="133">
        <v>1.6812412373755872</v>
      </c>
      <c r="F79" s="91" t="s">
        <v>567</v>
      </c>
      <c r="G79" s="91" t="b">
        <v>0</v>
      </c>
      <c r="H79" s="91" t="b">
        <v>0</v>
      </c>
      <c r="I79" s="91" t="b">
        <v>0</v>
      </c>
      <c r="J79" s="91" t="b">
        <v>0</v>
      </c>
      <c r="K79" s="91" t="b">
        <v>0</v>
      </c>
      <c r="L79" s="91" t="b">
        <v>0</v>
      </c>
    </row>
    <row r="80" spans="1:12" ht="15">
      <c r="A80" s="91" t="s">
        <v>790</v>
      </c>
      <c r="B80" s="91" t="s">
        <v>791</v>
      </c>
      <c r="C80" s="91">
        <v>2</v>
      </c>
      <c r="D80" s="133">
        <v>0.012442143119530357</v>
      </c>
      <c r="E80" s="133">
        <v>1.6812412373755872</v>
      </c>
      <c r="F80" s="91" t="s">
        <v>567</v>
      </c>
      <c r="G80" s="91" t="b">
        <v>0</v>
      </c>
      <c r="H80" s="91" t="b">
        <v>0</v>
      </c>
      <c r="I80" s="91" t="b">
        <v>0</v>
      </c>
      <c r="J80" s="91" t="b">
        <v>0</v>
      </c>
      <c r="K80" s="91" t="b">
        <v>0</v>
      </c>
      <c r="L80" s="91" t="b">
        <v>0</v>
      </c>
    </row>
    <row r="81" spans="1:12" ht="15">
      <c r="A81" s="91" t="s">
        <v>791</v>
      </c>
      <c r="B81" s="91" t="s">
        <v>622</v>
      </c>
      <c r="C81" s="91">
        <v>2</v>
      </c>
      <c r="D81" s="133">
        <v>0.012442143119530357</v>
      </c>
      <c r="E81" s="133">
        <v>1.1371731930253115</v>
      </c>
      <c r="F81" s="91" t="s">
        <v>567</v>
      </c>
      <c r="G81" s="91" t="b">
        <v>0</v>
      </c>
      <c r="H81" s="91" t="b">
        <v>0</v>
      </c>
      <c r="I81" s="91" t="b">
        <v>0</v>
      </c>
      <c r="J81" s="91" t="b">
        <v>0</v>
      </c>
      <c r="K81" s="91" t="b">
        <v>0</v>
      </c>
      <c r="L81" s="91" t="b">
        <v>0</v>
      </c>
    </row>
    <row r="82" spans="1:12" ht="15">
      <c r="A82" s="91" t="s">
        <v>622</v>
      </c>
      <c r="B82" s="91" t="s">
        <v>792</v>
      </c>
      <c r="C82" s="91">
        <v>2</v>
      </c>
      <c r="D82" s="133">
        <v>0.012442143119530357</v>
      </c>
      <c r="E82" s="133">
        <v>1.2041199826559248</v>
      </c>
      <c r="F82" s="91" t="s">
        <v>567</v>
      </c>
      <c r="G82" s="91" t="b">
        <v>0</v>
      </c>
      <c r="H82" s="91" t="b">
        <v>0</v>
      </c>
      <c r="I82" s="91" t="b">
        <v>0</v>
      </c>
      <c r="J82" s="91" t="b">
        <v>0</v>
      </c>
      <c r="K82" s="91" t="b">
        <v>0</v>
      </c>
      <c r="L82" s="91" t="b">
        <v>0</v>
      </c>
    </row>
    <row r="83" spans="1:12" ht="15">
      <c r="A83" s="91" t="s">
        <v>792</v>
      </c>
      <c r="B83" s="91" t="s">
        <v>227</v>
      </c>
      <c r="C83" s="91">
        <v>2</v>
      </c>
      <c r="D83" s="133">
        <v>0.012442143119530357</v>
      </c>
      <c r="E83" s="133">
        <v>1.6812412373755872</v>
      </c>
      <c r="F83" s="91" t="s">
        <v>567</v>
      </c>
      <c r="G83" s="91" t="b">
        <v>0</v>
      </c>
      <c r="H83" s="91" t="b">
        <v>0</v>
      </c>
      <c r="I83" s="91" t="b">
        <v>0</v>
      </c>
      <c r="J83" s="91" t="b">
        <v>0</v>
      </c>
      <c r="K83" s="91" t="b">
        <v>0</v>
      </c>
      <c r="L83" s="91" t="b">
        <v>0</v>
      </c>
    </row>
    <row r="84" spans="1:12" ht="15">
      <c r="A84" s="91" t="s">
        <v>230</v>
      </c>
      <c r="B84" s="91" t="s">
        <v>623</v>
      </c>
      <c r="C84" s="91">
        <v>2</v>
      </c>
      <c r="D84" s="133">
        <v>0.012442143119530357</v>
      </c>
      <c r="E84" s="133">
        <v>1.6812412373755872</v>
      </c>
      <c r="F84" s="91" t="s">
        <v>567</v>
      </c>
      <c r="G84" s="91" t="b">
        <v>0</v>
      </c>
      <c r="H84" s="91" t="b">
        <v>0</v>
      </c>
      <c r="I84" s="91" t="b">
        <v>0</v>
      </c>
      <c r="J84" s="91" t="b">
        <v>0</v>
      </c>
      <c r="K84" s="91" t="b">
        <v>0</v>
      </c>
      <c r="L84" s="91" t="b">
        <v>0</v>
      </c>
    </row>
    <row r="85" spans="1:12" ht="15">
      <c r="A85" s="91" t="s">
        <v>623</v>
      </c>
      <c r="B85" s="91" t="s">
        <v>635</v>
      </c>
      <c r="C85" s="91">
        <v>2</v>
      </c>
      <c r="D85" s="133">
        <v>0.012442143119530357</v>
      </c>
      <c r="E85" s="133">
        <v>1.6812412373755872</v>
      </c>
      <c r="F85" s="91" t="s">
        <v>567</v>
      </c>
      <c r="G85" s="91" t="b">
        <v>0</v>
      </c>
      <c r="H85" s="91" t="b">
        <v>0</v>
      </c>
      <c r="I85" s="91" t="b">
        <v>0</v>
      </c>
      <c r="J85" s="91" t="b">
        <v>0</v>
      </c>
      <c r="K85" s="91" t="b">
        <v>0</v>
      </c>
      <c r="L85" s="91" t="b">
        <v>0</v>
      </c>
    </row>
    <row r="86" spans="1:12" ht="15">
      <c r="A86" s="91" t="s">
        <v>635</v>
      </c>
      <c r="B86" s="91" t="s">
        <v>624</v>
      </c>
      <c r="C86" s="91">
        <v>2</v>
      </c>
      <c r="D86" s="133">
        <v>0.012442143119530357</v>
      </c>
      <c r="E86" s="133">
        <v>1.505149978319906</v>
      </c>
      <c r="F86" s="91" t="s">
        <v>567</v>
      </c>
      <c r="G86" s="91" t="b">
        <v>0</v>
      </c>
      <c r="H86" s="91" t="b">
        <v>0</v>
      </c>
      <c r="I86" s="91" t="b">
        <v>0</v>
      </c>
      <c r="J86" s="91" t="b">
        <v>0</v>
      </c>
      <c r="K86" s="91" t="b">
        <v>0</v>
      </c>
      <c r="L86" s="91" t="b">
        <v>0</v>
      </c>
    </row>
    <row r="87" spans="1:12" ht="15">
      <c r="A87" s="91" t="s">
        <v>622</v>
      </c>
      <c r="B87" s="91" t="s">
        <v>772</v>
      </c>
      <c r="C87" s="91">
        <v>2</v>
      </c>
      <c r="D87" s="133">
        <v>0.012442143119530357</v>
      </c>
      <c r="E87" s="133">
        <v>1.2041199826559248</v>
      </c>
      <c r="F87" s="91" t="s">
        <v>567</v>
      </c>
      <c r="G87" s="91" t="b">
        <v>0</v>
      </c>
      <c r="H87" s="91" t="b">
        <v>0</v>
      </c>
      <c r="I87" s="91" t="b">
        <v>0</v>
      </c>
      <c r="J87" s="91" t="b">
        <v>1</v>
      </c>
      <c r="K87" s="91" t="b">
        <v>0</v>
      </c>
      <c r="L87" s="91" t="b">
        <v>0</v>
      </c>
    </row>
    <row r="88" spans="1:12" ht="15">
      <c r="A88" s="91" t="s">
        <v>230</v>
      </c>
      <c r="B88" s="91" t="s">
        <v>623</v>
      </c>
      <c r="C88" s="91">
        <v>5</v>
      </c>
      <c r="D88" s="133">
        <v>0.004603560816722373</v>
      </c>
      <c r="E88" s="133">
        <v>1.1249387366083</v>
      </c>
      <c r="F88" s="91" t="s">
        <v>568</v>
      </c>
      <c r="G88" s="91" t="b">
        <v>0</v>
      </c>
      <c r="H88" s="91" t="b">
        <v>0</v>
      </c>
      <c r="I88" s="91" t="b">
        <v>0</v>
      </c>
      <c r="J88" s="91" t="b">
        <v>0</v>
      </c>
      <c r="K88" s="91" t="b">
        <v>0</v>
      </c>
      <c r="L88" s="91" t="b">
        <v>0</v>
      </c>
    </row>
    <row r="89" spans="1:12" ht="15">
      <c r="A89" s="91" t="s">
        <v>623</v>
      </c>
      <c r="B89" s="91" t="s">
        <v>635</v>
      </c>
      <c r="C89" s="91">
        <v>5</v>
      </c>
      <c r="D89" s="133">
        <v>0.004603560816722373</v>
      </c>
      <c r="E89" s="133">
        <v>1.1249387366083</v>
      </c>
      <c r="F89" s="91" t="s">
        <v>568</v>
      </c>
      <c r="G89" s="91" t="b">
        <v>0</v>
      </c>
      <c r="H89" s="91" t="b">
        <v>0</v>
      </c>
      <c r="I89" s="91" t="b">
        <v>0</v>
      </c>
      <c r="J89" s="91" t="b">
        <v>0</v>
      </c>
      <c r="K89" s="91" t="b">
        <v>0</v>
      </c>
      <c r="L89" s="91" t="b">
        <v>0</v>
      </c>
    </row>
    <row r="90" spans="1:12" ht="15">
      <c r="A90" s="91" t="s">
        <v>635</v>
      </c>
      <c r="B90" s="91" t="s">
        <v>624</v>
      </c>
      <c r="C90" s="91">
        <v>5</v>
      </c>
      <c r="D90" s="133">
        <v>0.004603560816722373</v>
      </c>
      <c r="E90" s="133">
        <v>1.2041199826559248</v>
      </c>
      <c r="F90" s="91" t="s">
        <v>568</v>
      </c>
      <c r="G90" s="91" t="b">
        <v>0</v>
      </c>
      <c r="H90" s="91" t="b">
        <v>0</v>
      </c>
      <c r="I90" s="91" t="b">
        <v>0</v>
      </c>
      <c r="J90" s="91" t="b">
        <v>0</v>
      </c>
      <c r="K90" s="91" t="b">
        <v>0</v>
      </c>
      <c r="L90" s="91" t="b">
        <v>0</v>
      </c>
    </row>
    <row r="91" spans="1:12" ht="15">
      <c r="A91" s="91" t="s">
        <v>218</v>
      </c>
      <c r="B91" s="91" t="s">
        <v>636</v>
      </c>
      <c r="C91" s="91">
        <v>3</v>
      </c>
      <c r="D91" s="133">
        <v>0.010501046360371438</v>
      </c>
      <c r="E91" s="133">
        <v>1.3010299956639813</v>
      </c>
      <c r="F91" s="91" t="s">
        <v>568</v>
      </c>
      <c r="G91" s="91" t="b">
        <v>0</v>
      </c>
      <c r="H91" s="91" t="b">
        <v>0</v>
      </c>
      <c r="I91" s="91" t="b">
        <v>0</v>
      </c>
      <c r="J91" s="91" t="b">
        <v>0</v>
      </c>
      <c r="K91" s="91" t="b">
        <v>0</v>
      </c>
      <c r="L91" s="91" t="b">
        <v>0</v>
      </c>
    </row>
    <row r="92" spans="1:12" ht="15">
      <c r="A92" s="91" t="s">
        <v>636</v>
      </c>
      <c r="B92" s="91" t="s">
        <v>637</v>
      </c>
      <c r="C92" s="91">
        <v>3</v>
      </c>
      <c r="D92" s="133">
        <v>0.010501046360371438</v>
      </c>
      <c r="E92" s="133">
        <v>1.4259687322722812</v>
      </c>
      <c r="F92" s="91" t="s">
        <v>568</v>
      </c>
      <c r="G92" s="91" t="b">
        <v>0</v>
      </c>
      <c r="H92" s="91" t="b">
        <v>0</v>
      </c>
      <c r="I92" s="91" t="b">
        <v>0</v>
      </c>
      <c r="J92" s="91" t="b">
        <v>0</v>
      </c>
      <c r="K92" s="91" t="b">
        <v>0</v>
      </c>
      <c r="L92" s="91" t="b">
        <v>0</v>
      </c>
    </row>
    <row r="93" spans="1:12" ht="15">
      <c r="A93" s="91" t="s">
        <v>637</v>
      </c>
      <c r="B93" s="91" t="s">
        <v>638</v>
      </c>
      <c r="C93" s="91">
        <v>3</v>
      </c>
      <c r="D93" s="133">
        <v>0.010501046360371438</v>
      </c>
      <c r="E93" s="133">
        <v>1.4259687322722812</v>
      </c>
      <c r="F93" s="91" t="s">
        <v>568</v>
      </c>
      <c r="G93" s="91" t="b">
        <v>0</v>
      </c>
      <c r="H93" s="91" t="b">
        <v>0</v>
      </c>
      <c r="I93" s="91" t="b">
        <v>0</v>
      </c>
      <c r="J93" s="91" t="b">
        <v>0</v>
      </c>
      <c r="K93" s="91" t="b">
        <v>0</v>
      </c>
      <c r="L93" s="91" t="b">
        <v>0</v>
      </c>
    </row>
    <row r="94" spans="1:12" ht="15">
      <c r="A94" s="91" t="s">
        <v>638</v>
      </c>
      <c r="B94" s="91" t="s">
        <v>625</v>
      </c>
      <c r="C94" s="91">
        <v>3</v>
      </c>
      <c r="D94" s="133">
        <v>0.010501046360371438</v>
      </c>
      <c r="E94" s="133">
        <v>1.2041199826559248</v>
      </c>
      <c r="F94" s="91" t="s">
        <v>568</v>
      </c>
      <c r="G94" s="91" t="b">
        <v>0</v>
      </c>
      <c r="H94" s="91" t="b">
        <v>0</v>
      </c>
      <c r="I94" s="91" t="b">
        <v>0</v>
      </c>
      <c r="J94" s="91" t="b">
        <v>0</v>
      </c>
      <c r="K94" s="91" t="b">
        <v>0</v>
      </c>
      <c r="L94" s="91" t="b">
        <v>0</v>
      </c>
    </row>
    <row r="95" spans="1:12" ht="15">
      <c r="A95" s="91" t="s">
        <v>625</v>
      </c>
      <c r="B95" s="91" t="s">
        <v>773</v>
      </c>
      <c r="C95" s="91">
        <v>3</v>
      </c>
      <c r="D95" s="133">
        <v>0.010501046360371438</v>
      </c>
      <c r="E95" s="133">
        <v>1.2041199826559248</v>
      </c>
      <c r="F95" s="91" t="s">
        <v>568</v>
      </c>
      <c r="G95" s="91" t="b">
        <v>0</v>
      </c>
      <c r="H95" s="91" t="b">
        <v>0</v>
      </c>
      <c r="I95" s="91" t="b">
        <v>0</v>
      </c>
      <c r="J95" s="91" t="b">
        <v>0</v>
      </c>
      <c r="K95" s="91" t="b">
        <v>0</v>
      </c>
      <c r="L95" s="91" t="b">
        <v>0</v>
      </c>
    </row>
    <row r="96" spans="1:12" ht="15">
      <c r="A96" s="91" t="s">
        <v>773</v>
      </c>
      <c r="B96" s="91" t="s">
        <v>622</v>
      </c>
      <c r="C96" s="91">
        <v>3</v>
      </c>
      <c r="D96" s="133">
        <v>0.010501046360371438</v>
      </c>
      <c r="E96" s="133">
        <v>1.2041199826559248</v>
      </c>
      <c r="F96" s="91" t="s">
        <v>568</v>
      </c>
      <c r="G96" s="91" t="b">
        <v>0</v>
      </c>
      <c r="H96" s="91" t="b">
        <v>0</v>
      </c>
      <c r="I96" s="91" t="b">
        <v>0</v>
      </c>
      <c r="J96" s="91" t="b">
        <v>0</v>
      </c>
      <c r="K96" s="91" t="b">
        <v>0</v>
      </c>
      <c r="L96" s="91" t="b">
        <v>0</v>
      </c>
    </row>
    <row r="97" spans="1:12" ht="15">
      <c r="A97" s="91" t="s">
        <v>622</v>
      </c>
      <c r="B97" s="91" t="s">
        <v>772</v>
      </c>
      <c r="C97" s="91">
        <v>3</v>
      </c>
      <c r="D97" s="133">
        <v>0.010501046360371438</v>
      </c>
      <c r="E97" s="133">
        <v>1.2041199826559248</v>
      </c>
      <c r="F97" s="91" t="s">
        <v>568</v>
      </c>
      <c r="G97" s="91" t="b">
        <v>0</v>
      </c>
      <c r="H97" s="91" t="b">
        <v>0</v>
      </c>
      <c r="I97" s="91" t="b">
        <v>0</v>
      </c>
      <c r="J97" s="91" t="b">
        <v>1</v>
      </c>
      <c r="K97" s="91" t="b">
        <v>0</v>
      </c>
      <c r="L97" s="91" t="b">
        <v>0</v>
      </c>
    </row>
    <row r="98" spans="1:12" ht="15">
      <c r="A98" s="91" t="s">
        <v>772</v>
      </c>
      <c r="B98" s="91" t="s">
        <v>230</v>
      </c>
      <c r="C98" s="91">
        <v>3</v>
      </c>
      <c r="D98" s="133">
        <v>0.010501046360371438</v>
      </c>
      <c r="E98" s="133">
        <v>1.2041199826559248</v>
      </c>
      <c r="F98" s="91" t="s">
        <v>568</v>
      </c>
      <c r="G98" s="91" t="b">
        <v>1</v>
      </c>
      <c r="H98" s="91" t="b">
        <v>0</v>
      </c>
      <c r="I98" s="91" t="b">
        <v>0</v>
      </c>
      <c r="J98" s="91" t="b">
        <v>0</v>
      </c>
      <c r="K98" s="91" t="b">
        <v>0</v>
      </c>
      <c r="L98" s="91" t="b">
        <v>0</v>
      </c>
    </row>
    <row r="99" spans="1:12" ht="15">
      <c r="A99" s="91" t="s">
        <v>624</v>
      </c>
      <c r="B99" s="91" t="s">
        <v>774</v>
      </c>
      <c r="C99" s="91">
        <v>3</v>
      </c>
      <c r="D99" s="133">
        <v>0.010501046360371438</v>
      </c>
      <c r="E99" s="133">
        <v>1.2041199826559248</v>
      </c>
      <c r="F99" s="91" t="s">
        <v>568</v>
      </c>
      <c r="G99" s="91" t="b">
        <v>0</v>
      </c>
      <c r="H99" s="91" t="b">
        <v>0</v>
      </c>
      <c r="I99" s="91" t="b">
        <v>0</v>
      </c>
      <c r="J99" s="91" t="b">
        <v>0</v>
      </c>
      <c r="K99" s="91" t="b">
        <v>0</v>
      </c>
      <c r="L99" s="91" t="b">
        <v>0</v>
      </c>
    </row>
    <row r="100" spans="1:12" ht="15">
      <c r="A100" s="91" t="s">
        <v>774</v>
      </c>
      <c r="B100" s="91" t="s">
        <v>775</v>
      </c>
      <c r="C100" s="91">
        <v>3</v>
      </c>
      <c r="D100" s="133">
        <v>0.010501046360371438</v>
      </c>
      <c r="E100" s="133">
        <v>1.4259687322722812</v>
      </c>
      <c r="F100" s="91" t="s">
        <v>568</v>
      </c>
      <c r="G100" s="91" t="b">
        <v>0</v>
      </c>
      <c r="H100" s="91" t="b">
        <v>0</v>
      </c>
      <c r="I100" s="91" t="b">
        <v>0</v>
      </c>
      <c r="J100" s="91" t="b">
        <v>0</v>
      </c>
      <c r="K100" s="91" t="b">
        <v>0</v>
      </c>
      <c r="L100" s="91" t="b">
        <v>0</v>
      </c>
    </row>
    <row r="101" spans="1:12" ht="15">
      <c r="A101" s="91" t="s">
        <v>776</v>
      </c>
      <c r="B101" s="91" t="s">
        <v>777</v>
      </c>
      <c r="C101" s="91">
        <v>2</v>
      </c>
      <c r="D101" s="133">
        <v>0.011095843133015405</v>
      </c>
      <c r="E101" s="133">
        <v>1.6020599913279623</v>
      </c>
      <c r="F101" s="91" t="s">
        <v>568</v>
      </c>
      <c r="G101" s="91" t="b">
        <v>1</v>
      </c>
      <c r="H101" s="91" t="b">
        <v>0</v>
      </c>
      <c r="I101" s="91" t="b">
        <v>0</v>
      </c>
      <c r="J101" s="91" t="b">
        <v>0</v>
      </c>
      <c r="K101" s="91" t="b">
        <v>0</v>
      </c>
      <c r="L101" s="91" t="b">
        <v>0</v>
      </c>
    </row>
    <row r="102" spans="1:12" ht="15">
      <c r="A102" s="91" t="s">
        <v>777</v>
      </c>
      <c r="B102" s="91" t="s">
        <v>230</v>
      </c>
      <c r="C102" s="91">
        <v>2</v>
      </c>
      <c r="D102" s="133">
        <v>0.011095843133015405</v>
      </c>
      <c r="E102" s="133">
        <v>1.2041199826559248</v>
      </c>
      <c r="F102" s="91" t="s">
        <v>568</v>
      </c>
      <c r="G102" s="91" t="b">
        <v>0</v>
      </c>
      <c r="H102" s="91" t="b">
        <v>0</v>
      </c>
      <c r="I102" s="91" t="b">
        <v>0</v>
      </c>
      <c r="J102" s="91" t="b">
        <v>0</v>
      </c>
      <c r="K102" s="91" t="b">
        <v>0</v>
      </c>
      <c r="L102" s="91" t="b">
        <v>0</v>
      </c>
    </row>
    <row r="103" spans="1:12" ht="15">
      <c r="A103" s="91" t="s">
        <v>624</v>
      </c>
      <c r="B103" s="91" t="s">
        <v>778</v>
      </c>
      <c r="C103" s="91">
        <v>2</v>
      </c>
      <c r="D103" s="133">
        <v>0.011095843133015405</v>
      </c>
      <c r="E103" s="133">
        <v>1.2041199826559248</v>
      </c>
      <c r="F103" s="91" t="s">
        <v>568</v>
      </c>
      <c r="G103" s="91" t="b">
        <v>0</v>
      </c>
      <c r="H103" s="91" t="b">
        <v>0</v>
      </c>
      <c r="I103" s="91" t="b">
        <v>0</v>
      </c>
      <c r="J103" s="91" t="b">
        <v>0</v>
      </c>
      <c r="K103" s="91" t="b">
        <v>0</v>
      </c>
      <c r="L103" s="91" t="b">
        <v>0</v>
      </c>
    </row>
    <row r="104" spans="1:12" ht="15">
      <c r="A104" s="91" t="s">
        <v>778</v>
      </c>
      <c r="B104" s="91" t="s">
        <v>625</v>
      </c>
      <c r="C104" s="91">
        <v>2</v>
      </c>
      <c r="D104" s="133">
        <v>0.011095843133015405</v>
      </c>
      <c r="E104" s="133">
        <v>1.2041199826559248</v>
      </c>
      <c r="F104" s="91" t="s">
        <v>568</v>
      </c>
      <c r="G104" s="91" t="b">
        <v>0</v>
      </c>
      <c r="H104" s="91" t="b">
        <v>0</v>
      </c>
      <c r="I104" s="91" t="b">
        <v>0</v>
      </c>
      <c r="J104" s="91" t="b">
        <v>0</v>
      </c>
      <c r="K104" s="91" t="b">
        <v>0</v>
      </c>
      <c r="L104" s="91" t="b">
        <v>0</v>
      </c>
    </row>
    <row r="105" spans="1:12" ht="15">
      <c r="A105" s="91" t="s">
        <v>625</v>
      </c>
      <c r="B105" s="91" t="s">
        <v>218</v>
      </c>
      <c r="C105" s="91">
        <v>2</v>
      </c>
      <c r="D105" s="133">
        <v>0.011095843133015405</v>
      </c>
      <c r="E105" s="133">
        <v>1.2041199826559248</v>
      </c>
      <c r="F105" s="91" t="s">
        <v>568</v>
      </c>
      <c r="G105" s="91" t="b">
        <v>0</v>
      </c>
      <c r="H105" s="91" t="b">
        <v>0</v>
      </c>
      <c r="I105" s="91" t="b">
        <v>0</v>
      </c>
      <c r="J105" s="91" t="b">
        <v>0</v>
      </c>
      <c r="K105" s="91" t="b">
        <v>0</v>
      </c>
      <c r="L105" s="91" t="b">
        <v>0</v>
      </c>
    </row>
    <row r="106" spans="1:12" ht="15">
      <c r="A106" s="91" t="s">
        <v>640</v>
      </c>
      <c r="B106" s="91" t="s">
        <v>641</v>
      </c>
      <c r="C106" s="91">
        <v>4</v>
      </c>
      <c r="D106" s="133">
        <v>0</v>
      </c>
      <c r="E106" s="133">
        <v>0.8450980400142568</v>
      </c>
      <c r="F106" s="91" t="s">
        <v>569</v>
      </c>
      <c r="G106" s="91" t="b">
        <v>0</v>
      </c>
      <c r="H106" s="91" t="b">
        <v>0</v>
      </c>
      <c r="I106" s="91" t="b">
        <v>0</v>
      </c>
      <c r="J106" s="91" t="b">
        <v>0</v>
      </c>
      <c r="K106" s="91" t="b">
        <v>0</v>
      </c>
      <c r="L106" s="91" t="b">
        <v>0</v>
      </c>
    </row>
    <row r="107" spans="1:12" ht="15">
      <c r="A107" s="91" t="s">
        <v>226</v>
      </c>
      <c r="B107" s="91" t="s">
        <v>642</v>
      </c>
      <c r="C107" s="91">
        <v>2</v>
      </c>
      <c r="D107" s="133">
        <v>0</v>
      </c>
      <c r="E107" s="133">
        <v>1.146128035678238</v>
      </c>
      <c r="F107" s="91" t="s">
        <v>569</v>
      </c>
      <c r="G107" s="91" t="b">
        <v>0</v>
      </c>
      <c r="H107" s="91" t="b">
        <v>0</v>
      </c>
      <c r="I107" s="91" t="b">
        <v>0</v>
      </c>
      <c r="J107" s="91" t="b">
        <v>0</v>
      </c>
      <c r="K107" s="91" t="b">
        <v>0</v>
      </c>
      <c r="L107" s="91" t="b">
        <v>0</v>
      </c>
    </row>
    <row r="108" spans="1:12" ht="15">
      <c r="A108" s="91" t="s">
        <v>642</v>
      </c>
      <c r="B108" s="91" t="s">
        <v>640</v>
      </c>
      <c r="C108" s="91">
        <v>2</v>
      </c>
      <c r="D108" s="133">
        <v>0</v>
      </c>
      <c r="E108" s="133">
        <v>0.8450980400142568</v>
      </c>
      <c r="F108" s="91" t="s">
        <v>569</v>
      </c>
      <c r="G108" s="91" t="b">
        <v>0</v>
      </c>
      <c r="H108" s="91" t="b">
        <v>0</v>
      </c>
      <c r="I108" s="91" t="b">
        <v>0</v>
      </c>
      <c r="J108" s="91" t="b">
        <v>0</v>
      </c>
      <c r="K108" s="91" t="b">
        <v>0</v>
      </c>
      <c r="L108" s="91" t="b">
        <v>0</v>
      </c>
    </row>
    <row r="109" spans="1:12" ht="15">
      <c r="A109" s="91" t="s">
        <v>641</v>
      </c>
      <c r="B109" s="91" t="s">
        <v>643</v>
      </c>
      <c r="C109" s="91">
        <v>2</v>
      </c>
      <c r="D109" s="133">
        <v>0</v>
      </c>
      <c r="E109" s="133">
        <v>0.8450980400142568</v>
      </c>
      <c r="F109" s="91" t="s">
        <v>569</v>
      </c>
      <c r="G109" s="91" t="b">
        <v>0</v>
      </c>
      <c r="H109" s="91" t="b">
        <v>0</v>
      </c>
      <c r="I109" s="91" t="b">
        <v>0</v>
      </c>
      <c r="J109" s="91" t="b">
        <v>0</v>
      </c>
      <c r="K109" s="91" t="b">
        <v>0</v>
      </c>
      <c r="L109" s="91" t="b">
        <v>0</v>
      </c>
    </row>
    <row r="110" spans="1:12" ht="15">
      <c r="A110" s="91" t="s">
        <v>643</v>
      </c>
      <c r="B110" s="91" t="s">
        <v>644</v>
      </c>
      <c r="C110" s="91">
        <v>2</v>
      </c>
      <c r="D110" s="133">
        <v>0</v>
      </c>
      <c r="E110" s="133">
        <v>1.146128035678238</v>
      </c>
      <c r="F110" s="91" t="s">
        <v>569</v>
      </c>
      <c r="G110" s="91" t="b">
        <v>0</v>
      </c>
      <c r="H110" s="91" t="b">
        <v>0</v>
      </c>
      <c r="I110" s="91" t="b">
        <v>0</v>
      </c>
      <c r="J110" s="91" t="b">
        <v>0</v>
      </c>
      <c r="K110" s="91" t="b">
        <v>0</v>
      </c>
      <c r="L110" s="91" t="b">
        <v>0</v>
      </c>
    </row>
    <row r="111" spans="1:12" ht="15">
      <c r="A111" s="91" t="s">
        <v>644</v>
      </c>
      <c r="B111" s="91" t="s">
        <v>645</v>
      </c>
      <c r="C111" s="91">
        <v>2</v>
      </c>
      <c r="D111" s="133">
        <v>0</v>
      </c>
      <c r="E111" s="133">
        <v>1.146128035678238</v>
      </c>
      <c r="F111" s="91" t="s">
        <v>569</v>
      </c>
      <c r="G111" s="91" t="b">
        <v>0</v>
      </c>
      <c r="H111" s="91" t="b">
        <v>0</v>
      </c>
      <c r="I111" s="91" t="b">
        <v>0</v>
      </c>
      <c r="J111" s="91" t="b">
        <v>0</v>
      </c>
      <c r="K111" s="91" t="b">
        <v>1</v>
      </c>
      <c r="L111" s="91" t="b">
        <v>0</v>
      </c>
    </row>
    <row r="112" spans="1:12" ht="15">
      <c r="A112" s="91" t="s">
        <v>645</v>
      </c>
      <c r="B112" s="91" t="s">
        <v>646</v>
      </c>
      <c r="C112" s="91">
        <v>2</v>
      </c>
      <c r="D112" s="133">
        <v>0</v>
      </c>
      <c r="E112" s="133">
        <v>1.146128035678238</v>
      </c>
      <c r="F112" s="91" t="s">
        <v>569</v>
      </c>
      <c r="G112" s="91" t="b">
        <v>0</v>
      </c>
      <c r="H112" s="91" t="b">
        <v>1</v>
      </c>
      <c r="I112" s="91" t="b">
        <v>0</v>
      </c>
      <c r="J112" s="91" t="b">
        <v>0</v>
      </c>
      <c r="K112" s="91" t="b">
        <v>0</v>
      </c>
      <c r="L112" s="91" t="b">
        <v>0</v>
      </c>
    </row>
    <row r="113" spans="1:12" ht="15">
      <c r="A113" s="91" t="s">
        <v>646</v>
      </c>
      <c r="B113" s="91" t="s">
        <v>647</v>
      </c>
      <c r="C113" s="91">
        <v>2</v>
      </c>
      <c r="D113" s="133">
        <v>0</v>
      </c>
      <c r="E113" s="133">
        <v>1.146128035678238</v>
      </c>
      <c r="F113" s="91" t="s">
        <v>569</v>
      </c>
      <c r="G113" s="91" t="b">
        <v>0</v>
      </c>
      <c r="H113" s="91" t="b">
        <v>0</v>
      </c>
      <c r="I113" s="91" t="b">
        <v>0</v>
      </c>
      <c r="J113" s="91" t="b">
        <v>0</v>
      </c>
      <c r="K113" s="91" t="b">
        <v>0</v>
      </c>
      <c r="L113" s="91" t="b">
        <v>0</v>
      </c>
    </row>
    <row r="114" spans="1:12" ht="15">
      <c r="A114" s="91" t="s">
        <v>647</v>
      </c>
      <c r="B114" s="91" t="s">
        <v>640</v>
      </c>
      <c r="C114" s="91">
        <v>2</v>
      </c>
      <c r="D114" s="133">
        <v>0</v>
      </c>
      <c r="E114" s="133">
        <v>0.8450980400142568</v>
      </c>
      <c r="F114" s="91" t="s">
        <v>569</v>
      </c>
      <c r="G114" s="91" t="b">
        <v>0</v>
      </c>
      <c r="H114" s="91" t="b">
        <v>0</v>
      </c>
      <c r="I114" s="91" t="b">
        <v>0</v>
      </c>
      <c r="J114" s="91" t="b">
        <v>0</v>
      </c>
      <c r="K114" s="91" t="b">
        <v>0</v>
      </c>
      <c r="L114" s="91" t="b">
        <v>0</v>
      </c>
    </row>
    <row r="115" spans="1:12" ht="15">
      <c r="A115" s="91" t="s">
        <v>641</v>
      </c>
      <c r="B115" s="91" t="s">
        <v>648</v>
      </c>
      <c r="C115" s="91">
        <v>2</v>
      </c>
      <c r="D115" s="133">
        <v>0</v>
      </c>
      <c r="E115" s="133">
        <v>0.8450980400142568</v>
      </c>
      <c r="F115" s="91" t="s">
        <v>569</v>
      </c>
      <c r="G115" s="91" t="b">
        <v>0</v>
      </c>
      <c r="H115" s="91" t="b">
        <v>0</v>
      </c>
      <c r="I115" s="91" t="b">
        <v>0</v>
      </c>
      <c r="J115" s="91" t="b">
        <v>0</v>
      </c>
      <c r="K115" s="91" t="b">
        <v>0</v>
      </c>
      <c r="L115" s="91" t="b">
        <v>0</v>
      </c>
    </row>
    <row r="116" spans="1:12" ht="15">
      <c r="A116" s="91" t="s">
        <v>648</v>
      </c>
      <c r="B116" s="91" t="s">
        <v>793</v>
      </c>
      <c r="C116" s="91">
        <v>2</v>
      </c>
      <c r="D116" s="133">
        <v>0</v>
      </c>
      <c r="E116" s="133">
        <v>1.146128035678238</v>
      </c>
      <c r="F116" s="91" t="s">
        <v>569</v>
      </c>
      <c r="G116" s="91" t="b">
        <v>0</v>
      </c>
      <c r="H116" s="91" t="b">
        <v>0</v>
      </c>
      <c r="I116" s="91" t="b">
        <v>0</v>
      </c>
      <c r="J116" s="91" t="b">
        <v>0</v>
      </c>
      <c r="K116" s="91" t="b">
        <v>0</v>
      </c>
      <c r="L116" s="91" t="b">
        <v>0</v>
      </c>
    </row>
    <row r="117" spans="1:12" ht="15">
      <c r="A117" s="91" t="s">
        <v>651</v>
      </c>
      <c r="B117" s="91" t="s">
        <v>650</v>
      </c>
      <c r="C117" s="91">
        <v>2</v>
      </c>
      <c r="D117" s="133">
        <v>0.009518446435442229</v>
      </c>
      <c r="E117" s="133">
        <v>1.0543576623225925</v>
      </c>
      <c r="F117" s="91" t="s">
        <v>570</v>
      </c>
      <c r="G117" s="91" t="b">
        <v>0</v>
      </c>
      <c r="H117" s="91" t="b">
        <v>0</v>
      </c>
      <c r="I117" s="91" t="b">
        <v>0</v>
      </c>
      <c r="J117" s="91" t="b">
        <v>0</v>
      </c>
      <c r="K117" s="91" t="b">
        <v>0</v>
      </c>
      <c r="L117" s="91" t="b">
        <v>0</v>
      </c>
    </row>
    <row r="118" spans="1:12" ht="15">
      <c r="A118" s="91" t="s">
        <v>650</v>
      </c>
      <c r="B118" s="91" t="s">
        <v>652</v>
      </c>
      <c r="C118" s="91">
        <v>2</v>
      </c>
      <c r="D118" s="133">
        <v>0.009518446435442229</v>
      </c>
      <c r="E118" s="133">
        <v>1.0543576623225925</v>
      </c>
      <c r="F118" s="91" t="s">
        <v>570</v>
      </c>
      <c r="G118" s="91" t="b">
        <v>0</v>
      </c>
      <c r="H118" s="91" t="b">
        <v>0</v>
      </c>
      <c r="I118" s="91" t="b">
        <v>0</v>
      </c>
      <c r="J118" s="91" t="b">
        <v>0</v>
      </c>
      <c r="K118" s="91" t="b">
        <v>0</v>
      </c>
      <c r="L118" s="91" t="b">
        <v>0</v>
      </c>
    </row>
    <row r="119" spans="1:12" ht="15">
      <c r="A119" s="91" t="s">
        <v>652</v>
      </c>
      <c r="B119" s="91" t="s">
        <v>653</v>
      </c>
      <c r="C119" s="91">
        <v>2</v>
      </c>
      <c r="D119" s="133">
        <v>0.009518446435442229</v>
      </c>
      <c r="E119" s="133">
        <v>1.2304489213782739</v>
      </c>
      <c r="F119" s="91" t="s">
        <v>570</v>
      </c>
      <c r="G119" s="91" t="b">
        <v>0</v>
      </c>
      <c r="H119" s="91" t="b">
        <v>0</v>
      </c>
      <c r="I119" s="91" t="b">
        <v>0</v>
      </c>
      <c r="J119" s="91" t="b">
        <v>0</v>
      </c>
      <c r="K119" s="91" t="b">
        <v>0</v>
      </c>
      <c r="L11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576</v>
      </c>
      <c r="BC2" s="13" t="s">
        <v>577</v>
      </c>
      <c r="BD2" s="67" t="s">
        <v>809</v>
      </c>
      <c r="BE2" s="67" t="s">
        <v>810</v>
      </c>
      <c r="BF2" s="67" t="s">
        <v>811</v>
      </c>
      <c r="BG2" s="67" t="s">
        <v>812</v>
      </c>
      <c r="BH2" s="67" t="s">
        <v>813</v>
      </c>
      <c r="BI2" s="67" t="s">
        <v>814</v>
      </c>
      <c r="BJ2" s="67" t="s">
        <v>815</v>
      </c>
      <c r="BK2" s="67" t="s">
        <v>816</v>
      </c>
      <c r="BL2" s="67" t="s">
        <v>817</v>
      </c>
    </row>
    <row r="3" spans="1:64" ht="15" customHeight="1">
      <c r="A3" s="84" t="s">
        <v>212</v>
      </c>
      <c r="B3" s="84" t="s">
        <v>226</v>
      </c>
      <c r="C3" s="53"/>
      <c r="D3" s="54"/>
      <c r="E3" s="65"/>
      <c r="F3" s="55"/>
      <c r="G3" s="53"/>
      <c r="H3" s="57"/>
      <c r="I3" s="56"/>
      <c r="J3" s="56"/>
      <c r="K3" s="36" t="s">
        <v>65</v>
      </c>
      <c r="L3" s="62">
        <v>3</v>
      </c>
      <c r="M3" s="62"/>
      <c r="N3" s="63"/>
      <c r="O3" s="85" t="s">
        <v>235</v>
      </c>
      <c r="P3" s="87">
        <v>43540.84273148148</v>
      </c>
      <c r="Q3" s="85" t="s">
        <v>237</v>
      </c>
      <c r="R3" s="85"/>
      <c r="S3" s="85"/>
      <c r="T3" s="85" t="s">
        <v>267</v>
      </c>
      <c r="U3" s="85"/>
      <c r="V3" s="90" t="s">
        <v>275</v>
      </c>
      <c r="W3" s="87">
        <v>43540.84273148148</v>
      </c>
      <c r="X3" s="90" t="s">
        <v>288</v>
      </c>
      <c r="Y3" s="85"/>
      <c r="Z3" s="85"/>
      <c r="AA3" s="91" t="s">
        <v>308</v>
      </c>
      <c r="AB3" s="91" t="s">
        <v>328</v>
      </c>
      <c r="AC3" s="85" t="b">
        <v>0</v>
      </c>
      <c r="AD3" s="85">
        <v>7</v>
      </c>
      <c r="AE3" s="91" t="s">
        <v>329</v>
      </c>
      <c r="AF3" s="85" t="b">
        <v>0</v>
      </c>
      <c r="AG3" s="85" t="s">
        <v>332</v>
      </c>
      <c r="AH3" s="85"/>
      <c r="AI3" s="91" t="s">
        <v>330</v>
      </c>
      <c r="AJ3" s="85" t="b">
        <v>0</v>
      </c>
      <c r="AK3" s="85">
        <v>1</v>
      </c>
      <c r="AL3" s="91" t="s">
        <v>330</v>
      </c>
      <c r="AM3" s="85" t="s">
        <v>333</v>
      </c>
      <c r="AN3" s="85" t="b">
        <v>0</v>
      </c>
      <c r="AO3" s="91" t="s">
        <v>328</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1</v>
      </c>
      <c r="BE3" s="52">
        <v>4.3478260869565215</v>
      </c>
      <c r="BF3" s="51">
        <v>1</v>
      </c>
      <c r="BG3" s="52">
        <v>4.3478260869565215</v>
      </c>
      <c r="BH3" s="51">
        <v>0</v>
      </c>
      <c r="BI3" s="52">
        <v>0</v>
      </c>
      <c r="BJ3" s="51">
        <v>21</v>
      </c>
      <c r="BK3" s="52">
        <v>91.30434782608695</v>
      </c>
      <c r="BL3" s="51">
        <v>23</v>
      </c>
    </row>
    <row r="4" spans="1:64" ht="15" customHeight="1">
      <c r="A4" s="84" t="s">
        <v>213</v>
      </c>
      <c r="B4" s="84" t="s">
        <v>226</v>
      </c>
      <c r="C4" s="53"/>
      <c r="D4" s="54"/>
      <c r="E4" s="65"/>
      <c r="F4" s="55"/>
      <c r="G4" s="53"/>
      <c r="H4" s="57"/>
      <c r="I4" s="56"/>
      <c r="J4" s="56"/>
      <c r="K4" s="36" t="s">
        <v>65</v>
      </c>
      <c r="L4" s="83">
        <v>4</v>
      </c>
      <c r="M4" s="83"/>
      <c r="N4" s="63"/>
      <c r="O4" s="86" t="s">
        <v>236</v>
      </c>
      <c r="P4" s="88">
        <v>43540.86984953703</v>
      </c>
      <c r="Q4" s="86" t="s">
        <v>238</v>
      </c>
      <c r="R4" s="86"/>
      <c r="S4" s="86"/>
      <c r="T4" s="86"/>
      <c r="U4" s="86"/>
      <c r="V4" s="89" t="s">
        <v>276</v>
      </c>
      <c r="W4" s="88">
        <v>43540.86984953703</v>
      </c>
      <c r="X4" s="89" t="s">
        <v>289</v>
      </c>
      <c r="Y4" s="86"/>
      <c r="Z4" s="86"/>
      <c r="AA4" s="92" t="s">
        <v>309</v>
      </c>
      <c r="AB4" s="86"/>
      <c r="AC4" s="86" t="b">
        <v>0</v>
      </c>
      <c r="AD4" s="86">
        <v>0</v>
      </c>
      <c r="AE4" s="92" t="s">
        <v>330</v>
      </c>
      <c r="AF4" s="86" t="b">
        <v>0</v>
      </c>
      <c r="AG4" s="86" t="s">
        <v>332</v>
      </c>
      <c r="AH4" s="86"/>
      <c r="AI4" s="92" t="s">
        <v>330</v>
      </c>
      <c r="AJ4" s="86" t="b">
        <v>0</v>
      </c>
      <c r="AK4" s="86">
        <v>1</v>
      </c>
      <c r="AL4" s="92" t="s">
        <v>308</v>
      </c>
      <c r="AM4" s="86" t="s">
        <v>334</v>
      </c>
      <c r="AN4" s="86" t="b">
        <v>0</v>
      </c>
      <c r="AO4" s="92" t="s">
        <v>308</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227</v>
      </c>
      <c r="C5" s="53"/>
      <c r="D5" s="54"/>
      <c r="E5" s="65"/>
      <c r="F5" s="55"/>
      <c r="G5" s="53"/>
      <c r="H5" s="57"/>
      <c r="I5" s="56"/>
      <c r="J5" s="56"/>
      <c r="K5" s="36" t="s">
        <v>65</v>
      </c>
      <c r="L5" s="83">
        <v>6</v>
      </c>
      <c r="M5" s="83"/>
      <c r="N5" s="63"/>
      <c r="O5" s="86" t="s">
        <v>236</v>
      </c>
      <c r="P5" s="88">
        <v>43545.76179398148</v>
      </c>
      <c r="Q5" s="86" t="s">
        <v>239</v>
      </c>
      <c r="R5" s="89" t="s">
        <v>254</v>
      </c>
      <c r="S5" s="86" t="s">
        <v>261</v>
      </c>
      <c r="T5" s="86" t="s">
        <v>268</v>
      </c>
      <c r="U5" s="86"/>
      <c r="V5" s="89" t="s">
        <v>277</v>
      </c>
      <c r="W5" s="88">
        <v>43545.76179398148</v>
      </c>
      <c r="X5" s="89" t="s">
        <v>290</v>
      </c>
      <c r="Y5" s="86"/>
      <c r="Z5" s="86"/>
      <c r="AA5" s="92" t="s">
        <v>310</v>
      </c>
      <c r="AB5" s="86"/>
      <c r="AC5" s="86" t="b">
        <v>0</v>
      </c>
      <c r="AD5" s="86">
        <v>0</v>
      </c>
      <c r="AE5" s="92" t="s">
        <v>330</v>
      </c>
      <c r="AF5" s="86" t="b">
        <v>0</v>
      </c>
      <c r="AG5" s="86" t="s">
        <v>332</v>
      </c>
      <c r="AH5" s="86"/>
      <c r="AI5" s="92" t="s">
        <v>330</v>
      </c>
      <c r="AJ5" s="86" t="b">
        <v>0</v>
      </c>
      <c r="AK5" s="86">
        <v>0</v>
      </c>
      <c r="AL5" s="92" t="s">
        <v>314</v>
      </c>
      <c r="AM5" s="86" t="s">
        <v>335</v>
      </c>
      <c r="AN5" s="86" t="b">
        <v>0</v>
      </c>
      <c r="AO5" s="92" t="s">
        <v>314</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215</v>
      </c>
      <c r="B6" s="84" t="s">
        <v>215</v>
      </c>
      <c r="C6" s="53"/>
      <c r="D6" s="54"/>
      <c r="E6" s="65"/>
      <c r="F6" s="55"/>
      <c r="G6" s="53"/>
      <c r="H6" s="57"/>
      <c r="I6" s="56"/>
      <c r="J6" s="56"/>
      <c r="K6" s="36" t="s">
        <v>65</v>
      </c>
      <c r="L6" s="83">
        <v>8</v>
      </c>
      <c r="M6" s="83"/>
      <c r="N6" s="63"/>
      <c r="O6" s="86" t="s">
        <v>176</v>
      </c>
      <c r="P6" s="88">
        <v>43560.34318287037</v>
      </c>
      <c r="Q6" s="86" t="s">
        <v>240</v>
      </c>
      <c r="R6" s="86"/>
      <c r="S6" s="86"/>
      <c r="T6" s="86" t="s">
        <v>269</v>
      </c>
      <c r="U6" s="86"/>
      <c r="V6" s="89" t="s">
        <v>278</v>
      </c>
      <c r="W6" s="88">
        <v>43560.34318287037</v>
      </c>
      <c r="X6" s="89" t="s">
        <v>291</v>
      </c>
      <c r="Y6" s="86"/>
      <c r="Z6" s="86"/>
      <c r="AA6" s="92" t="s">
        <v>311</v>
      </c>
      <c r="AB6" s="86"/>
      <c r="AC6" s="86" t="b">
        <v>0</v>
      </c>
      <c r="AD6" s="86">
        <v>0</v>
      </c>
      <c r="AE6" s="92" t="s">
        <v>330</v>
      </c>
      <c r="AF6" s="86" t="b">
        <v>0</v>
      </c>
      <c r="AG6" s="86" t="s">
        <v>332</v>
      </c>
      <c r="AH6" s="86"/>
      <c r="AI6" s="92" t="s">
        <v>330</v>
      </c>
      <c r="AJ6" s="86" t="b">
        <v>0</v>
      </c>
      <c r="AK6" s="86">
        <v>0</v>
      </c>
      <c r="AL6" s="92" t="s">
        <v>330</v>
      </c>
      <c r="AM6" s="86" t="s">
        <v>336</v>
      </c>
      <c r="AN6" s="86" t="b">
        <v>0</v>
      </c>
      <c r="AO6" s="92" t="s">
        <v>311</v>
      </c>
      <c r="AP6" s="86" t="s">
        <v>176</v>
      </c>
      <c r="AQ6" s="86">
        <v>0</v>
      </c>
      <c r="AR6" s="86">
        <v>0</v>
      </c>
      <c r="AS6" s="86"/>
      <c r="AT6" s="86"/>
      <c r="AU6" s="86"/>
      <c r="AV6" s="86"/>
      <c r="AW6" s="86"/>
      <c r="AX6" s="86"/>
      <c r="AY6" s="86"/>
      <c r="AZ6" s="86"/>
      <c r="BA6">
        <v>1</v>
      </c>
      <c r="BB6" s="85" t="str">
        <f>REPLACE(INDEX(GroupVertices[Group],MATCH(Edges24[[#This Row],[Vertex 1]],GroupVertices[Vertex],0)),1,1,"")</f>
        <v>4</v>
      </c>
      <c r="BC6" s="85" t="str">
        <f>REPLACE(INDEX(GroupVertices[Group],MATCH(Edges24[[#This Row],[Vertex 2]],GroupVertices[Vertex],0)),1,1,"")</f>
        <v>4</v>
      </c>
      <c r="BD6" s="51">
        <v>1</v>
      </c>
      <c r="BE6" s="52">
        <v>3.8461538461538463</v>
      </c>
      <c r="BF6" s="51">
        <v>1</v>
      </c>
      <c r="BG6" s="52">
        <v>3.8461538461538463</v>
      </c>
      <c r="BH6" s="51">
        <v>0</v>
      </c>
      <c r="BI6" s="52">
        <v>0</v>
      </c>
      <c r="BJ6" s="51">
        <v>24</v>
      </c>
      <c r="BK6" s="52">
        <v>92.3076923076923</v>
      </c>
      <c r="BL6" s="51">
        <v>26</v>
      </c>
    </row>
    <row r="7" spans="1:64" ht="15">
      <c r="A7" s="84" t="s">
        <v>216</v>
      </c>
      <c r="B7" s="84" t="s">
        <v>228</v>
      </c>
      <c r="C7" s="53"/>
      <c r="D7" s="54"/>
      <c r="E7" s="65"/>
      <c r="F7" s="55"/>
      <c r="G7" s="53"/>
      <c r="H7" s="57"/>
      <c r="I7" s="56"/>
      <c r="J7" s="56"/>
      <c r="K7" s="36" t="s">
        <v>65</v>
      </c>
      <c r="L7" s="83">
        <v>9</v>
      </c>
      <c r="M7" s="83"/>
      <c r="N7" s="63"/>
      <c r="O7" s="86" t="s">
        <v>236</v>
      </c>
      <c r="P7" s="88">
        <v>43581.83068287037</v>
      </c>
      <c r="Q7" s="86" t="s">
        <v>241</v>
      </c>
      <c r="R7" s="89" t="s">
        <v>255</v>
      </c>
      <c r="S7" s="86" t="s">
        <v>262</v>
      </c>
      <c r="T7" s="86" t="s">
        <v>270</v>
      </c>
      <c r="U7" s="86"/>
      <c r="V7" s="89" t="s">
        <v>279</v>
      </c>
      <c r="W7" s="88">
        <v>43581.83068287037</v>
      </c>
      <c r="X7" s="89" t="s">
        <v>292</v>
      </c>
      <c r="Y7" s="86"/>
      <c r="Z7" s="86"/>
      <c r="AA7" s="92" t="s">
        <v>312</v>
      </c>
      <c r="AB7" s="86"/>
      <c r="AC7" s="86" t="b">
        <v>0</v>
      </c>
      <c r="AD7" s="86">
        <v>0</v>
      </c>
      <c r="AE7" s="92" t="s">
        <v>330</v>
      </c>
      <c r="AF7" s="86" t="b">
        <v>0</v>
      </c>
      <c r="AG7" s="86" t="s">
        <v>332</v>
      </c>
      <c r="AH7" s="86"/>
      <c r="AI7" s="92" t="s">
        <v>330</v>
      </c>
      <c r="AJ7" s="86" t="b">
        <v>0</v>
      </c>
      <c r="AK7" s="86">
        <v>17</v>
      </c>
      <c r="AL7" s="92" t="s">
        <v>324</v>
      </c>
      <c r="AM7" s="86" t="s">
        <v>334</v>
      </c>
      <c r="AN7" s="86" t="b">
        <v>0</v>
      </c>
      <c r="AO7" s="92" t="s">
        <v>324</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217</v>
      </c>
      <c r="B8" s="84" t="s">
        <v>218</v>
      </c>
      <c r="C8" s="53"/>
      <c r="D8" s="54"/>
      <c r="E8" s="65"/>
      <c r="F8" s="55"/>
      <c r="G8" s="53"/>
      <c r="H8" s="57"/>
      <c r="I8" s="56"/>
      <c r="J8" s="56"/>
      <c r="K8" s="36" t="s">
        <v>65</v>
      </c>
      <c r="L8" s="83">
        <v>12</v>
      </c>
      <c r="M8" s="83"/>
      <c r="N8" s="63"/>
      <c r="O8" s="86" t="s">
        <v>236</v>
      </c>
      <c r="P8" s="88">
        <v>43582.39289351852</v>
      </c>
      <c r="Q8" s="86" t="s">
        <v>242</v>
      </c>
      <c r="R8" s="86"/>
      <c r="S8" s="86"/>
      <c r="T8" s="86" t="s">
        <v>269</v>
      </c>
      <c r="U8" s="86"/>
      <c r="V8" s="89" t="s">
        <v>280</v>
      </c>
      <c r="W8" s="88">
        <v>43582.39289351852</v>
      </c>
      <c r="X8" s="89" t="s">
        <v>293</v>
      </c>
      <c r="Y8" s="86"/>
      <c r="Z8" s="86"/>
      <c r="AA8" s="92" t="s">
        <v>313</v>
      </c>
      <c r="AB8" s="86"/>
      <c r="AC8" s="86" t="b">
        <v>0</v>
      </c>
      <c r="AD8" s="86">
        <v>0</v>
      </c>
      <c r="AE8" s="92" t="s">
        <v>330</v>
      </c>
      <c r="AF8" s="86" t="b">
        <v>0</v>
      </c>
      <c r="AG8" s="86" t="s">
        <v>332</v>
      </c>
      <c r="AH8" s="86"/>
      <c r="AI8" s="92" t="s">
        <v>330</v>
      </c>
      <c r="AJ8" s="86" t="b">
        <v>0</v>
      </c>
      <c r="AK8" s="86">
        <v>2</v>
      </c>
      <c r="AL8" s="92" t="s">
        <v>318</v>
      </c>
      <c r="AM8" s="86" t="s">
        <v>337</v>
      </c>
      <c r="AN8" s="86" t="b">
        <v>0</v>
      </c>
      <c r="AO8" s="92" t="s">
        <v>318</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1</v>
      </c>
      <c r="BD8" s="51"/>
      <c r="BE8" s="52"/>
      <c r="BF8" s="51"/>
      <c r="BG8" s="52"/>
      <c r="BH8" s="51"/>
      <c r="BI8" s="52"/>
      <c r="BJ8" s="51"/>
      <c r="BK8" s="52"/>
      <c r="BL8" s="51"/>
    </row>
    <row r="9" spans="1:64" ht="15">
      <c r="A9" s="84" t="s">
        <v>218</v>
      </c>
      <c r="B9" s="84" t="s">
        <v>227</v>
      </c>
      <c r="C9" s="53"/>
      <c r="D9" s="54"/>
      <c r="E9" s="65"/>
      <c r="F9" s="55"/>
      <c r="G9" s="53"/>
      <c r="H9" s="57"/>
      <c r="I9" s="56"/>
      <c r="J9" s="56"/>
      <c r="K9" s="36" t="s">
        <v>65</v>
      </c>
      <c r="L9" s="83">
        <v>15</v>
      </c>
      <c r="M9" s="83"/>
      <c r="N9" s="63"/>
      <c r="O9" s="86" t="s">
        <v>236</v>
      </c>
      <c r="P9" s="88">
        <v>43221.00902777778</v>
      </c>
      <c r="Q9" s="86" t="s">
        <v>243</v>
      </c>
      <c r="R9" s="89" t="s">
        <v>254</v>
      </c>
      <c r="S9" s="86" t="s">
        <v>261</v>
      </c>
      <c r="T9" s="86" t="s">
        <v>268</v>
      </c>
      <c r="U9" s="86"/>
      <c r="V9" s="89" t="s">
        <v>281</v>
      </c>
      <c r="W9" s="88">
        <v>43221.00902777778</v>
      </c>
      <c r="X9" s="89" t="s">
        <v>294</v>
      </c>
      <c r="Y9" s="86"/>
      <c r="Z9" s="86"/>
      <c r="AA9" s="92" t="s">
        <v>314</v>
      </c>
      <c r="AB9" s="86"/>
      <c r="AC9" s="86" t="b">
        <v>0</v>
      </c>
      <c r="AD9" s="86">
        <v>17</v>
      </c>
      <c r="AE9" s="92" t="s">
        <v>330</v>
      </c>
      <c r="AF9" s="86" t="b">
        <v>0</v>
      </c>
      <c r="AG9" s="86" t="s">
        <v>332</v>
      </c>
      <c r="AH9" s="86"/>
      <c r="AI9" s="92" t="s">
        <v>330</v>
      </c>
      <c r="AJ9" s="86" t="b">
        <v>0</v>
      </c>
      <c r="AK9" s="86">
        <v>10</v>
      </c>
      <c r="AL9" s="92" t="s">
        <v>330</v>
      </c>
      <c r="AM9" s="86" t="s">
        <v>338</v>
      </c>
      <c r="AN9" s="86" t="b">
        <v>0</v>
      </c>
      <c r="AO9" s="92" t="s">
        <v>314</v>
      </c>
      <c r="AP9" s="86" t="s">
        <v>342</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11</v>
      </c>
      <c r="BK9" s="52">
        <v>100</v>
      </c>
      <c r="BL9" s="51">
        <v>11</v>
      </c>
    </row>
    <row r="10" spans="1:64" ht="15">
      <c r="A10" s="84" t="s">
        <v>218</v>
      </c>
      <c r="B10" s="84" t="s">
        <v>231</v>
      </c>
      <c r="C10" s="53"/>
      <c r="D10" s="54"/>
      <c r="E10" s="65"/>
      <c r="F10" s="55"/>
      <c r="G10" s="53"/>
      <c r="H10" s="57"/>
      <c r="I10" s="56"/>
      <c r="J10" s="56"/>
      <c r="K10" s="36" t="s">
        <v>65</v>
      </c>
      <c r="L10" s="83">
        <v>16</v>
      </c>
      <c r="M10" s="83"/>
      <c r="N10" s="63"/>
      <c r="O10" s="86" t="s">
        <v>236</v>
      </c>
      <c r="P10" s="88">
        <v>43586.745833333334</v>
      </c>
      <c r="Q10" s="86" t="s">
        <v>244</v>
      </c>
      <c r="R10" s="89" t="s">
        <v>256</v>
      </c>
      <c r="S10" s="86" t="s">
        <v>263</v>
      </c>
      <c r="T10" s="86" t="s">
        <v>269</v>
      </c>
      <c r="U10" s="86"/>
      <c r="V10" s="89" t="s">
        <v>281</v>
      </c>
      <c r="W10" s="88">
        <v>43586.745833333334</v>
      </c>
      <c r="X10" s="89" t="s">
        <v>295</v>
      </c>
      <c r="Y10" s="86"/>
      <c r="Z10" s="86"/>
      <c r="AA10" s="92" t="s">
        <v>315</v>
      </c>
      <c r="AB10" s="86"/>
      <c r="AC10" s="86" t="b">
        <v>0</v>
      </c>
      <c r="AD10" s="86">
        <v>7</v>
      </c>
      <c r="AE10" s="92" t="s">
        <v>330</v>
      </c>
      <c r="AF10" s="86" t="b">
        <v>0</v>
      </c>
      <c r="AG10" s="86" t="s">
        <v>332</v>
      </c>
      <c r="AH10" s="86"/>
      <c r="AI10" s="92" t="s">
        <v>330</v>
      </c>
      <c r="AJ10" s="86" t="b">
        <v>0</v>
      </c>
      <c r="AK10" s="86">
        <v>3</v>
      </c>
      <c r="AL10" s="92" t="s">
        <v>330</v>
      </c>
      <c r="AM10" s="86" t="s">
        <v>338</v>
      </c>
      <c r="AN10" s="86" t="b">
        <v>0</v>
      </c>
      <c r="AO10" s="92" t="s">
        <v>315</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1</v>
      </c>
      <c r="BE10" s="52">
        <v>2.5641025641025643</v>
      </c>
      <c r="BF10" s="51">
        <v>1</v>
      </c>
      <c r="BG10" s="52">
        <v>2.5641025641025643</v>
      </c>
      <c r="BH10" s="51">
        <v>0</v>
      </c>
      <c r="BI10" s="52">
        <v>0</v>
      </c>
      <c r="BJ10" s="51">
        <v>37</v>
      </c>
      <c r="BK10" s="52">
        <v>94.87179487179488</v>
      </c>
      <c r="BL10" s="51">
        <v>39</v>
      </c>
    </row>
    <row r="11" spans="1:64" ht="15">
      <c r="A11" s="84" t="s">
        <v>219</v>
      </c>
      <c r="B11" s="84" t="s">
        <v>230</v>
      </c>
      <c r="C11" s="53"/>
      <c r="D11" s="54"/>
      <c r="E11" s="65"/>
      <c r="F11" s="55"/>
      <c r="G11" s="53"/>
      <c r="H11" s="57"/>
      <c r="I11" s="56"/>
      <c r="J11" s="56"/>
      <c r="K11" s="36" t="s">
        <v>65</v>
      </c>
      <c r="L11" s="83">
        <v>17</v>
      </c>
      <c r="M11" s="83"/>
      <c r="N11" s="63"/>
      <c r="O11" s="86" t="s">
        <v>236</v>
      </c>
      <c r="P11" s="88">
        <v>43586.75116898148</v>
      </c>
      <c r="Q11" s="86" t="s">
        <v>245</v>
      </c>
      <c r="R11" s="86"/>
      <c r="S11" s="86"/>
      <c r="T11" s="86" t="s">
        <v>269</v>
      </c>
      <c r="U11" s="86"/>
      <c r="V11" s="89" t="s">
        <v>282</v>
      </c>
      <c r="W11" s="88">
        <v>43586.75116898148</v>
      </c>
      <c r="X11" s="89" t="s">
        <v>296</v>
      </c>
      <c r="Y11" s="86"/>
      <c r="Z11" s="86"/>
      <c r="AA11" s="92" t="s">
        <v>316</v>
      </c>
      <c r="AB11" s="86"/>
      <c r="AC11" s="86" t="b">
        <v>0</v>
      </c>
      <c r="AD11" s="86">
        <v>0</v>
      </c>
      <c r="AE11" s="92" t="s">
        <v>330</v>
      </c>
      <c r="AF11" s="86" t="b">
        <v>0</v>
      </c>
      <c r="AG11" s="86" t="s">
        <v>332</v>
      </c>
      <c r="AH11" s="86"/>
      <c r="AI11" s="92" t="s">
        <v>330</v>
      </c>
      <c r="AJ11" s="86" t="b">
        <v>0</v>
      </c>
      <c r="AK11" s="86">
        <v>3</v>
      </c>
      <c r="AL11" s="92" t="s">
        <v>315</v>
      </c>
      <c r="AM11" s="86" t="s">
        <v>334</v>
      </c>
      <c r="AN11" s="86" t="b">
        <v>0</v>
      </c>
      <c r="AO11" s="92" t="s">
        <v>315</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220</v>
      </c>
      <c r="B12" s="84" t="s">
        <v>230</v>
      </c>
      <c r="C12" s="53"/>
      <c r="D12" s="54"/>
      <c r="E12" s="65"/>
      <c r="F12" s="55"/>
      <c r="G12" s="53"/>
      <c r="H12" s="57"/>
      <c r="I12" s="56"/>
      <c r="J12" s="56"/>
      <c r="K12" s="36" t="s">
        <v>65</v>
      </c>
      <c r="L12" s="83">
        <v>19</v>
      </c>
      <c r="M12" s="83"/>
      <c r="N12" s="63"/>
      <c r="O12" s="86" t="s">
        <v>236</v>
      </c>
      <c r="P12" s="88">
        <v>43586.78671296296</v>
      </c>
      <c r="Q12" s="86" t="s">
        <v>245</v>
      </c>
      <c r="R12" s="86"/>
      <c r="S12" s="86"/>
      <c r="T12" s="86" t="s">
        <v>269</v>
      </c>
      <c r="U12" s="86"/>
      <c r="V12" s="89" t="s">
        <v>283</v>
      </c>
      <c r="W12" s="88">
        <v>43586.78671296296</v>
      </c>
      <c r="X12" s="89" t="s">
        <v>297</v>
      </c>
      <c r="Y12" s="86"/>
      <c r="Z12" s="86"/>
      <c r="AA12" s="92" t="s">
        <v>317</v>
      </c>
      <c r="AB12" s="86"/>
      <c r="AC12" s="86" t="b">
        <v>0</v>
      </c>
      <c r="AD12" s="86">
        <v>0</v>
      </c>
      <c r="AE12" s="92" t="s">
        <v>330</v>
      </c>
      <c r="AF12" s="86" t="b">
        <v>0</v>
      </c>
      <c r="AG12" s="86" t="s">
        <v>332</v>
      </c>
      <c r="AH12" s="86"/>
      <c r="AI12" s="92" t="s">
        <v>330</v>
      </c>
      <c r="AJ12" s="86" t="b">
        <v>0</v>
      </c>
      <c r="AK12" s="86">
        <v>3</v>
      </c>
      <c r="AL12" s="92" t="s">
        <v>315</v>
      </c>
      <c r="AM12" s="86" t="s">
        <v>338</v>
      </c>
      <c r="AN12" s="86" t="b">
        <v>0</v>
      </c>
      <c r="AO12" s="92" t="s">
        <v>315</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221</v>
      </c>
      <c r="B13" s="84" t="s">
        <v>230</v>
      </c>
      <c r="C13" s="53"/>
      <c r="D13" s="54"/>
      <c r="E13" s="65"/>
      <c r="F13" s="55"/>
      <c r="G13" s="53"/>
      <c r="H13" s="57"/>
      <c r="I13" s="56"/>
      <c r="J13" s="56"/>
      <c r="K13" s="36" t="s">
        <v>65</v>
      </c>
      <c r="L13" s="83">
        <v>21</v>
      </c>
      <c r="M13" s="83"/>
      <c r="N13" s="63"/>
      <c r="O13" s="86" t="s">
        <v>236</v>
      </c>
      <c r="P13" s="88">
        <v>43581.68100694445</v>
      </c>
      <c r="Q13" s="86" t="s">
        <v>246</v>
      </c>
      <c r="R13" s="89" t="s">
        <v>257</v>
      </c>
      <c r="S13" s="86" t="s">
        <v>264</v>
      </c>
      <c r="T13" s="86"/>
      <c r="U13" s="86"/>
      <c r="V13" s="89" t="s">
        <v>284</v>
      </c>
      <c r="W13" s="88">
        <v>43581.68100694445</v>
      </c>
      <c r="X13" s="89" t="s">
        <v>298</v>
      </c>
      <c r="Y13" s="86"/>
      <c r="Z13" s="86"/>
      <c r="AA13" s="92" t="s">
        <v>318</v>
      </c>
      <c r="AB13" s="86"/>
      <c r="AC13" s="86" t="b">
        <v>0</v>
      </c>
      <c r="AD13" s="86">
        <v>0</v>
      </c>
      <c r="AE13" s="92" t="s">
        <v>330</v>
      </c>
      <c r="AF13" s="86" t="b">
        <v>0</v>
      </c>
      <c r="AG13" s="86" t="s">
        <v>332</v>
      </c>
      <c r="AH13" s="86"/>
      <c r="AI13" s="92" t="s">
        <v>330</v>
      </c>
      <c r="AJ13" s="86" t="b">
        <v>0</v>
      </c>
      <c r="AK13" s="86">
        <v>0</v>
      </c>
      <c r="AL13" s="92" t="s">
        <v>330</v>
      </c>
      <c r="AM13" s="86" t="s">
        <v>339</v>
      </c>
      <c r="AN13" s="86" t="b">
        <v>1</v>
      </c>
      <c r="AO13" s="92" t="s">
        <v>318</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218</v>
      </c>
      <c r="B14" s="84" t="s">
        <v>230</v>
      </c>
      <c r="C14" s="53"/>
      <c r="D14" s="54"/>
      <c r="E14" s="65"/>
      <c r="F14" s="55"/>
      <c r="G14" s="53"/>
      <c r="H14" s="57"/>
      <c r="I14" s="56"/>
      <c r="J14" s="56"/>
      <c r="K14" s="36" t="s">
        <v>65</v>
      </c>
      <c r="L14" s="83">
        <v>22</v>
      </c>
      <c r="M14" s="83"/>
      <c r="N14" s="63"/>
      <c r="O14" s="86" t="s">
        <v>236</v>
      </c>
      <c r="P14" s="88">
        <v>43581.72925925926</v>
      </c>
      <c r="Q14" s="86" t="s">
        <v>247</v>
      </c>
      <c r="R14" s="86"/>
      <c r="S14" s="86"/>
      <c r="T14" s="86" t="s">
        <v>269</v>
      </c>
      <c r="U14" s="86"/>
      <c r="V14" s="89" t="s">
        <v>281</v>
      </c>
      <c r="W14" s="88">
        <v>43581.72925925926</v>
      </c>
      <c r="X14" s="89" t="s">
        <v>299</v>
      </c>
      <c r="Y14" s="86"/>
      <c r="Z14" s="86"/>
      <c r="AA14" s="92" t="s">
        <v>319</v>
      </c>
      <c r="AB14" s="86"/>
      <c r="AC14" s="86" t="b">
        <v>0</v>
      </c>
      <c r="AD14" s="86">
        <v>0</v>
      </c>
      <c r="AE14" s="92" t="s">
        <v>330</v>
      </c>
      <c r="AF14" s="86" t="b">
        <v>0</v>
      </c>
      <c r="AG14" s="86" t="s">
        <v>332</v>
      </c>
      <c r="AH14" s="86"/>
      <c r="AI14" s="92" t="s">
        <v>330</v>
      </c>
      <c r="AJ14" s="86" t="b">
        <v>0</v>
      </c>
      <c r="AK14" s="86">
        <v>2</v>
      </c>
      <c r="AL14" s="92" t="s">
        <v>318</v>
      </c>
      <c r="AM14" s="86" t="s">
        <v>335</v>
      </c>
      <c r="AN14" s="86" t="b">
        <v>0</v>
      </c>
      <c r="AO14" s="92" t="s">
        <v>318</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2</v>
      </c>
      <c r="BD14" s="51"/>
      <c r="BE14" s="52"/>
      <c r="BF14" s="51"/>
      <c r="BG14" s="52"/>
      <c r="BH14" s="51"/>
      <c r="BI14" s="52"/>
      <c r="BJ14" s="51"/>
      <c r="BK14" s="52"/>
      <c r="BL14" s="51"/>
    </row>
    <row r="15" spans="1:64" ht="15">
      <c r="A15" s="84" t="s">
        <v>222</v>
      </c>
      <c r="B15" s="84" t="s">
        <v>230</v>
      </c>
      <c r="C15" s="53"/>
      <c r="D15" s="54"/>
      <c r="E15" s="65"/>
      <c r="F15" s="55"/>
      <c r="G15" s="53"/>
      <c r="H15" s="57"/>
      <c r="I15" s="56"/>
      <c r="J15" s="56"/>
      <c r="K15" s="36" t="s">
        <v>65</v>
      </c>
      <c r="L15" s="83">
        <v>24</v>
      </c>
      <c r="M15" s="83"/>
      <c r="N15" s="63"/>
      <c r="O15" s="86" t="s">
        <v>236</v>
      </c>
      <c r="P15" s="88">
        <v>43587.94957175926</v>
      </c>
      <c r="Q15" s="86" t="s">
        <v>245</v>
      </c>
      <c r="R15" s="86"/>
      <c r="S15" s="86"/>
      <c r="T15" s="86" t="s">
        <v>269</v>
      </c>
      <c r="U15" s="86"/>
      <c r="V15" s="89" t="s">
        <v>285</v>
      </c>
      <c r="W15" s="88">
        <v>43587.94957175926</v>
      </c>
      <c r="X15" s="89" t="s">
        <v>300</v>
      </c>
      <c r="Y15" s="86"/>
      <c r="Z15" s="86"/>
      <c r="AA15" s="92" t="s">
        <v>320</v>
      </c>
      <c r="AB15" s="86"/>
      <c r="AC15" s="86" t="b">
        <v>0</v>
      </c>
      <c r="AD15" s="86">
        <v>0</v>
      </c>
      <c r="AE15" s="92" t="s">
        <v>330</v>
      </c>
      <c r="AF15" s="86" t="b">
        <v>0</v>
      </c>
      <c r="AG15" s="86" t="s">
        <v>332</v>
      </c>
      <c r="AH15" s="86"/>
      <c r="AI15" s="92" t="s">
        <v>330</v>
      </c>
      <c r="AJ15" s="86" t="b">
        <v>0</v>
      </c>
      <c r="AK15" s="86">
        <v>3</v>
      </c>
      <c r="AL15" s="92" t="s">
        <v>315</v>
      </c>
      <c r="AM15" s="86" t="s">
        <v>340</v>
      </c>
      <c r="AN15" s="86" t="b">
        <v>0</v>
      </c>
      <c r="AO15" s="92" t="s">
        <v>315</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223</v>
      </c>
      <c r="B16" s="84" t="s">
        <v>223</v>
      </c>
      <c r="C16" s="53"/>
      <c r="D16" s="54"/>
      <c r="E16" s="65"/>
      <c r="F16" s="55"/>
      <c r="G16" s="53"/>
      <c r="H16" s="57"/>
      <c r="I16" s="56"/>
      <c r="J16" s="56"/>
      <c r="K16" s="36" t="s">
        <v>65</v>
      </c>
      <c r="L16" s="83">
        <v>26</v>
      </c>
      <c r="M16" s="83"/>
      <c r="N16" s="63"/>
      <c r="O16" s="86" t="s">
        <v>176</v>
      </c>
      <c r="P16" s="88">
        <v>43596.06207175926</v>
      </c>
      <c r="Q16" s="86" t="s">
        <v>248</v>
      </c>
      <c r="R16" s="89" t="s">
        <v>258</v>
      </c>
      <c r="S16" s="86" t="s">
        <v>265</v>
      </c>
      <c r="T16" s="86"/>
      <c r="U16" s="89" t="s">
        <v>273</v>
      </c>
      <c r="V16" s="89" t="s">
        <v>273</v>
      </c>
      <c r="W16" s="88">
        <v>43596.06207175926</v>
      </c>
      <c r="X16" s="89" t="s">
        <v>301</v>
      </c>
      <c r="Y16" s="86"/>
      <c r="Z16" s="86"/>
      <c r="AA16" s="92" t="s">
        <v>321</v>
      </c>
      <c r="AB16" s="86"/>
      <c r="AC16" s="86" t="b">
        <v>0</v>
      </c>
      <c r="AD16" s="86">
        <v>0</v>
      </c>
      <c r="AE16" s="92" t="s">
        <v>330</v>
      </c>
      <c r="AF16" s="86" t="b">
        <v>0</v>
      </c>
      <c r="AG16" s="86" t="s">
        <v>332</v>
      </c>
      <c r="AH16" s="86"/>
      <c r="AI16" s="92" t="s">
        <v>330</v>
      </c>
      <c r="AJ16" s="86" t="b">
        <v>0</v>
      </c>
      <c r="AK16" s="86">
        <v>0</v>
      </c>
      <c r="AL16" s="92" t="s">
        <v>330</v>
      </c>
      <c r="AM16" s="86" t="s">
        <v>341</v>
      </c>
      <c r="AN16" s="86" t="b">
        <v>0</v>
      </c>
      <c r="AO16" s="92" t="s">
        <v>321</v>
      </c>
      <c r="AP16" s="86" t="s">
        <v>176</v>
      </c>
      <c r="AQ16" s="86">
        <v>0</v>
      </c>
      <c r="AR16" s="86">
        <v>0</v>
      </c>
      <c r="AS16" s="86"/>
      <c r="AT16" s="86"/>
      <c r="AU16" s="86"/>
      <c r="AV16" s="86"/>
      <c r="AW16" s="86"/>
      <c r="AX16" s="86"/>
      <c r="AY16" s="86"/>
      <c r="AZ16" s="86"/>
      <c r="BA16">
        <v>2</v>
      </c>
      <c r="BB16" s="85" t="str">
        <f>REPLACE(INDEX(GroupVertices[Group],MATCH(Edges24[[#This Row],[Vertex 1]],GroupVertices[Vertex],0)),1,1,"")</f>
        <v>4</v>
      </c>
      <c r="BC16" s="85" t="str">
        <f>REPLACE(INDEX(GroupVertices[Group],MATCH(Edges24[[#This Row],[Vertex 2]],GroupVertices[Vertex],0)),1,1,"")</f>
        <v>4</v>
      </c>
      <c r="BD16" s="51">
        <v>0</v>
      </c>
      <c r="BE16" s="52">
        <v>0</v>
      </c>
      <c r="BF16" s="51">
        <v>0</v>
      </c>
      <c r="BG16" s="52">
        <v>0</v>
      </c>
      <c r="BH16" s="51">
        <v>0</v>
      </c>
      <c r="BI16" s="52">
        <v>0</v>
      </c>
      <c r="BJ16" s="51">
        <v>17</v>
      </c>
      <c r="BK16" s="52">
        <v>100</v>
      </c>
      <c r="BL16" s="51">
        <v>17</v>
      </c>
    </row>
    <row r="17" spans="1:64" ht="15">
      <c r="A17" s="84" t="s">
        <v>223</v>
      </c>
      <c r="B17" s="84" t="s">
        <v>223</v>
      </c>
      <c r="C17" s="53"/>
      <c r="D17" s="54"/>
      <c r="E17" s="65"/>
      <c r="F17" s="55"/>
      <c r="G17" s="53"/>
      <c r="H17" s="57"/>
      <c r="I17" s="56"/>
      <c r="J17" s="56"/>
      <c r="K17" s="36" t="s">
        <v>65</v>
      </c>
      <c r="L17" s="83">
        <v>27</v>
      </c>
      <c r="M17" s="83"/>
      <c r="N17" s="63"/>
      <c r="O17" s="86" t="s">
        <v>176</v>
      </c>
      <c r="P17" s="88">
        <v>43597.4777662037</v>
      </c>
      <c r="Q17" s="86" t="s">
        <v>249</v>
      </c>
      <c r="R17" s="89" t="s">
        <v>259</v>
      </c>
      <c r="S17" s="86" t="s">
        <v>265</v>
      </c>
      <c r="T17" s="86"/>
      <c r="U17" s="89" t="s">
        <v>274</v>
      </c>
      <c r="V17" s="89" t="s">
        <v>274</v>
      </c>
      <c r="W17" s="88">
        <v>43597.4777662037</v>
      </c>
      <c r="X17" s="89" t="s">
        <v>302</v>
      </c>
      <c r="Y17" s="86"/>
      <c r="Z17" s="86"/>
      <c r="AA17" s="92" t="s">
        <v>322</v>
      </c>
      <c r="AB17" s="86"/>
      <c r="AC17" s="86" t="b">
        <v>0</v>
      </c>
      <c r="AD17" s="86">
        <v>0</v>
      </c>
      <c r="AE17" s="92" t="s">
        <v>330</v>
      </c>
      <c r="AF17" s="86" t="b">
        <v>0</v>
      </c>
      <c r="AG17" s="86" t="s">
        <v>332</v>
      </c>
      <c r="AH17" s="86"/>
      <c r="AI17" s="92" t="s">
        <v>330</v>
      </c>
      <c r="AJ17" s="86" t="b">
        <v>0</v>
      </c>
      <c r="AK17" s="86">
        <v>0</v>
      </c>
      <c r="AL17" s="92" t="s">
        <v>330</v>
      </c>
      <c r="AM17" s="86" t="s">
        <v>341</v>
      </c>
      <c r="AN17" s="86" t="b">
        <v>0</v>
      </c>
      <c r="AO17" s="92" t="s">
        <v>322</v>
      </c>
      <c r="AP17" s="86" t="s">
        <v>176</v>
      </c>
      <c r="AQ17" s="86">
        <v>0</v>
      </c>
      <c r="AR17" s="86">
        <v>0</v>
      </c>
      <c r="AS17" s="86"/>
      <c r="AT17" s="86"/>
      <c r="AU17" s="86"/>
      <c r="AV17" s="86"/>
      <c r="AW17" s="86"/>
      <c r="AX17" s="86"/>
      <c r="AY17" s="86"/>
      <c r="AZ17" s="86"/>
      <c r="BA17">
        <v>2</v>
      </c>
      <c r="BB17" s="85" t="str">
        <f>REPLACE(INDEX(GroupVertices[Group],MATCH(Edges24[[#This Row],[Vertex 1]],GroupVertices[Vertex],0)),1,1,"")</f>
        <v>4</v>
      </c>
      <c r="BC17" s="85" t="str">
        <f>REPLACE(INDEX(GroupVertices[Group],MATCH(Edges24[[#This Row],[Vertex 2]],GroupVertices[Vertex],0)),1,1,"")</f>
        <v>4</v>
      </c>
      <c r="BD17" s="51">
        <v>0</v>
      </c>
      <c r="BE17" s="52">
        <v>0</v>
      </c>
      <c r="BF17" s="51">
        <v>0</v>
      </c>
      <c r="BG17" s="52">
        <v>0</v>
      </c>
      <c r="BH17" s="51">
        <v>0</v>
      </c>
      <c r="BI17" s="52">
        <v>0</v>
      </c>
      <c r="BJ17" s="51">
        <v>9</v>
      </c>
      <c r="BK17" s="52">
        <v>100</v>
      </c>
      <c r="BL17" s="51">
        <v>9</v>
      </c>
    </row>
    <row r="18" spans="1:64" ht="15">
      <c r="A18" s="84" t="s">
        <v>224</v>
      </c>
      <c r="B18" s="84" t="s">
        <v>232</v>
      </c>
      <c r="C18" s="53"/>
      <c r="D18" s="54"/>
      <c r="E18" s="65"/>
      <c r="F18" s="55"/>
      <c r="G18" s="53"/>
      <c r="H18" s="57"/>
      <c r="I18" s="56"/>
      <c r="J18" s="56"/>
      <c r="K18" s="36" t="s">
        <v>65</v>
      </c>
      <c r="L18" s="83">
        <v>28</v>
      </c>
      <c r="M18" s="83"/>
      <c r="N18" s="63"/>
      <c r="O18" s="86" t="s">
        <v>236</v>
      </c>
      <c r="P18" s="88">
        <v>43608.82784722222</v>
      </c>
      <c r="Q18" s="86" t="s">
        <v>250</v>
      </c>
      <c r="R18" s="86"/>
      <c r="S18" s="86"/>
      <c r="T18" s="86" t="s">
        <v>269</v>
      </c>
      <c r="U18" s="86"/>
      <c r="V18" s="89" t="s">
        <v>286</v>
      </c>
      <c r="W18" s="88">
        <v>43608.82784722222</v>
      </c>
      <c r="X18" s="89" t="s">
        <v>303</v>
      </c>
      <c r="Y18" s="86"/>
      <c r="Z18" s="86"/>
      <c r="AA18" s="92" t="s">
        <v>323</v>
      </c>
      <c r="AB18" s="86"/>
      <c r="AC18" s="86" t="b">
        <v>0</v>
      </c>
      <c r="AD18" s="86">
        <v>0</v>
      </c>
      <c r="AE18" s="92" t="s">
        <v>331</v>
      </c>
      <c r="AF18" s="86" t="b">
        <v>0</v>
      </c>
      <c r="AG18" s="86" t="s">
        <v>332</v>
      </c>
      <c r="AH18" s="86"/>
      <c r="AI18" s="92" t="s">
        <v>330</v>
      </c>
      <c r="AJ18" s="86" t="b">
        <v>0</v>
      </c>
      <c r="AK18" s="86">
        <v>0</v>
      </c>
      <c r="AL18" s="92" t="s">
        <v>330</v>
      </c>
      <c r="AM18" s="86" t="s">
        <v>335</v>
      </c>
      <c r="AN18" s="86" t="b">
        <v>0</v>
      </c>
      <c r="AO18" s="92" t="s">
        <v>323</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v>3</v>
      </c>
      <c r="BE18" s="52">
        <v>7.6923076923076925</v>
      </c>
      <c r="BF18" s="51">
        <v>1</v>
      </c>
      <c r="BG18" s="52">
        <v>2.5641025641025643</v>
      </c>
      <c r="BH18" s="51">
        <v>0</v>
      </c>
      <c r="BI18" s="52">
        <v>0</v>
      </c>
      <c r="BJ18" s="51">
        <v>35</v>
      </c>
      <c r="BK18" s="52">
        <v>89.74358974358974</v>
      </c>
      <c r="BL18" s="51">
        <v>39</v>
      </c>
    </row>
    <row r="19" spans="1:64" ht="15">
      <c r="A19" s="84" t="s">
        <v>218</v>
      </c>
      <c r="B19" s="84" t="s">
        <v>228</v>
      </c>
      <c r="C19" s="53"/>
      <c r="D19" s="54"/>
      <c r="E19" s="65"/>
      <c r="F19" s="55"/>
      <c r="G19" s="53"/>
      <c r="H19" s="57"/>
      <c r="I19" s="56"/>
      <c r="J19" s="56"/>
      <c r="K19" s="36" t="s">
        <v>65</v>
      </c>
      <c r="L19" s="83">
        <v>32</v>
      </c>
      <c r="M19" s="83"/>
      <c r="N19" s="63"/>
      <c r="O19" s="86" t="s">
        <v>236</v>
      </c>
      <c r="P19" s="88">
        <v>42406.817395833335</v>
      </c>
      <c r="Q19" s="86" t="s">
        <v>251</v>
      </c>
      <c r="R19" s="89" t="s">
        <v>255</v>
      </c>
      <c r="S19" s="86" t="s">
        <v>262</v>
      </c>
      <c r="T19" s="86" t="s">
        <v>271</v>
      </c>
      <c r="U19" s="86"/>
      <c r="V19" s="89" t="s">
        <v>281</v>
      </c>
      <c r="W19" s="88">
        <v>42406.817395833335</v>
      </c>
      <c r="X19" s="89" t="s">
        <v>304</v>
      </c>
      <c r="Y19" s="86"/>
      <c r="Z19" s="86"/>
      <c r="AA19" s="92" t="s">
        <v>324</v>
      </c>
      <c r="AB19" s="86"/>
      <c r="AC19" s="86" t="b">
        <v>0</v>
      </c>
      <c r="AD19" s="86">
        <v>30</v>
      </c>
      <c r="AE19" s="92" t="s">
        <v>330</v>
      </c>
      <c r="AF19" s="86" t="b">
        <v>0</v>
      </c>
      <c r="AG19" s="86" t="s">
        <v>332</v>
      </c>
      <c r="AH19" s="86"/>
      <c r="AI19" s="92" t="s">
        <v>330</v>
      </c>
      <c r="AJ19" s="86" t="b">
        <v>0</v>
      </c>
      <c r="AK19" s="86">
        <v>18</v>
      </c>
      <c r="AL19" s="92" t="s">
        <v>330</v>
      </c>
      <c r="AM19" s="86" t="s">
        <v>338</v>
      </c>
      <c r="AN19" s="86" t="b">
        <v>0</v>
      </c>
      <c r="AO19" s="92" t="s">
        <v>324</v>
      </c>
      <c r="AP19" s="86" t="s">
        <v>342</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225</v>
      </c>
      <c r="B20" s="84" t="s">
        <v>228</v>
      </c>
      <c r="C20" s="53"/>
      <c r="D20" s="54"/>
      <c r="E20" s="65"/>
      <c r="F20" s="55"/>
      <c r="G20" s="53"/>
      <c r="H20" s="57"/>
      <c r="I20" s="56"/>
      <c r="J20" s="56"/>
      <c r="K20" s="36" t="s">
        <v>65</v>
      </c>
      <c r="L20" s="83">
        <v>33</v>
      </c>
      <c r="M20" s="83"/>
      <c r="N20" s="63"/>
      <c r="O20" s="86" t="s">
        <v>236</v>
      </c>
      <c r="P20" s="88">
        <v>43609.273125</v>
      </c>
      <c r="Q20" s="86" t="s">
        <v>241</v>
      </c>
      <c r="R20" s="89" t="s">
        <v>255</v>
      </c>
      <c r="S20" s="86" t="s">
        <v>262</v>
      </c>
      <c r="T20" s="86" t="s">
        <v>270</v>
      </c>
      <c r="U20" s="86"/>
      <c r="V20" s="89" t="s">
        <v>287</v>
      </c>
      <c r="W20" s="88">
        <v>43609.273125</v>
      </c>
      <c r="X20" s="89" t="s">
        <v>305</v>
      </c>
      <c r="Y20" s="86"/>
      <c r="Z20" s="86"/>
      <c r="AA20" s="92" t="s">
        <v>325</v>
      </c>
      <c r="AB20" s="86"/>
      <c r="AC20" s="86" t="b">
        <v>0</v>
      </c>
      <c r="AD20" s="86">
        <v>0</v>
      </c>
      <c r="AE20" s="92" t="s">
        <v>330</v>
      </c>
      <c r="AF20" s="86" t="b">
        <v>0</v>
      </c>
      <c r="AG20" s="86" t="s">
        <v>332</v>
      </c>
      <c r="AH20" s="86"/>
      <c r="AI20" s="92" t="s">
        <v>330</v>
      </c>
      <c r="AJ20" s="86" t="b">
        <v>0</v>
      </c>
      <c r="AK20" s="86">
        <v>18</v>
      </c>
      <c r="AL20" s="92" t="s">
        <v>324</v>
      </c>
      <c r="AM20" s="86" t="s">
        <v>333</v>
      </c>
      <c r="AN20" s="86" t="b">
        <v>0</v>
      </c>
      <c r="AO20" s="92" t="s">
        <v>324</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c r="BE20" s="52"/>
      <c r="BF20" s="51"/>
      <c r="BG20" s="52"/>
      <c r="BH20" s="51"/>
      <c r="BI20" s="52"/>
      <c r="BJ20" s="51"/>
      <c r="BK20" s="52"/>
      <c r="BL20" s="51"/>
    </row>
    <row r="21" spans="1:64" ht="15">
      <c r="A21" s="84" t="s">
        <v>218</v>
      </c>
      <c r="B21" s="84" t="s">
        <v>233</v>
      </c>
      <c r="C21" s="53"/>
      <c r="D21" s="54"/>
      <c r="E21" s="65"/>
      <c r="F21" s="55"/>
      <c r="G21" s="53"/>
      <c r="H21" s="57"/>
      <c r="I21" s="56"/>
      <c r="J21" s="56"/>
      <c r="K21" s="36" t="s">
        <v>65</v>
      </c>
      <c r="L21" s="83">
        <v>36</v>
      </c>
      <c r="M21" s="83"/>
      <c r="N21" s="63"/>
      <c r="O21" s="86" t="s">
        <v>236</v>
      </c>
      <c r="P21" s="88">
        <v>42402.688252314816</v>
      </c>
      <c r="Q21" s="86" t="s">
        <v>252</v>
      </c>
      <c r="R21" s="89" t="s">
        <v>260</v>
      </c>
      <c r="S21" s="86" t="s">
        <v>266</v>
      </c>
      <c r="T21" s="86" t="s">
        <v>272</v>
      </c>
      <c r="U21" s="86"/>
      <c r="V21" s="89" t="s">
        <v>281</v>
      </c>
      <c r="W21" s="88">
        <v>42402.688252314816</v>
      </c>
      <c r="X21" s="89" t="s">
        <v>306</v>
      </c>
      <c r="Y21" s="86"/>
      <c r="Z21" s="86"/>
      <c r="AA21" s="92" t="s">
        <v>326</v>
      </c>
      <c r="AB21" s="86"/>
      <c r="AC21" s="86" t="b">
        <v>0</v>
      </c>
      <c r="AD21" s="86">
        <v>24</v>
      </c>
      <c r="AE21" s="92" t="s">
        <v>330</v>
      </c>
      <c r="AF21" s="86" t="b">
        <v>0</v>
      </c>
      <c r="AG21" s="86" t="s">
        <v>332</v>
      </c>
      <c r="AH21" s="86"/>
      <c r="AI21" s="92" t="s">
        <v>330</v>
      </c>
      <c r="AJ21" s="86" t="b">
        <v>0</v>
      </c>
      <c r="AK21" s="86">
        <v>14</v>
      </c>
      <c r="AL21" s="92" t="s">
        <v>330</v>
      </c>
      <c r="AM21" s="86" t="s">
        <v>338</v>
      </c>
      <c r="AN21" s="86" t="b">
        <v>0</v>
      </c>
      <c r="AO21" s="92" t="s">
        <v>326</v>
      </c>
      <c r="AP21" s="86" t="s">
        <v>342</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c r="BE21" s="52"/>
      <c r="BF21" s="51"/>
      <c r="BG21" s="52"/>
      <c r="BH21" s="51"/>
      <c r="BI21" s="52"/>
      <c r="BJ21" s="51"/>
      <c r="BK21" s="52"/>
      <c r="BL21" s="51"/>
    </row>
    <row r="22" spans="1:64" ht="15">
      <c r="A22" s="84" t="s">
        <v>225</v>
      </c>
      <c r="B22" s="84" t="s">
        <v>233</v>
      </c>
      <c r="C22" s="53"/>
      <c r="D22" s="54"/>
      <c r="E22" s="65"/>
      <c r="F22" s="55"/>
      <c r="G22" s="53"/>
      <c r="H22" s="57"/>
      <c r="I22" s="56"/>
      <c r="J22" s="56"/>
      <c r="K22" s="36" t="s">
        <v>65</v>
      </c>
      <c r="L22" s="83">
        <v>37</v>
      </c>
      <c r="M22" s="83"/>
      <c r="N22" s="63"/>
      <c r="O22" s="86" t="s">
        <v>236</v>
      </c>
      <c r="P22" s="88">
        <v>43609.273252314815</v>
      </c>
      <c r="Q22" s="86" t="s">
        <v>253</v>
      </c>
      <c r="R22" s="89" t="s">
        <v>260</v>
      </c>
      <c r="S22" s="86" t="s">
        <v>266</v>
      </c>
      <c r="T22" s="86" t="s">
        <v>272</v>
      </c>
      <c r="U22" s="86"/>
      <c r="V22" s="89" t="s">
        <v>287</v>
      </c>
      <c r="W22" s="88">
        <v>43609.273252314815</v>
      </c>
      <c r="X22" s="89" t="s">
        <v>307</v>
      </c>
      <c r="Y22" s="86"/>
      <c r="Z22" s="86"/>
      <c r="AA22" s="92" t="s">
        <v>327</v>
      </c>
      <c r="AB22" s="86"/>
      <c r="AC22" s="86" t="b">
        <v>0</v>
      </c>
      <c r="AD22" s="86">
        <v>0</v>
      </c>
      <c r="AE22" s="92" t="s">
        <v>330</v>
      </c>
      <c r="AF22" s="86" t="b">
        <v>0</v>
      </c>
      <c r="AG22" s="86" t="s">
        <v>332</v>
      </c>
      <c r="AH22" s="86"/>
      <c r="AI22" s="92" t="s">
        <v>330</v>
      </c>
      <c r="AJ22" s="86" t="b">
        <v>0</v>
      </c>
      <c r="AK22" s="86">
        <v>14</v>
      </c>
      <c r="AL22" s="92" t="s">
        <v>326</v>
      </c>
      <c r="AM22" s="86" t="s">
        <v>333</v>
      </c>
      <c r="AN22" s="86" t="b">
        <v>0</v>
      </c>
      <c r="AO22" s="92" t="s">
        <v>326</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5" r:id="rId1" display="https://statescoop.com/how-public-libraries-are-becoming-the-place-where-citizens-can-turn-to-for-government-data"/>
    <hyperlink ref="R7" r:id="rId2" display="http://observer.com/2016/02/harvard-datamap-personal-info/"/>
    <hyperlink ref="R9" r:id="rId3" display="https://statescoop.com/how-public-libraries-are-becoming-the-place-where-citizens-can-turn-to-for-government-data"/>
    <hyperlink ref="R10" r:id="rId4" display="https://technical.ly/philly/2019/04/25/donald-trump-robert-mueller-documentcloud-mueller-report-annotated-searchable/"/>
    <hyperlink ref="R13" r:id="rId5" display="https://twitter.com/i/web/status/1121811334792978438"/>
    <hyperlink ref="R16" r:id="rId6" display="https://www.tvtnews.com/tvt-newschallenge-cup-hull-fc-beat-castleford-tigers-28-12-to-book-place-in-last-eight/"/>
    <hyperlink ref="R17" r:id="rId7" display="https://www.tvtnews.com/tvt-newschallenge-cup-warrington-wolves-v-wigan-warriors/"/>
    <hyperlink ref="R19" r:id="rId8" display="http://observer.com/2016/02/harvard-datamap-personal-info/"/>
    <hyperlink ref="R20" r:id="rId9" display="http://observer.com/2016/02/harvard-datamap-personal-info/"/>
    <hyperlink ref="R21" r:id="rId10" display="http://www.cnet.com/news/its-data-privacy-day-do-you-know-where-your-data-is/"/>
    <hyperlink ref="R22" r:id="rId11" display="http://www.cnet.com/news/its-data-privacy-day-do-you-know-where-your-data-is/"/>
    <hyperlink ref="U16" r:id="rId12" display="https://pbs.twimg.com/media/D6P9UbvWwAAGp20.jpg"/>
    <hyperlink ref="U17" r:id="rId13" display="https://pbs.twimg.com/media/D6XP6m4W4AA8Z8h.jpg"/>
    <hyperlink ref="V3" r:id="rId14" display="http://pbs.twimg.com/profile_images/1039763686351613952/61VGgBUu_normal.jpg"/>
    <hyperlink ref="V4" r:id="rId15" display="http://pbs.twimg.com/profile_images/1116880322208174080/hf7UbrEr_normal.jpg"/>
    <hyperlink ref="V5" r:id="rId16" display="http://pbs.twimg.com/profile_images/1046883533623627776/UCFACOdc_normal.jpg"/>
    <hyperlink ref="V6" r:id="rId17" display="http://pbs.twimg.com/profile_images/2447105209/7i5yfdu2chzlrq8rpfnr_normal.jpeg"/>
    <hyperlink ref="V7" r:id="rId18" display="http://pbs.twimg.com/profile_images/940465970/blue_face_normal.jpg"/>
    <hyperlink ref="V8" r:id="rId19" display="http://pbs.twimg.com/profile_images/775165918183698432/7GpkQwbS_normal.jpg"/>
    <hyperlink ref="V9" r:id="rId20" display="http://pbs.twimg.com/profile_images/775046459007860736/ZJ17WXrl_normal.jpg"/>
    <hyperlink ref="V10" r:id="rId21" display="http://pbs.twimg.com/profile_images/775046459007860736/ZJ17WXrl_normal.jpg"/>
    <hyperlink ref="V11" r:id="rId22" display="http://pbs.twimg.com/profile_images/1068466688302161920/z_W8xNjt_normal.jpg"/>
    <hyperlink ref="V12" r:id="rId23" display="http://pbs.twimg.com/profile_images/3736447256/74feaf9828509a58b03d1e996863df85_normal.png"/>
    <hyperlink ref="V13" r:id="rId24" display="http://pbs.twimg.com/profile_images/971235094554927104/hU2-GmLp_normal.jpg"/>
    <hyperlink ref="V14" r:id="rId25" display="http://pbs.twimg.com/profile_images/775046459007860736/ZJ17WXrl_normal.jpg"/>
    <hyperlink ref="V15" r:id="rId26" display="http://pbs.twimg.com/profile_images/1085634639719481345/bgJTo0UB_normal.jpg"/>
    <hyperlink ref="V16" r:id="rId27" display="https://pbs.twimg.com/media/D6P9UbvWwAAGp20.jpg"/>
    <hyperlink ref="V17" r:id="rId28" display="https://pbs.twimg.com/media/D6XP6m4W4AA8Z8h.jpg"/>
    <hyperlink ref="V18" r:id="rId29" display="http://pbs.twimg.com/profile_images/900688982736031746/uUOjeMGy_normal.jpg"/>
    <hyperlink ref="V19" r:id="rId30" display="http://pbs.twimg.com/profile_images/775046459007860736/ZJ17WXrl_normal.jpg"/>
    <hyperlink ref="V20" r:id="rId31" display="http://pbs.twimg.com/profile_images/1121185448867454976/xKWQfYee_normal.png"/>
    <hyperlink ref="V21" r:id="rId32" display="http://pbs.twimg.com/profile_images/775046459007860736/ZJ17WXrl_normal.jpg"/>
    <hyperlink ref="V22" r:id="rId33" display="http://pbs.twimg.com/profile_images/1121185448867454976/xKWQfYee_normal.png"/>
    <hyperlink ref="X3" r:id="rId34" display="https://twitter.com/#!/nickvatterott/status/1107012039312994304"/>
    <hyperlink ref="X4" r:id="rId35" display="https://twitter.com/#!/babyfonzie/status/1107021867783782402"/>
    <hyperlink ref="X5" r:id="rId36" display="https://twitter.com/#!/james3neal/status/1108794650658328577"/>
    <hyperlink ref="X6" r:id="rId37" display="https://twitter.com/#!/colbymarshall/status/1114078769185284096"/>
    <hyperlink ref="X7" r:id="rId38" display="https://twitter.com/#!/phat_controller/status/1121865578430566407"/>
    <hyperlink ref="X8" r:id="rId39" display="https://twitter.com/#!/mediagazerchat/status/1122069315967180800"/>
    <hyperlink ref="X9" r:id="rId40" display="https://twitter.com/#!/knightfdn/status/991108187028799488"/>
    <hyperlink ref="X10" r:id="rId41" display="https://twitter.com/#!/knightfdn/status/1123646767428526080"/>
    <hyperlink ref="X11" r:id="rId42" display="https://twitter.com/#!/jeffjarvis/status/1123648700323106816"/>
    <hyperlink ref="X12" r:id="rId43" display="https://twitter.com/#!/jroxann/status/1123661583069134849"/>
    <hyperlink ref="X13" r:id="rId44" display="https://twitter.com/#!/andysherry/status/1121811334792978438"/>
    <hyperlink ref="X14" r:id="rId45" display="https://twitter.com/#!/knightfdn/status/1121828822310170624"/>
    <hyperlink ref="X15" r:id="rId46" display="https://twitter.com/#!/iohnsands/status/1124082988638191616"/>
    <hyperlink ref="X16" r:id="rId47" display="https://twitter.com/#!/tvt_news/status/1127022861028347905"/>
    <hyperlink ref="X17" r:id="rId48" display="https://twitter.com/#!/tvt_news/status/1127535888924315648"/>
    <hyperlink ref="X18" r:id="rId49" display="https://twitter.com/#!/javaun/status/1131649020483514369"/>
    <hyperlink ref="X19" r:id="rId50" display="https://twitter.com/#!/knightfdn/status/696055021444530176"/>
    <hyperlink ref="X20" r:id="rId51" display="https://twitter.com/#!/dapper_sir/status/1131810385495859200"/>
    <hyperlink ref="X21" r:id="rId52" display="https://twitter.com/#!/knightfdn/status/694558670131064832"/>
    <hyperlink ref="X22" r:id="rId53" display="https://twitter.com/#!/dapper_sir/status/1131810429229969413"/>
  </hyperlinks>
  <printOptions/>
  <pageMargins left="0.7" right="0.7" top="0.75" bottom="0.75" header="0.3" footer="0.3"/>
  <pageSetup horizontalDpi="600" verticalDpi="600" orientation="portrait" r:id="rId57"/>
  <legacyDrawing r:id="rId55"/>
  <tableParts>
    <tablePart r:id="rId5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v>
      </c>
      <c r="B1" s="13" t="s">
        <v>34</v>
      </c>
    </row>
    <row r="2" spans="1:2" ht="15">
      <c r="A2" s="124" t="s">
        <v>218</v>
      </c>
      <c r="B2" s="85">
        <v>209.333333</v>
      </c>
    </row>
    <row r="3" spans="1:2" ht="15">
      <c r="A3" s="124" t="s">
        <v>221</v>
      </c>
      <c r="B3" s="85">
        <v>60</v>
      </c>
    </row>
    <row r="4" spans="1:2" ht="15">
      <c r="A4" s="124" t="s">
        <v>224</v>
      </c>
      <c r="B4" s="85">
        <v>32</v>
      </c>
    </row>
    <row r="5" spans="1:2" ht="15">
      <c r="A5" s="124" t="s">
        <v>230</v>
      </c>
      <c r="B5" s="85">
        <v>15</v>
      </c>
    </row>
    <row r="6" spans="1:2" ht="15">
      <c r="A6" s="124" t="s">
        <v>225</v>
      </c>
      <c r="B6" s="85">
        <v>5.666667</v>
      </c>
    </row>
    <row r="7" spans="1:2" ht="15">
      <c r="A7" s="124" t="s">
        <v>216</v>
      </c>
      <c r="B7" s="85">
        <v>0.666667</v>
      </c>
    </row>
    <row r="8" spans="1:2" ht="15">
      <c r="A8" s="124" t="s">
        <v>229</v>
      </c>
      <c r="B8" s="85">
        <v>0.666667</v>
      </c>
    </row>
    <row r="9" spans="1:2" ht="15">
      <c r="A9" s="124" t="s">
        <v>228</v>
      </c>
      <c r="B9" s="85">
        <v>0.666667</v>
      </c>
    </row>
    <row r="10" spans="1:2" ht="15">
      <c r="A10" s="124" t="s">
        <v>222</v>
      </c>
      <c r="B10" s="85">
        <v>0</v>
      </c>
    </row>
    <row r="11" spans="1:2" ht="15">
      <c r="A11" s="124" t="s">
        <v>220</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823</v>
      </c>
      <c r="B25" t="s">
        <v>822</v>
      </c>
    </row>
    <row r="26" spans="1:2" ht="15">
      <c r="A26" s="136">
        <v>42402.688252314816</v>
      </c>
      <c r="B26" s="3">
        <v>1</v>
      </c>
    </row>
    <row r="27" spans="1:2" ht="15">
      <c r="A27" s="136">
        <v>42406.817395833335</v>
      </c>
      <c r="B27" s="3">
        <v>1</v>
      </c>
    </row>
    <row r="28" spans="1:2" ht="15">
      <c r="A28" s="136">
        <v>43221.00902777778</v>
      </c>
      <c r="B28" s="3">
        <v>1</v>
      </c>
    </row>
    <row r="29" spans="1:2" ht="15">
      <c r="A29" s="136">
        <v>43540.84273148148</v>
      </c>
      <c r="B29" s="3">
        <v>1</v>
      </c>
    </row>
    <row r="30" spans="1:2" ht="15">
      <c r="A30" s="136">
        <v>43540.86984953703</v>
      </c>
      <c r="B30" s="3">
        <v>1</v>
      </c>
    </row>
    <row r="31" spans="1:2" ht="15">
      <c r="A31" s="136">
        <v>43545.76179398148</v>
      </c>
      <c r="B31" s="3">
        <v>1</v>
      </c>
    </row>
    <row r="32" spans="1:2" ht="15">
      <c r="A32" s="136">
        <v>43560.34318287037</v>
      </c>
      <c r="B32" s="3">
        <v>1</v>
      </c>
    </row>
    <row r="33" spans="1:2" ht="15">
      <c r="A33" s="136">
        <v>43581.68100694445</v>
      </c>
      <c r="B33" s="3">
        <v>1</v>
      </c>
    </row>
    <row r="34" spans="1:2" ht="15">
      <c r="A34" s="136">
        <v>43581.72925925926</v>
      </c>
      <c r="B34" s="3">
        <v>1</v>
      </c>
    </row>
    <row r="35" spans="1:2" ht="15">
      <c r="A35" s="136">
        <v>43581.83068287037</v>
      </c>
      <c r="B35" s="3">
        <v>1</v>
      </c>
    </row>
    <row r="36" spans="1:2" ht="15">
      <c r="A36" s="136">
        <v>43582.39289351852</v>
      </c>
      <c r="B36" s="3">
        <v>1</v>
      </c>
    </row>
    <row r="37" spans="1:2" ht="15">
      <c r="A37" s="136">
        <v>43586.745833333334</v>
      </c>
      <c r="B37" s="3">
        <v>1</v>
      </c>
    </row>
    <row r="38" spans="1:2" ht="15">
      <c r="A38" s="136">
        <v>43586.75116898148</v>
      </c>
      <c r="B38" s="3">
        <v>1</v>
      </c>
    </row>
    <row r="39" spans="1:2" ht="15">
      <c r="A39" s="136">
        <v>43586.78671296296</v>
      </c>
      <c r="B39" s="3">
        <v>1</v>
      </c>
    </row>
    <row r="40" spans="1:2" ht="15">
      <c r="A40" s="136">
        <v>43587.94957175926</v>
      </c>
      <c r="B40" s="3">
        <v>1</v>
      </c>
    </row>
    <row r="41" spans="1:2" ht="15">
      <c r="A41" s="136">
        <v>43596.06207175926</v>
      </c>
      <c r="B41" s="3">
        <v>1</v>
      </c>
    </row>
    <row r="42" spans="1:2" ht="15">
      <c r="A42" s="136">
        <v>43597.4777662037</v>
      </c>
      <c r="B42" s="3">
        <v>1</v>
      </c>
    </row>
    <row r="43" spans="1:2" ht="15">
      <c r="A43" s="136">
        <v>43608.82784722222</v>
      </c>
      <c r="B43" s="3">
        <v>1</v>
      </c>
    </row>
    <row r="44" spans="1:2" ht="15">
      <c r="A44" s="136">
        <v>43609.273125</v>
      </c>
      <c r="B44" s="3">
        <v>1</v>
      </c>
    </row>
    <row r="45" spans="1:2" ht="15">
      <c r="A45" s="136">
        <v>43609.273252314815</v>
      </c>
      <c r="B45" s="3">
        <v>1</v>
      </c>
    </row>
    <row r="46" spans="1:2" ht="15">
      <c r="A46" s="136" t="s">
        <v>824</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343</v>
      </c>
      <c r="AE2" s="13" t="s">
        <v>344</v>
      </c>
      <c r="AF2" s="13" t="s">
        <v>345</v>
      </c>
      <c r="AG2" s="13" t="s">
        <v>346</v>
      </c>
      <c r="AH2" s="13" t="s">
        <v>347</v>
      </c>
      <c r="AI2" s="13" t="s">
        <v>348</v>
      </c>
      <c r="AJ2" s="13" t="s">
        <v>349</v>
      </c>
      <c r="AK2" s="13" t="s">
        <v>350</v>
      </c>
      <c r="AL2" s="13" t="s">
        <v>351</v>
      </c>
      <c r="AM2" s="13" t="s">
        <v>352</v>
      </c>
      <c r="AN2" s="13" t="s">
        <v>353</v>
      </c>
      <c r="AO2" s="13" t="s">
        <v>354</v>
      </c>
      <c r="AP2" s="13" t="s">
        <v>355</v>
      </c>
      <c r="AQ2" s="13" t="s">
        <v>356</v>
      </c>
      <c r="AR2" s="13" t="s">
        <v>357</v>
      </c>
      <c r="AS2" s="13" t="s">
        <v>192</v>
      </c>
      <c r="AT2" s="13" t="s">
        <v>358</v>
      </c>
      <c r="AU2" s="13" t="s">
        <v>359</v>
      </c>
      <c r="AV2" s="13" t="s">
        <v>360</v>
      </c>
      <c r="AW2" s="13" t="s">
        <v>361</v>
      </c>
      <c r="AX2" s="13" t="s">
        <v>362</v>
      </c>
      <c r="AY2" s="13" t="s">
        <v>363</v>
      </c>
      <c r="AZ2" s="13" t="s">
        <v>575</v>
      </c>
      <c r="BA2" s="130" t="s">
        <v>728</v>
      </c>
      <c r="BB2" s="130" t="s">
        <v>731</v>
      </c>
      <c r="BC2" s="130" t="s">
        <v>732</v>
      </c>
      <c r="BD2" s="130" t="s">
        <v>735</v>
      </c>
      <c r="BE2" s="130" t="s">
        <v>736</v>
      </c>
      <c r="BF2" s="130" t="s">
        <v>739</v>
      </c>
      <c r="BG2" s="130" t="s">
        <v>741</v>
      </c>
      <c r="BH2" s="130" t="s">
        <v>753</v>
      </c>
      <c r="BI2" s="130" t="s">
        <v>757</v>
      </c>
      <c r="BJ2" s="130" t="s">
        <v>769</v>
      </c>
      <c r="BK2" s="130" t="s">
        <v>809</v>
      </c>
      <c r="BL2" s="130" t="s">
        <v>810</v>
      </c>
      <c r="BM2" s="130" t="s">
        <v>811</v>
      </c>
      <c r="BN2" s="130" t="s">
        <v>812</v>
      </c>
      <c r="BO2" s="130" t="s">
        <v>813</v>
      </c>
      <c r="BP2" s="130" t="s">
        <v>814</v>
      </c>
      <c r="BQ2" s="130" t="s">
        <v>815</v>
      </c>
      <c r="BR2" s="130" t="s">
        <v>816</v>
      </c>
      <c r="BS2" s="130" t="s">
        <v>818</v>
      </c>
      <c r="BT2" s="3"/>
      <c r="BU2" s="3"/>
    </row>
    <row r="3" spans="1:73" ht="15" customHeight="1">
      <c r="A3" s="50" t="s">
        <v>212</v>
      </c>
      <c r="B3" s="53"/>
      <c r="C3" s="53" t="s">
        <v>64</v>
      </c>
      <c r="D3" s="54">
        <v>190.28992322496194</v>
      </c>
      <c r="E3" s="55"/>
      <c r="F3" s="112" t="s">
        <v>275</v>
      </c>
      <c r="G3" s="53"/>
      <c r="H3" s="57" t="s">
        <v>212</v>
      </c>
      <c r="I3" s="56"/>
      <c r="J3" s="56"/>
      <c r="K3" s="114" t="s">
        <v>505</v>
      </c>
      <c r="L3" s="59">
        <v>1</v>
      </c>
      <c r="M3" s="60">
        <v>8836.0234375</v>
      </c>
      <c r="N3" s="60">
        <v>6928.71875</v>
      </c>
      <c r="O3" s="58"/>
      <c r="P3" s="61"/>
      <c r="Q3" s="61"/>
      <c r="R3" s="51"/>
      <c r="S3" s="51">
        <v>1</v>
      </c>
      <c r="T3" s="51">
        <v>1</v>
      </c>
      <c r="U3" s="52">
        <v>0</v>
      </c>
      <c r="V3" s="52">
        <v>0.5</v>
      </c>
      <c r="W3" s="52">
        <v>0</v>
      </c>
      <c r="X3" s="52">
        <v>0.999979</v>
      </c>
      <c r="Y3" s="52">
        <v>0.5</v>
      </c>
      <c r="Z3" s="52">
        <v>0</v>
      </c>
      <c r="AA3" s="62">
        <v>3</v>
      </c>
      <c r="AB3" s="62"/>
      <c r="AC3" s="63"/>
      <c r="AD3" s="85" t="s">
        <v>364</v>
      </c>
      <c r="AE3" s="85">
        <v>1666</v>
      </c>
      <c r="AF3" s="85">
        <v>8248</v>
      </c>
      <c r="AG3" s="85">
        <v>8730</v>
      </c>
      <c r="AH3" s="85">
        <v>8777</v>
      </c>
      <c r="AI3" s="85"/>
      <c r="AJ3" s="85" t="s">
        <v>386</v>
      </c>
      <c r="AK3" s="85" t="s">
        <v>409</v>
      </c>
      <c r="AL3" s="90" t="s">
        <v>427</v>
      </c>
      <c r="AM3" s="85"/>
      <c r="AN3" s="87">
        <v>39904.37679398148</v>
      </c>
      <c r="AO3" s="90" t="s">
        <v>447</v>
      </c>
      <c r="AP3" s="85" t="b">
        <v>0</v>
      </c>
      <c r="AQ3" s="85" t="b">
        <v>0</v>
      </c>
      <c r="AR3" s="85" t="b">
        <v>0</v>
      </c>
      <c r="AS3" s="85" t="s">
        <v>332</v>
      </c>
      <c r="AT3" s="85">
        <v>215</v>
      </c>
      <c r="AU3" s="90" t="s">
        <v>466</v>
      </c>
      <c r="AV3" s="85" t="b">
        <v>0</v>
      </c>
      <c r="AW3" s="85" t="s">
        <v>481</v>
      </c>
      <c r="AX3" s="90" t="s">
        <v>482</v>
      </c>
      <c r="AY3" s="85" t="s">
        <v>66</v>
      </c>
      <c r="AZ3" s="85" t="str">
        <f>REPLACE(INDEX(GroupVertices[Group],MATCH(Vertices[[#This Row],[Vertex]],GroupVertices[Vertex],0)),1,1,"")</f>
        <v>3</v>
      </c>
      <c r="BA3" s="51"/>
      <c r="BB3" s="51"/>
      <c r="BC3" s="51"/>
      <c r="BD3" s="51"/>
      <c r="BE3" s="51" t="s">
        <v>267</v>
      </c>
      <c r="BF3" s="51" t="s">
        <v>267</v>
      </c>
      <c r="BG3" s="131" t="s">
        <v>657</v>
      </c>
      <c r="BH3" s="131" t="s">
        <v>657</v>
      </c>
      <c r="BI3" s="131" t="s">
        <v>701</v>
      </c>
      <c r="BJ3" s="131" t="s">
        <v>701</v>
      </c>
      <c r="BK3" s="131">
        <v>1</v>
      </c>
      <c r="BL3" s="134">
        <v>4.3478260869565215</v>
      </c>
      <c r="BM3" s="131">
        <v>1</v>
      </c>
      <c r="BN3" s="134">
        <v>4.3478260869565215</v>
      </c>
      <c r="BO3" s="131">
        <v>0</v>
      </c>
      <c r="BP3" s="134">
        <v>0</v>
      </c>
      <c r="BQ3" s="131">
        <v>21</v>
      </c>
      <c r="BR3" s="134">
        <v>91.30434782608695</v>
      </c>
      <c r="BS3" s="131">
        <v>23</v>
      </c>
      <c r="BT3" s="3"/>
      <c r="BU3" s="3"/>
    </row>
    <row r="4" spans="1:76" ht="15">
      <c r="A4" s="14" t="s">
        <v>226</v>
      </c>
      <c r="B4" s="15"/>
      <c r="C4" s="15" t="s">
        <v>64</v>
      </c>
      <c r="D4" s="93">
        <v>184.36165925998876</v>
      </c>
      <c r="E4" s="81"/>
      <c r="F4" s="112" t="s">
        <v>471</v>
      </c>
      <c r="G4" s="15"/>
      <c r="H4" s="16" t="s">
        <v>226</v>
      </c>
      <c r="I4" s="66"/>
      <c r="J4" s="66"/>
      <c r="K4" s="114" t="s">
        <v>506</v>
      </c>
      <c r="L4" s="94">
        <v>1</v>
      </c>
      <c r="M4" s="95">
        <v>8836.0234375</v>
      </c>
      <c r="N4" s="95">
        <v>8740.302734375</v>
      </c>
      <c r="O4" s="77"/>
      <c r="P4" s="96"/>
      <c r="Q4" s="96"/>
      <c r="R4" s="97"/>
      <c r="S4" s="51">
        <v>2</v>
      </c>
      <c r="T4" s="51">
        <v>0</v>
      </c>
      <c r="U4" s="52">
        <v>0</v>
      </c>
      <c r="V4" s="52">
        <v>0.5</v>
      </c>
      <c r="W4" s="52">
        <v>0</v>
      </c>
      <c r="X4" s="52">
        <v>0.999979</v>
      </c>
      <c r="Y4" s="52">
        <v>0.5</v>
      </c>
      <c r="Z4" s="52">
        <v>0</v>
      </c>
      <c r="AA4" s="82">
        <v>4</v>
      </c>
      <c r="AB4" s="82"/>
      <c r="AC4" s="98"/>
      <c r="AD4" s="85" t="s">
        <v>365</v>
      </c>
      <c r="AE4" s="85">
        <v>1128</v>
      </c>
      <c r="AF4" s="85">
        <v>6524</v>
      </c>
      <c r="AG4" s="85">
        <v>3294</v>
      </c>
      <c r="AH4" s="85">
        <v>16333</v>
      </c>
      <c r="AI4" s="85"/>
      <c r="AJ4" s="85" t="s">
        <v>387</v>
      </c>
      <c r="AK4" s="85" t="s">
        <v>410</v>
      </c>
      <c r="AL4" s="90" t="s">
        <v>428</v>
      </c>
      <c r="AM4" s="85"/>
      <c r="AN4" s="87">
        <v>39828.04194444444</v>
      </c>
      <c r="AO4" s="90" t="s">
        <v>448</v>
      </c>
      <c r="AP4" s="85" t="b">
        <v>0</v>
      </c>
      <c r="AQ4" s="85" t="b">
        <v>0</v>
      </c>
      <c r="AR4" s="85" t="b">
        <v>1</v>
      </c>
      <c r="AS4" s="85" t="s">
        <v>332</v>
      </c>
      <c r="AT4" s="85">
        <v>47</v>
      </c>
      <c r="AU4" s="90" t="s">
        <v>466</v>
      </c>
      <c r="AV4" s="85" t="b">
        <v>0</v>
      </c>
      <c r="AW4" s="85" t="s">
        <v>481</v>
      </c>
      <c r="AX4" s="90" t="s">
        <v>483</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164.11821960697418</v>
      </c>
      <c r="E5" s="81"/>
      <c r="F5" s="112" t="s">
        <v>276</v>
      </c>
      <c r="G5" s="15"/>
      <c r="H5" s="16" t="s">
        <v>213</v>
      </c>
      <c r="I5" s="66"/>
      <c r="J5" s="66"/>
      <c r="K5" s="114" t="s">
        <v>507</v>
      </c>
      <c r="L5" s="94">
        <v>1</v>
      </c>
      <c r="M5" s="95">
        <v>8836.0234375</v>
      </c>
      <c r="N5" s="95">
        <v>5117.13525390625</v>
      </c>
      <c r="O5" s="77"/>
      <c r="P5" s="96"/>
      <c r="Q5" s="96"/>
      <c r="R5" s="97"/>
      <c r="S5" s="51">
        <v>0</v>
      </c>
      <c r="T5" s="51">
        <v>2</v>
      </c>
      <c r="U5" s="52">
        <v>0</v>
      </c>
      <c r="V5" s="52">
        <v>0.5</v>
      </c>
      <c r="W5" s="52">
        <v>0</v>
      </c>
      <c r="X5" s="52">
        <v>0.999979</v>
      </c>
      <c r="Y5" s="52">
        <v>0.5</v>
      </c>
      <c r="Z5" s="52">
        <v>0</v>
      </c>
      <c r="AA5" s="82">
        <v>5</v>
      </c>
      <c r="AB5" s="82"/>
      <c r="AC5" s="98"/>
      <c r="AD5" s="85" t="s">
        <v>366</v>
      </c>
      <c r="AE5" s="85">
        <v>683</v>
      </c>
      <c r="AF5" s="85">
        <v>637</v>
      </c>
      <c r="AG5" s="85">
        <v>26149</v>
      </c>
      <c r="AH5" s="85">
        <v>74949</v>
      </c>
      <c r="AI5" s="85"/>
      <c r="AJ5" s="85" t="s">
        <v>388</v>
      </c>
      <c r="AK5" s="85" t="s">
        <v>411</v>
      </c>
      <c r="AL5" s="85"/>
      <c r="AM5" s="85"/>
      <c r="AN5" s="87">
        <v>40059.06900462963</v>
      </c>
      <c r="AO5" s="90" t="s">
        <v>449</v>
      </c>
      <c r="AP5" s="85" t="b">
        <v>0</v>
      </c>
      <c r="AQ5" s="85" t="b">
        <v>0</v>
      </c>
      <c r="AR5" s="85" t="b">
        <v>1</v>
      </c>
      <c r="AS5" s="85" t="s">
        <v>332</v>
      </c>
      <c r="AT5" s="85">
        <v>22</v>
      </c>
      <c r="AU5" s="90" t="s">
        <v>466</v>
      </c>
      <c r="AV5" s="85" t="b">
        <v>0</v>
      </c>
      <c r="AW5" s="85" t="s">
        <v>481</v>
      </c>
      <c r="AX5" s="90" t="s">
        <v>484</v>
      </c>
      <c r="AY5" s="85" t="s">
        <v>66</v>
      </c>
      <c r="AZ5" s="85" t="str">
        <f>REPLACE(INDEX(GroupVertices[Group],MATCH(Vertices[[#This Row],[Vertex]],GroupVertices[Vertex],0)),1,1,"")</f>
        <v>3</v>
      </c>
      <c r="BA5" s="51"/>
      <c r="BB5" s="51"/>
      <c r="BC5" s="51"/>
      <c r="BD5" s="51"/>
      <c r="BE5" s="51"/>
      <c r="BF5" s="51"/>
      <c r="BG5" s="131" t="s">
        <v>742</v>
      </c>
      <c r="BH5" s="131" t="s">
        <v>742</v>
      </c>
      <c r="BI5" s="131" t="s">
        <v>758</v>
      </c>
      <c r="BJ5" s="131" t="s">
        <v>758</v>
      </c>
      <c r="BK5" s="131">
        <v>1</v>
      </c>
      <c r="BL5" s="134">
        <v>4.166666666666667</v>
      </c>
      <c r="BM5" s="131">
        <v>1</v>
      </c>
      <c r="BN5" s="134">
        <v>4.166666666666667</v>
      </c>
      <c r="BO5" s="131">
        <v>0</v>
      </c>
      <c r="BP5" s="134">
        <v>0</v>
      </c>
      <c r="BQ5" s="131">
        <v>22</v>
      </c>
      <c r="BR5" s="134">
        <v>91.66666666666667</v>
      </c>
      <c r="BS5" s="131">
        <v>24</v>
      </c>
      <c r="BT5" s="2"/>
      <c r="BU5" s="3"/>
      <c r="BV5" s="3"/>
      <c r="BW5" s="3"/>
      <c r="BX5" s="3"/>
    </row>
    <row r="6" spans="1:76" ht="15">
      <c r="A6" s="14" t="s">
        <v>214</v>
      </c>
      <c r="B6" s="15"/>
      <c r="C6" s="15" t="s">
        <v>64</v>
      </c>
      <c r="D6" s="93">
        <v>194.76363054423695</v>
      </c>
      <c r="E6" s="81"/>
      <c r="F6" s="112" t="s">
        <v>277</v>
      </c>
      <c r="G6" s="15"/>
      <c r="H6" s="16" t="s">
        <v>214</v>
      </c>
      <c r="I6" s="66"/>
      <c r="J6" s="66"/>
      <c r="K6" s="114" t="s">
        <v>508</v>
      </c>
      <c r="L6" s="94">
        <v>1</v>
      </c>
      <c r="M6" s="95">
        <v>969.298828125</v>
      </c>
      <c r="N6" s="95">
        <v>8683.4931640625</v>
      </c>
      <c r="O6" s="77"/>
      <c r="P6" s="96"/>
      <c r="Q6" s="96"/>
      <c r="R6" s="97"/>
      <c r="S6" s="51">
        <v>0</v>
      </c>
      <c r="T6" s="51">
        <v>2</v>
      </c>
      <c r="U6" s="52">
        <v>0</v>
      </c>
      <c r="V6" s="52">
        <v>0.028571</v>
      </c>
      <c r="W6" s="52">
        <v>0.040536</v>
      </c>
      <c r="X6" s="52">
        <v>0.662175</v>
      </c>
      <c r="Y6" s="52">
        <v>0.5</v>
      </c>
      <c r="Z6" s="52">
        <v>0</v>
      </c>
      <c r="AA6" s="82">
        <v>6</v>
      </c>
      <c r="AB6" s="82"/>
      <c r="AC6" s="98"/>
      <c r="AD6" s="85" t="s">
        <v>367</v>
      </c>
      <c r="AE6" s="85">
        <v>10500</v>
      </c>
      <c r="AF6" s="85">
        <v>9549</v>
      </c>
      <c r="AG6" s="85">
        <v>77524</v>
      </c>
      <c r="AH6" s="85">
        <v>106589</v>
      </c>
      <c r="AI6" s="85"/>
      <c r="AJ6" s="85" t="s">
        <v>389</v>
      </c>
      <c r="AK6" s="85" t="s">
        <v>412</v>
      </c>
      <c r="AL6" s="90" t="s">
        <v>429</v>
      </c>
      <c r="AM6" s="85"/>
      <c r="AN6" s="87">
        <v>39301.914618055554</v>
      </c>
      <c r="AO6" s="90" t="s">
        <v>450</v>
      </c>
      <c r="AP6" s="85" t="b">
        <v>0</v>
      </c>
      <c r="AQ6" s="85" t="b">
        <v>0</v>
      </c>
      <c r="AR6" s="85" t="b">
        <v>1</v>
      </c>
      <c r="AS6" s="85" t="s">
        <v>332</v>
      </c>
      <c r="AT6" s="85">
        <v>704</v>
      </c>
      <c r="AU6" s="90" t="s">
        <v>466</v>
      </c>
      <c r="AV6" s="85" t="b">
        <v>0</v>
      </c>
      <c r="AW6" s="85" t="s">
        <v>481</v>
      </c>
      <c r="AX6" s="90" t="s">
        <v>485</v>
      </c>
      <c r="AY6" s="85" t="s">
        <v>66</v>
      </c>
      <c r="AZ6" s="85" t="str">
        <f>REPLACE(INDEX(GroupVertices[Group],MATCH(Vertices[[#This Row],[Vertex]],GroupVertices[Vertex],0)),1,1,"")</f>
        <v>1</v>
      </c>
      <c r="BA6" s="51" t="s">
        <v>254</v>
      </c>
      <c r="BB6" s="51" t="s">
        <v>254</v>
      </c>
      <c r="BC6" s="51" t="s">
        <v>261</v>
      </c>
      <c r="BD6" s="51" t="s">
        <v>261</v>
      </c>
      <c r="BE6" s="51" t="s">
        <v>268</v>
      </c>
      <c r="BF6" s="51" t="s">
        <v>268</v>
      </c>
      <c r="BG6" s="131" t="s">
        <v>743</v>
      </c>
      <c r="BH6" s="131" t="s">
        <v>743</v>
      </c>
      <c r="BI6" s="131" t="s">
        <v>759</v>
      </c>
      <c r="BJ6" s="131" t="s">
        <v>759</v>
      </c>
      <c r="BK6" s="131">
        <v>0</v>
      </c>
      <c r="BL6" s="134">
        <v>0</v>
      </c>
      <c r="BM6" s="131">
        <v>0</v>
      </c>
      <c r="BN6" s="134">
        <v>0</v>
      </c>
      <c r="BO6" s="131">
        <v>0</v>
      </c>
      <c r="BP6" s="134">
        <v>0</v>
      </c>
      <c r="BQ6" s="131">
        <v>13</v>
      </c>
      <c r="BR6" s="134">
        <v>100</v>
      </c>
      <c r="BS6" s="131">
        <v>13</v>
      </c>
      <c r="BT6" s="2"/>
      <c r="BU6" s="3"/>
      <c r="BV6" s="3"/>
      <c r="BW6" s="3"/>
      <c r="BX6" s="3"/>
    </row>
    <row r="7" spans="1:76" ht="15">
      <c r="A7" s="14" t="s">
        <v>227</v>
      </c>
      <c r="B7" s="15"/>
      <c r="C7" s="15" t="s">
        <v>64</v>
      </c>
      <c r="D7" s="93">
        <v>164.43457708074305</v>
      </c>
      <c r="E7" s="81"/>
      <c r="F7" s="112" t="s">
        <v>472</v>
      </c>
      <c r="G7" s="15"/>
      <c r="H7" s="16" t="s">
        <v>227</v>
      </c>
      <c r="I7" s="66"/>
      <c r="J7" s="66"/>
      <c r="K7" s="114" t="s">
        <v>509</v>
      </c>
      <c r="L7" s="94">
        <v>1</v>
      </c>
      <c r="M7" s="95">
        <v>232.59530639648438</v>
      </c>
      <c r="N7" s="95">
        <v>6596.01318359375</v>
      </c>
      <c r="O7" s="77"/>
      <c r="P7" s="96"/>
      <c r="Q7" s="96"/>
      <c r="R7" s="97"/>
      <c r="S7" s="51">
        <v>2</v>
      </c>
      <c r="T7" s="51">
        <v>0</v>
      </c>
      <c r="U7" s="52">
        <v>0</v>
      </c>
      <c r="V7" s="52">
        <v>0.028571</v>
      </c>
      <c r="W7" s="52">
        <v>0.040536</v>
      </c>
      <c r="X7" s="52">
        <v>0.662175</v>
      </c>
      <c r="Y7" s="52">
        <v>0.5</v>
      </c>
      <c r="Z7" s="52">
        <v>0</v>
      </c>
      <c r="AA7" s="82">
        <v>7</v>
      </c>
      <c r="AB7" s="82"/>
      <c r="AC7" s="98"/>
      <c r="AD7" s="85" t="s">
        <v>368</v>
      </c>
      <c r="AE7" s="85">
        <v>621</v>
      </c>
      <c r="AF7" s="85">
        <v>729</v>
      </c>
      <c r="AG7" s="85">
        <v>892</v>
      </c>
      <c r="AH7" s="85">
        <v>526</v>
      </c>
      <c r="AI7" s="85"/>
      <c r="AJ7" s="85" t="s">
        <v>390</v>
      </c>
      <c r="AK7" s="85" t="s">
        <v>413</v>
      </c>
      <c r="AL7" s="85"/>
      <c r="AM7" s="85"/>
      <c r="AN7" s="87">
        <v>39496.22892361111</v>
      </c>
      <c r="AO7" s="90" t="s">
        <v>451</v>
      </c>
      <c r="AP7" s="85" t="b">
        <v>0</v>
      </c>
      <c r="AQ7" s="85" t="b">
        <v>0</v>
      </c>
      <c r="AR7" s="85" t="b">
        <v>1</v>
      </c>
      <c r="AS7" s="85" t="s">
        <v>332</v>
      </c>
      <c r="AT7" s="85">
        <v>24</v>
      </c>
      <c r="AU7" s="90" t="s">
        <v>467</v>
      </c>
      <c r="AV7" s="85" t="b">
        <v>0</v>
      </c>
      <c r="AW7" s="85" t="s">
        <v>481</v>
      </c>
      <c r="AX7" s="90" t="s">
        <v>486</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218</v>
      </c>
      <c r="B8" s="15"/>
      <c r="C8" s="15" t="s">
        <v>64</v>
      </c>
      <c r="D8" s="93">
        <v>668.1066233345233</v>
      </c>
      <c r="E8" s="81"/>
      <c r="F8" s="112" t="s">
        <v>281</v>
      </c>
      <c r="G8" s="15"/>
      <c r="H8" s="16" t="s">
        <v>218</v>
      </c>
      <c r="I8" s="66"/>
      <c r="J8" s="66"/>
      <c r="K8" s="114" t="s">
        <v>510</v>
      </c>
      <c r="L8" s="94">
        <v>9999</v>
      </c>
      <c r="M8" s="95">
        <v>2142.565185546875</v>
      </c>
      <c r="N8" s="95">
        <v>4993.44580078125</v>
      </c>
      <c r="O8" s="77"/>
      <c r="P8" s="96"/>
      <c r="Q8" s="96"/>
      <c r="R8" s="97"/>
      <c r="S8" s="51">
        <v>8</v>
      </c>
      <c r="T8" s="51">
        <v>8</v>
      </c>
      <c r="U8" s="52">
        <v>209.333333</v>
      </c>
      <c r="V8" s="52">
        <v>0.05</v>
      </c>
      <c r="W8" s="52">
        <v>0.163238</v>
      </c>
      <c r="X8" s="52">
        <v>4.072101</v>
      </c>
      <c r="Y8" s="52">
        <v>0.06190476190476191</v>
      </c>
      <c r="Z8" s="52">
        <v>0.06666666666666667</v>
      </c>
      <c r="AA8" s="82">
        <v>8</v>
      </c>
      <c r="AB8" s="82"/>
      <c r="AC8" s="98"/>
      <c r="AD8" s="85" t="s">
        <v>369</v>
      </c>
      <c r="AE8" s="85">
        <v>3363</v>
      </c>
      <c r="AF8" s="85">
        <v>147202</v>
      </c>
      <c r="AG8" s="85">
        <v>57352</v>
      </c>
      <c r="AH8" s="85">
        <v>55958</v>
      </c>
      <c r="AI8" s="85"/>
      <c r="AJ8" s="85" t="s">
        <v>391</v>
      </c>
      <c r="AK8" s="85" t="s">
        <v>414</v>
      </c>
      <c r="AL8" s="90" t="s">
        <v>430</v>
      </c>
      <c r="AM8" s="85"/>
      <c r="AN8" s="87">
        <v>39510.705983796295</v>
      </c>
      <c r="AO8" s="90" t="s">
        <v>452</v>
      </c>
      <c r="AP8" s="85" t="b">
        <v>0</v>
      </c>
      <c r="AQ8" s="85" t="b">
        <v>0</v>
      </c>
      <c r="AR8" s="85" t="b">
        <v>1</v>
      </c>
      <c r="AS8" s="85" t="s">
        <v>332</v>
      </c>
      <c r="AT8" s="85">
        <v>6343</v>
      </c>
      <c r="AU8" s="90" t="s">
        <v>466</v>
      </c>
      <c r="AV8" s="85" t="b">
        <v>1</v>
      </c>
      <c r="AW8" s="85" t="s">
        <v>481</v>
      </c>
      <c r="AX8" s="90" t="s">
        <v>487</v>
      </c>
      <c r="AY8" s="85" t="s">
        <v>66</v>
      </c>
      <c r="AZ8" s="85" t="str">
        <f>REPLACE(INDEX(GroupVertices[Group],MATCH(Vertices[[#This Row],[Vertex]],GroupVertices[Vertex],0)),1,1,"")</f>
        <v>1</v>
      </c>
      <c r="BA8" s="51" t="s">
        <v>729</v>
      </c>
      <c r="BB8" s="51" t="s">
        <v>729</v>
      </c>
      <c r="BC8" s="51" t="s">
        <v>733</v>
      </c>
      <c r="BD8" s="51" t="s">
        <v>733</v>
      </c>
      <c r="BE8" s="51" t="s">
        <v>737</v>
      </c>
      <c r="BF8" s="51" t="s">
        <v>740</v>
      </c>
      <c r="BG8" s="131" t="s">
        <v>744</v>
      </c>
      <c r="BH8" s="131" t="s">
        <v>754</v>
      </c>
      <c r="BI8" s="131" t="s">
        <v>760</v>
      </c>
      <c r="BJ8" s="131" t="s">
        <v>760</v>
      </c>
      <c r="BK8" s="131">
        <v>3</v>
      </c>
      <c r="BL8" s="134">
        <v>3.0927835051546393</v>
      </c>
      <c r="BM8" s="131">
        <v>1</v>
      </c>
      <c r="BN8" s="134">
        <v>1.0309278350515463</v>
      </c>
      <c r="BO8" s="131">
        <v>0</v>
      </c>
      <c r="BP8" s="134">
        <v>0</v>
      </c>
      <c r="BQ8" s="131">
        <v>93</v>
      </c>
      <c r="BR8" s="134">
        <v>95.87628865979381</v>
      </c>
      <c r="BS8" s="131">
        <v>97</v>
      </c>
      <c r="BT8" s="2"/>
      <c r="BU8" s="3"/>
      <c r="BV8" s="3"/>
      <c r="BW8" s="3"/>
      <c r="BX8" s="3"/>
    </row>
    <row r="9" spans="1:76" ht="15">
      <c r="A9" s="14" t="s">
        <v>215</v>
      </c>
      <c r="B9" s="15"/>
      <c r="C9" s="15" t="s">
        <v>64</v>
      </c>
      <c r="D9" s="93">
        <v>166.34647659612884</v>
      </c>
      <c r="E9" s="81"/>
      <c r="F9" s="112" t="s">
        <v>278</v>
      </c>
      <c r="G9" s="15"/>
      <c r="H9" s="16" t="s">
        <v>215</v>
      </c>
      <c r="I9" s="66"/>
      <c r="J9" s="66"/>
      <c r="K9" s="114" t="s">
        <v>511</v>
      </c>
      <c r="L9" s="94">
        <v>1</v>
      </c>
      <c r="M9" s="95">
        <v>8836.0234375</v>
      </c>
      <c r="N9" s="95">
        <v>1229.288818359375</v>
      </c>
      <c r="O9" s="77"/>
      <c r="P9" s="96"/>
      <c r="Q9" s="96"/>
      <c r="R9" s="97"/>
      <c r="S9" s="51">
        <v>1</v>
      </c>
      <c r="T9" s="51">
        <v>1</v>
      </c>
      <c r="U9" s="52">
        <v>0</v>
      </c>
      <c r="V9" s="52">
        <v>0</v>
      </c>
      <c r="W9" s="52">
        <v>0</v>
      </c>
      <c r="X9" s="52">
        <v>0.999979</v>
      </c>
      <c r="Y9" s="52">
        <v>0</v>
      </c>
      <c r="Z9" s="52" t="s">
        <v>820</v>
      </c>
      <c r="AA9" s="82">
        <v>9</v>
      </c>
      <c r="AB9" s="82"/>
      <c r="AC9" s="98"/>
      <c r="AD9" s="85" t="s">
        <v>215</v>
      </c>
      <c r="AE9" s="85">
        <v>965</v>
      </c>
      <c r="AF9" s="85">
        <v>1285</v>
      </c>
      <c r="AG9" s="85">
        <v>5633</v>
      </c>
      <c r="AH9" s="85">
        <v>1230</v>
      </c>
      <c r="AI9" s="85"/>
      <c r="AJ9" s="85" t="s">
        <v>392</v>
      </c>
      <c r="AK9" s="85" t="s">
        <v>415</v>
      </c>
      <c r="AL9" s="90" t="s">
        <v>431</v>
      </c>
      <c r="AM9" s="85"/>
      <c r="AN9" s="87">
        <v>39826.767546296294</v>
      </c>
      <c r="AO9" s="90" t="s">
        <v>453</v>
      </c>
      <c r="AP9" s="85" t="b">
        <v>0</v>
      </c>
      <c r="AQ9" s="85" t="b">
        <v>0</v>
      </c>
      <c r="AR9" s="85" t="b">
        <v>0</v>
      </c>
      <c r="AS9" s="85" t="s">
        <v>332</v>
      </c>
      <c r="AT9" s="85">
        <v>57</v>
      </c>
      <c r="AU9" s="90" t="s">
        <v>468</v>
      </c>
      <c r="AV9" s="85" t="b">
        <v>0</v>
      </c>
      <c r="AW9" s="85" t="s">
        <v>481</v>
      </c>
      <c r="AX9" s="90" t="s">
        <v>488</v>
      </c>
      <c r="AY9" s="85" t="s">
        <v>66</v>
      </c>
      <c r="AZ9" s="85" t="str">
        <f>REPLACE(INDEX(GroupVertices[Group],MATCH(Vertices[[#This Row],[Vertex]],GroupVertices[Vertex],0)),1,1,"")</f>
        <v>4</v>
      </c>
      <c r="BA9" s="51"/>
      <c r="BB9" s="51"/>
      <c r="BC9" s="51"/>
      <c r="BD9" s="51"/>
      <c r="BE9" s="51" t="s">
        <v>269</v>
      </c>
      <c r="BF9" s="51" t="s">
        <v>269</v>
      </c>
      <c r="BG9" s="131" t="s">
        <v>745</v>
      </c>
      <c r="BH9" s="131" t="s">
        <v>745</v>
      </c>
      <c r="BI9" s="131" t="s">
        <v>761</v>
      </c>
      <c r="BJ9" s="131" t="s">
        <v>761</v>
      </c>
      <c r="BK9" s="131">
        <v>1</v>
      </c>
      <c r="BL9" s="134">
        <v>3.8461538461538463</v>
      </c>
      <c r="BM9" s="131">
        <v>1</v>
      </c>
      <c r="BN9" s="134">
        <v>3.8461538461538463</v>
      </c>
      <c r="BO9" s="131">
        <v>0</v>
      </c>
      <c r="BP9" s="134">
        <v>0</v>
      </c>
      <c r="BQ9" s="131">
        <v>24</v>
      </c>
      <c r="BR9" s="134">
        <v>92.3076923076923</v>
      </c>
      <c r="BS9" s="131">
        <v>26</v>
      </c>
      <c r="BT9" s="2"/>
      <c r="BU9" s="3"/>
      <c r="BV9" s="3"/>
      <c r="BW9" s="3"/>
      <c r="BX9" s="3"/>
    </row>
    <row r="10" spans="1:76" ht="15">
      <c r="A10" s="14" t="s">
        <v>216</v>
      </c>
      <c r="B10" s="15"/>
      <c r="C10" s="15" t="s">
        <v>64</v>
      </c>
      <c r="D10" s="93">
        <v>187.6937287391413</v>
      </c>
      <c r="E10" s="81"/>
      <c r="F10" s="112" t="s">
        <v>279</v>
      </c>
      <c r="G10" s="15"/>
      <c r="H10" s="16" t="s">
        <v>216</v>
      </c>
      <c r="I10" s="66"/>
      <c r="J10" s="66"/>
      <c r="K10" s="114" t="s">
        <v>512</v>
      </c>
      <c r="L10" s="94">
        <v>32.840780302294235</v>
      </c>
      <c r="M10" s="95">
        <v>3355.078369140625</v>
      </c>
      <c r="N10" s="95">
        <v>5585.61376953125</v>
      </c>
      <c r="O10" s="77"/>
      <c r="P10" s="96"/>
      <c r="Q10" s="96"/>
      <c r="R10" s="97"/>
      <c r="S10" s="51">
        <v>0</v>
      </c>
      <c r="T10" s="51">
        <v>3</v>
      </c>
      <c r="U10" s="52">
        <v>0.666667</v>
      </c>
      <c r="V10" s="52">
        <v>0.029412</v>
      </c>
      <c r="W10" s="52">
        <v>0.055698</v>
      </c>
      <c r="X10" s="52">
        <v>0.870826</v>
      </c>
      <c r="Y10" s="52">
        <v>0.3333333333333333</v>
      </c>
      <c r="Z10" s="52">
        <v>0</v>
      </c>
      <c r="AA10" s="82">
        <v>10</v>
      </c>
      <c r="AB10" s="82"/>
      <c r="AC10" s="98"/>
      <c r="AD10" s="85" t="s">
        <v>370</v>
      </c>
      <c r="AE10" s="85">
        <v>7481</v>
      </c>
      <c r="AF10" s="85">
        <v>7493</v>
      </c>
      <c r="AG10" s="85">
        <v>19525</v>
      </c>
      <c r="AH10" s="85">
        <v>3455</v>
      </c>
      <c r="AI10" s="85"/>
      <c r="AJ10" s="85" t="s">
        <v>393</v>
      </c>
      <c r="AK10" s="85" t="s">
        <v>416</v>
      </c>
      <c r="AL10" s="90" t="s">
        <v>432</v>
      </c>
      <c r="AM10" s="85"/>
      <c r="AN10" s="87">
        <v>39752.900185185186</v>
      </c>
      <c r="AO10" s="85"/>
      <c r="AP10" s="85" t="b">
        <v>0</v>
      </c>
      <c r="AQ10" s="85" t="b">
        <v>0</v>
      </c>
      <c r="AR10" s="85" t="b">
        <v>0</v>
      </c>
      <c r="AS10" s="85" t="s">
        <v>332</v>
      </c>
      <c r="AT10" s="85">
        <v>496</v>
      </c>
      <c r="AU10" s="90" t="s">
        <v>469</v>
      </c>
      <c r="AV10" s="85" t="b">
        <v>0</v>
      </c>
      <c r="AW10" s="85" t="s">
        <v>481</v>
      </c>
      <c r="AX10" s="90" t="s">
        <v>489</v>
      </c>
      <c r="AY10" s="85" t="s">
        <v>66</v>
      </c>
      <c r="AZ10" s="85" t="str">
        <f>REPLACE(INDEX(GroupVertices[Group],MATCH(Vertices[[#This Row],[Vertex]],GroupVertices[Vertex],0)),1,1,"")</f>
        <v>1</v>
      </c>
      <c r="BA10" s="51" t="s">
        <v>255</v>
      </c>
      <c r="BB10" s="51" t="s">
        <v>255</v>
      </c>
      <c r="BC10" s="51" t="s">
        <v>262</v>
      </c>
      <c r="BD10" s="51" t="s">
        <v>262</v>
      </c>
      <c r="BE10" s="51" t="s">
        <v>270</v>
      </c>
      <c r="BF10" s="51" t="s">
        <v>270</v>
      </c>
      <c r="BG10" s="131" t="s">
        <v>746</v>
      </c>
      <c r="BH10" s="131" t="s">
        <v>746</v>
      </c>
      <c r="BI10" s="131" t="s">
        <v>762</v>
      </c>
      <c r="BJ10" s="131" t="s">
        <v>762</v>
      </c>
      <c r="BK10" s="131">
        <v>0</v>
      </c>
      <c r="BL10" s="134">
        <v>0</v>
      </c>
      <c r="BM10" s="131">
        <v>0</v>
      </c>
      <c r="BN10" s="134">
        <v>0</v>
      </c>
      <c r="BO10" s="131">
        <v>0</v>
      </c>
      <c r="BP10" s="134">
        <v>0</v>
      </c>
      <c r="BQ10" s="131">
        <v>16</v>
      </c>
      <c r="BR10" s="134">
        <v>100</v>
      </c>
      <c r="BS10" s="131">
        <v>16</v>
      </c>
      <c r="BT10" s="2"/>
      <c r="BU10" s="3"/>
      <c r="BV10" s="3"/>
      <c r="BW10" s="3"/>
      <c r="BX10" s="3"/>
    </row>
    <row r="11" spans="1:76" ht="15">
      <c r="A11" s="14" t="s">
        <v>228</v>
      </c>
      <c r="B11" s="15"/>
      <c r="C11" s="15" t="s">
        <v>64</v>
      </c>
      <c r="D11" s="93">
        <v>1000</v>
      </c>
      <c r="E11" s="81"/>
      <c r="F11" s="112" t="s">
        <v>473</v>
      </c>
      <c r="G11" s="15"/>
      <c r="H11" s="16" t="s">
        <v>228</v>
      </c>
      <c r="I11" s="66"/>
      <c r="J11" s="66"/>
      <c r="K11" s="114" t="s">
        <v>513</v>
      </c>
      <c r="L11" s="94">
        <v>32.840780302294235</v>
      </c>
      <c r="M11" s="95">
        <v>3466.122802734375</v>
      </c>
      <c r="N11" s="95">
        <v>1406.9100341796875</v>
      </c>
      <c r="O11" s="77"/>
      <c r="P11" s="96"/>
      <c r="Q11" s="96"/>
      <c r="R11" s="97"/>
      <c r="S11" s="51">
        <v>3</v>
      </c>
      <c r="T11" s="51">
        <v>0</v>
      </c>
      <c r="U11" s="52">
        <v>0.666667</v>
      </c>
      <c r="V11" s="52">
        <v>0.029412</v>
      </c>
      <c r="W11" s="52">
        <v>0.058375</v>
      </c>
      <c r="X11" s="52">
        <v>0.86484</v>
      </c>
      <c r="Y11" s="52">
        <v>0.3333333333333333</v>
      </c>
      <c r="Z11" s="52">
        <v>0</v>
      </c>
      <c r="AA11" s="82">
        <v>11</v>
      </c>
      <c r="AB11" s="82"/>
      <c r="AC11" s="98"/>
      <c r="AD11" s="85" t="s">
        <v>371</v>
      </c>
      <c r="AE11" s="85">
        <v>659</v>
      </c>
      <c r="AF11" s="85">
        <v>243720</v>
      </c>
      <c r="AG11" s="85">
        <v>164961</v>
      </c>
      <c r="AH11" s="85">
        <v>836</v>
      </c>
      <c r="AI11" s="85"/>
      <c r="AJ11" s="85" t="s">
        <v>394</v>
      </c>
      <c r="AK11" s="85" t="s">
        <v>417</v>
      </c>
      <c r="AL11" s="90" t="s">
        <v>433</v>
      </c>
      <c r="AM11" s="85"/>
      <c r="AN11" s="87">
        <v>39330.91755787037</v>
      </c>
      <c r="AO11" s="90" t="s">
        <v>454</v>
      </c>
      <c r="AP11" s="85" t="b">
        <v>0</v>
      </c>
      <c r="AQ11" s="85" t="b">
        <v>0</v>
      </c>
      <c r="AR11" s="85" t="b">
        <v>1</v>
      </c>
      <c r="AS11" s="85" t="s">
        <v>332</v>
      </c>
      <c r="AT11" s="85">
        <v>2502</v>
      </c>
      <c r="AU11" s="90" t="s">
        <v>466</v>
      </c>
      <c r="AV11" s="85" t="b">
        <v>1</v>
      </c>
      <c r="AW11" s="85" t="s">
        <v>481</v>
      </c>
      <c r="AX11" s="90" t="s">
        <v>490</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229</v>
      </c>
      <c r="B12" s="15"/>
      <c r="C12" s="15" t="s">
        <v>64</v>
      </c>
      <c r="D12" s="93">
        <v>162.20975875978152</v>
      </c>
      <c r="E12" s="81"/>
      <c r="F12" s="112" t="s">
        <v>474</v>
      </c>
      <c r="G12" s="15"/>
      <c r="H12" s="16" t="s">
        <v>229</v>
      </c>
      <c r="I12" s="66"/>
      <c r="J12" s="66"/>
      <c r="K12" s="114" t="s">
        <v>514</v>
      </c>
      <c r="L12" s="94">
        <v>32.840780302294235</v>
      </c>
      <c r="M12" s="95">
        <v>1469.5902099609375</v>
      </c>
      <c r="N12" s="95">
        <v>3060.14892578125</v>
      </c>
      <c r="O12" s="77"/>
      <c r="P12" s="96"/>
      <c r="Q12" s="96"/>
      <c r="R12" s="97"/>
      <c r="S12" s="51">
        <v>3</v>
      </c>
      <c r="T12" s="51">
        <v>0</v>
      </c>
      <c r="U12" s="52">
        <v>0.666667</v>
      </c>
      <c r="V12" s="52">
        <v>0.029412</v>
      </c>
      <c r="W12" s="52">
        <v>0.058375</v>
      </c>
      <c r="X12" s="52">
        <v>0.86484</v>
      </c>
      <c r="Y12" s="52">
        <v>0.3333333333333333</v>
      </c>
      <c r="Z12" s="52">
        <v>0</v>
      </c>
      <c r="AA12" s="82">
        <v>12</v>
      </c>
      <c r="AB12" s="82"/>
      <c r="AC12" s="98"/>
      <c r="AD12" s="85" t="s">
        <v>372</v>
      </c>
      <c r="AE12" s="85">
        <v>1</v>
      </c>
      <c r="AF12" s="85">
        <v>82</v>
      </c>
      <c r="AG12" s="85">
        <v>5</v>
      </c>
      <c r="AH12" s="85">
        <v>0</v>
      </c>
      <c r="AI12" s="85"/>
      <c r="AJ12" s="85" t="s">
        <v>395</v>
      </c>
      <c r="AK12" s="85"/>
      <c r="AL12" s="90" t="s">
        <v>434</v>
      </c>
      <c r="AM12" s="85"/>
      <c r="AN12" s="87">
        <v>42355.642372685186</v>
      </c>
      <c r="AO12" s="85"/>
      <c r="AP12" s="85" t="b">
        <v>1</v>
      </c>
      <c r="AQ12" s="85" t="b">
        <v>0</v>
      </c>
      <c r="AR12" s="85" t="b">
        <v>0</v>
      </c>
      <c r="AS12" s="85" t="s">
        <v>332</v>
      </c>
      <c r="AT12" s="85">
        <v>8</v>
      </c>
      <c r="AU12" s="85"/>
      <c r="AV12" s="85" t="b">
        <v>0</v>
      </c>
      <c r="AW12" s="85" t="s">
        <v>481</v>
      </c>
      <c r="AX12" s="90" t="s">
        <v>491</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217</v>
      </c>
      <c r="B13" s="15"/>
      <c r="C13" s="15" t="s">
        <v>64</v>
      </c>
      <c r="D13" s="93">
        <v>163.26542989507547</v>
      </c>
      <c r="E13" s="81"/>
      <c r="F13" s="112" t="s">
        <v>280</v>
      </c>
      <c r="G13" s="15"/>
      <c r="H13" s="16" t="s">
        <v>217</v>
      </c>
      <c r="I13" s="66"/>
      <c r="J13" s="66"/>
      <c r="K13" s="114" t="s">
        <v>515</v>
      </c>
      <c r="L13" s="94">
        <v>1</v>
      </c>
      <c r="M13" s="95">
        <v>4669.18212890625</v>
      </c>
      <c r="N13" s="95">
        <v>6565.01416015625</v>
      </c>
      <c r="O13" s="77"/>
      <c r="P13" s="96"/>
      <c r="Q13" s="96"/>
      <c r="R13" s="97"/>
      <c r="S13" s="51">
        <v>0</v>
      </c>
      <c r="T13" s="51">
        <v>3</v>
      </c>
      <c r="U13" s="52">
        <v>0</v>
      </c>
      <c r="V13" s="52">
        <v>0.03125</v>
      </c>
      <c r="W13" s="52">
        <v>0.062877</v>
      </c>
      <c r="X13" s="52">
        <v>0.879039</v>
      </c>
      <c r="Y13" s="52">
        <v>0.6666666666666666</v>
      </c>
      <c r="Z13" s="52">
        <v>0</v>
      </c>
      <c r="AA13" s="82">
        <v>13</v>
      </c>
      <c r="AB13" s="82"/>
      <c r="AC13" s="98"/>
      <c r="AD13" s="85" t="s">
        <v>373</v>
      </c>
      <c r="AE13" s="85">
        <v>1</v>
      </c>
      <c r="AF13" s="85">
        <v>389</v>
      </c>
      <c r="AG13" s="85">
        <v>57476</v>
      </c>
      <c r="AH13" s="85">
        <v>0</v>
      </c>
      <c r="AI13" s="85"/>
      <c r="AJ13" s="85" t="s">
        <v>396</v>
      </c>
      <c r="AK13" s="85"/>
      <c r="AL13" s="90" t="s">
        <v>435</v>
      </c>
      <c r="AM13" s="85"/>
      <c r="AN13" s="87">
        <v>42622.76563657408</v>
      </c>
      <c r="AO13" s="85"/>
      <c r="AP13" s="85" t="b">
        <v>0</v>
      </c>
      <c r="AQ13" s="85" t="b">
        <v>0</v>
      </c>
      <c r="AR13" s="85" t="b">
        <v>0</v>
      </c>
      <c r="AS13" s="85" t="s">
        <v>332</v>
      </c>
      <c r="AT13" s="85">
        <v>53</v>
      </c>
      <c r="AU13" s="90" t="s">
        <v>466</v>
      </c>
      <c r="AV13" s="85" t="b">
        <v>0</v>
      </c>
      <c r="AW13" s="85" t="s">
        <v>481</v>
      </c>
      <c r="AX13" s="90" t="s">
        <v>492</v>
      </c>
      <c r="AY13" s="85" t="s">
        <v>66</v>
      </c>
      <c r="AZ13" s="85" t="str">
        <f>REPLACE(INDEX(GroupVertices[Group],MATCH(Vertices[[#This Row],[Vertex]],GroupVertices[Vertex],0)),1,1,"")</f>
        <v>2</v>
      </c>
      <c r="BA13" s="51"/>
      <c r="BB13" s="51"/>
      <c r="BC13" s="51"/>
      <c r="BD13" s="51"/>
      <c r="BE13" s="51" t="s">
        <v>269</v>
      </c>
      <c r="BF13" s="51" t="s">
        <v>269</v>
      </c>
      <c r="BG13" s="131" t="s">
        <v>747</v>
      </c>
      <c r="BH13" s="131" t="s">
        <v>747</v>
      </c>
      <c r="BI13" s="131" t="s">
        <v>763</v>
      </c>
      <c r="BJ13" s="131" t="s">
        <v>763</v>
      </c>
      <c r="BK13" s="131">
        <v>1</v>
      </c>
      <c r="BL13" s="134">
        <v>4.761904761904762</v>
      </c>
      <c r="BM13" s="131">
        <v>0</v>
      </c>
      <c r="BN13" s="134">
        <v>0</v>
      </c>
      <c r="BO13" s="131">
        <v>0</v>
      </c>
      <c r="BP13" s="134">
        <v>0</v>
      </c>
      <c r="BQ13" s="131">
        <v>20</v>
      </c>
      <c r="BR13" s="134">
        <v>95.23809523809524</v>
      </c>
      <c r="BS13" s="131">
        <v>21</v>
      </c>
      <c r="BT13" s="2"/>
      <c r="BU13" s="3"/>
      <c r="BV13" s="3"/>
      <c r="BW13" s="3"/>
      <c r="BX13" s="3"/>
    </row>
    <row r="14" spans="1:76" ht="15">
      <c r="A14" s="14" t="s">
        <v>230</v>
      </c>
      <c r="B14" s="15"/>
      <c r="C14" s="15" t="s">
        <v>64</v>
      </c>
      <c r="D14" s="93">
        <v>180.434700183423</v>
      </c>
      <c r="E14" s="81"/>
      <c r="F14" s="112" t="s">
        <v>475</v>
      </c>
      <c r="G14" s="15"/>
      <c r="H14" s="16" t="s">
        <v>230</v>
      </c>
      <c r="I14" s="66"/>
      <c r="J14" s="66"/>
      <c r="K14" s="114" t="s">
        <v>516</v>
      </c>
      <c r="L14" s="94">
        <v>717.417198593021</v>
      </c>
      <c r="M14" s="95">
        <v>6038.1025390625</v>
      </c>
      <c r="N14" s="95">
        <v>7247.1240234375</v>
      </c>
      <c r="O14" s="77"/>
      <c r="P14" s="96"/>
      <c r="Q14" s="96"/>
      <c r="R14" s="97"/>
      <c r="S14" s="51">
        <v>6</v>
      </c>
      <c r="T14" s="51">
        <v>0</v>
      </c>
      <c r="U14" s="52">
        <v>15</v>
      </c>
      <c r="V14" s="52">
        <v>0.034483</v>
      </c>
      <c r="W14" s="52">
        <v>0.087728</v>
      </c>
      <c r="X14" s="52">
        <v>1.678964</v>
      </c>
      <c r="Y14" s="52">
        <v>0.23333333333333334</v>
      </c>
      <c r="Z14" s="52">
        <v>0</v>
      </c>
      <c r="AA14" s="82">
        <v>14</v>
      </c>
      <c r="AB14" s="82"/>
      <c r="AC14" s="98"/>
      <c r="AD14" s="85" t="s">
        <v>374</v>
      </c>
      <c r="AE14" s="85">
        <v>560</v>
      </c>
      <c r="AF14" s="85">
        <v>5382</v>
      </c>
      <c r="AG14" s="85">
        <v>1515</v>
      </c>
      <c r="AH14" s="85">
        <v>543</v>
      </c>
      <c r="AI14" s="85"/>
      <c r="AJ14" s="85" t="s">
        <v>397</v>
      </c>
      <c r="AK14" s="85"/>
      <c r="AL14" s="90" t="s">
        <v>436</v>
      </c>
      <c r="AM14" s="85"/>
      <c r="AN14" s="87">
        <v>39968.93199074074</v>
      </c>
      <c r="AO14" s="85"/>
      <c r="AP14" s="85" t="b">
        <v>1</v>
      </c>
      <c r="AQ14" s="85" t="b">
        <v>0</v>
      </c>
      <c r="AR14" s="85" t="b">
        <v>0</v>
      </c>
      <c r="AS14" s="85" t="s">
        <v>332</v>
      </c>
      <c r="AT14" s="85">
        <v>438</v>
      </c>
      <c r="AU14" s="90" t="s">
        <v>466</v>
      </c>
      <c r="AV14" s="85" t="b">
        <v>0</v>
      </c>
      <c r="AW14" s="85" t="s">
        <v>481</v>
      </c>
      <c r="AX14" s="90" t="s">
        <v>493</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221</v>
      </c>
      <c r="B15" s="15"/>
      <c r="C15" s="15" t="s">
        <v>64</v>
      </c>
      <c r="D15" s="93">
        <v>169.91581418060804</v>
      </c>
      <c r="E15" s="81"/>
      <c r="F15" s="112" t="s">
        <v>284</v>
      </c>
      <c r="G15" s="15"/>
      <c r="H15" s="16" t="s">
        <v>221</v>
      </c>
      <c r="I15" s="66"/>
      <c r="J15" s="66"/>
      <c r="K15" s="114" t="s">
        <v>517</v>
      </c>
      <c r="L15" s="94">
        <v>2866.668794372084</v>
      </c>
      <c r="M15" s="95">
        <v>5449.9560546875</v>
      </c>
      <c r="N15" s="95">
        <v>4890.43994140625</v>
      </c>
      <c r="O15" s="77"/>
      <c r="P15" s="96"/>
      <c r="Q15" s="96"/>
      <c r="R15" s="97"/>
      <c r="S15" s="51">
        <v>3</v>
      </c>
      <c r="T15" s="51">
        <v>2</v>
      </c>
      <c r="U15" s="52">
        <v>60</v>
      </c>
      <c r="V15" s="52">
        <v>0.033333</v>
      </c>
      <c r="W15" s="52">
        <v>0.065115</v>
      </c>
      <c r="X15" s="52">
        <v>1.225584</v>
      </c>
      <c r="Y15" s="52">
        <v>0.25</v>
      </c>
      <c r="Z15" s="52">
        <v>0.25</v>
      </c>
      <c r="AA15" s="82">
        <v>15</v>
      </c>
      <c r="AB15" s="82"/>
      <c r="AC15" s="98"/>
      <c r="AD15" s="85" t="s">
        <v>375</v>
      </c>
      <c r="AE15" s="85">
        <v>1359</v>
      </c>
      <c r="AF15" s="85">
        <v>2323</v>
      </c>
      <c r="AG15" s="85">
        <v>5571</v>
      </c>
      <c r="AH15" s="85">
        <v>1500</v>
      </c>
      <c r="AI15" s="85"/>
      <c r="AJ15" s="85" t="s">
        <v>398</v>
      </c>
      <c r="AK15" s="85" t="s">
        <v>418</v>
      </c>
      <c r="AL15" s="90" t="s">
        <v>437</v>
      </c>
      <c r="AM15" s="85"/>
      <c r="AN15" s="87">
        <v>39821.91210648148</v>
      </c>
      <c r="AO15" s="90" t="s">
        <v>455</v>
      </c>
      <c r="AP15" s="85" t="b">
        <v>0</v>
      </c>
      <c r="AQ15" s="85" t="b">
        <v>0</v>
      </c>
      <c r="AR15" s="85" t="b">
        <v>1</v>
      </c>
      <c r="AS15" s="85" t="s">
        <v>332</v>
      </c>
      <c r="AT15" s="85">
        <v>180</v>
      </c>
      <c r="AU15" s="90" t="s">
        <v>466</v>
      </c>
      <c r="AV15" s="85" t="b">
        <v>0</v>
      </c>
      <c r="AW15" s="85" t="s">
        <v>481</v>
      </c>
      <c r="AX15" s="90" t="s">
        <v>494</v>
      </c>
      <c r="AY15" s="85" t="s">
        <v>66</v>
      </c>
      <c r="AZ15" s="85" t="str">
        <f>REPLACE(INDEX(GroupVertices[Group],MATCH(Vertices[[#This Row],[Vertex]],GroupVertices[Vertex],0)),1,1,"")</f>
        <v>2</v>
      </c>
      <c r="BA15" s="51" t="s">
        <v>257</v>
      </c>
      <c r="BB15" s="51" t="s">
        <v>257</v>
      </c>
      <c r="BC15" s="51" t="s">
        <v>264</v>
      </c>
      <c r="BD15" s="51" t="s">
        <v>264</v>
      </c>
      <c r="BE15" s="51"/>
      <c r="BF15" s="51"/>
      <c r="BG15" s="131" t="s">
        <v>748</v>
      </c>
      <c r="BH15" s="131" t="s">
        <v>748</v>
      </c>
      <c r="BI15" s="131" t="s">
        <v>764</v>
      </c>
      <c r="BJ15" s="131" t="s">
        <v>764</v>
      </c>
      <c r="BK15" s="131">
        <v>1</v>
      </c>
      <c r="BL15" s="134">
        <v>5.882352941176471</v>
      </c>
      <c r="BM15" s="131">
        <v>0</v>
      </c>
      <c r="BN15" s="134">
        <v>0</v>
      </c>
      <c r="BO15" s="131">
        <v>0</v>
      </c>
      <c r="BP15" s="134">
        <v>0</v>
      </c>
      <c r="BQ15" s="131">
        <v>16</v>
      </c>
      <c r="BR15" s="134">
        <v>94.11764705882354</v>
      </c>
      <c r="BS15" s="131">
        <v>17</v>
      </c>
      <c r="BT15" s="2"/>
      <c r="BU15" s="3"/>
      <c r="BV15" s="3"/>
      <c r="BW15" s="3"/>
      <c r="BX15" s="3"/>
    </row>
    <row r="16" spans="1:76" ht="15">
      <c r="A16" s="14" t="s">
        <v>231</v>
      </c>
      <c r="B16" s="15"/>
      <c r="C16" s="15" t="s">
        <v>64</v>
      </c>
      <c r="D16" s="93">
        <v>256.93131280801316</v>
      </c>
      <c r="E16" s="81"/>
      <c r="F16" s="112" t="s">
        <v>476</v>
      </c>
      <c r="G16" s="15"/>
      <c r="H16" s="16" t="s">
        <v>231</v>
      </c>
      <c r="I16" s="66"/>
      <c r="J16" s="66"/>
      <c r="K16" s="114" t="s">
        <v>518</v>
      </c>
      <c r="L16" s="94">
        <v>1</v>
      </c>
      <c r="M16" s="95">
        <v>3019.4443359375</v>
      </c>
      <c r="N16" s="95">
        <v>9516.6953125</v>
      </c>
      <c r="O16" s="77"/>
      <c r="P16" s="96"/>
      <c r="Q16" s="96"/>
      <c r="R16" s="97"/>
      <c r="S16" s="51">
        <v>1</v>
      </c>
      <c r="T16" s="51">
        <v>0</v>
      </c>
      <c r="U16" s="52">
        <v>0</v>
      </c>
      <c r="V16" s="52">
        <v>0.027778</v>
      </c>
      <c r="W16" s="52">
        <v>0.032473</v>
      </c>
      <c r="X16" s="52">
        <v>0.380751</v>
      </c>
      <c r="Y16" s="52">
        <v>0</v>
      </c>
      <c r="Z16" s="52">
        <v>0</v>
      </c>
      <c r="AA16" s="82">
        <v>16</v>
      </c>
      <c r="AB16" s="82"/>
      <c r="AC16" s="98"/>
      <c r="AD16" s="85" t="s">
        <v>376</v>
      </c>
      <c r="AE16" s="85">
        <v>1962</v>
      </c>
      <c r="AF16" s="85">
        <v>27628</v>
      </c>
      <c r="AG16" s="85">
        <v>37357</v>
      </c>
      <c r="AH16" s="85">
        <v>4077</v>
      </c>
      <c r="AI16" s="85"/>
      <c r="AJ16" s="85" t="s">
        <v>399</v>
      </c>
      <c r="AK16" s="85" t="s">
        <v>419</v>
      </c>
      <c r="AL16" s="90" t="s">
        <v>438</v>
      </c>
      <c r="AM16" s="85"/>
      <c r="AN16" s="87">
        <v>39857.9362962963</v>
      </c>
      <c r="AO16" s="90" t="s">
        <v>456</v>
      </c>
      <c r="AP16" s="85" t="b">
        <v>0</v>
      </c>
      <c r="AQ16" s="85" t="b">
        <v>0</v>
      </c>
      <c r="AR16" s="85" t="b">
        <v>1</v>
      </c>
      <c r="AS16" s="85" t="s">
        <v>332</v>
      </c>
      <c r="AT16" s="85">
        <v>1218</v>
      </c>
      <c r="AU16" s="90" t="s">
        <v>466</v>
      </c>
      <c r="AV16" s="85" t="b">
        <v>0</v>
      </c>
      <c r="AW16" s="85" t="s">
        <v>481</v>
      </c>
      <c r="AX16" s="90" t="s">
        <v>495</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219</v>
      </c>
      <c r="B17" s="15"/>
      <c r="C17" s="15" t="s">
        <v>64</v>
      </c>
      <c r="D17" s="93">
        <v>742.3371536198343</v>
      </c>
      <c r="E17" s="81"/>
      <c r="F17" s="112" t="s">
        <v>282</v>
      </c>
      <c r="G17" s="15"/>
      <c r="H17" s="16" t="s">
        <v>219</v>
      </c>
      <c r="I17" s="66"/>
      <c r="J17" s="66"/>
      <c r="K17" s="114" t="s">
        <v>519</v>
      </c>
      <c r="L17" s="94">
        <v>1</v>
      </c>
      <c r="M17" s="95">
        <v>5076.755859375</v>
      </c>
      <c r="N17" s="95">
        <v>9302.5986328125</v>
      </c>
      <c r="O17" s="77"/>
      <c r="P17" s="96"/>
      <c r="Q17" s="96"/>
      <c r="R17" s="97"/>
      <c r="S17" s="51">
        <v>0</v>
      </c>
      <c r="T17" s="51">
        <v>2</v>
      </c>
      <c r="U17" s="52">
        <v>0</v>
      </c>
      <c r="V17" s="52">
        <v>0.028571</v>
      </c>
      <c r="W17" s="52">
        <v>0.049924</v>
      </c>
      <c r="X17" s="52">
        <v>0.618604</v>
      </c>
      <c r="Y17" s="52">
        <v>0.5</v>
      </c>
      <c r="Z17" s="52">
        <v>0</v>
      </c>
      <c r="AA17" s="82">
        <v>17</v>
      </c>
      <c r="AB17" s="82"/>
      <c r="AC17" s="98"/>
      <c r="AD17" s="85" t="s">
        <v>377</v>
      </c>
      <c r="AE17" s="85">
        <v>2873</v>
      </c>
      <c r="AF17" s="85">
        <v>168789</v>
      </c>
      <c r="AG17" s="85">
        <v>118602</v>
      </c>
      <c r="AH17" s="85">
        <v>4659</v>
      </c>
      <c r="AI17" s="85"/>
      <c r="AJ17" s="85" t="s">
        <v>400</v>
      </c>
      <c r="AK17" s="85" t="s">
        <v>420</v>
      </c>
      <c r="AL17" s="90" t="s">
        <v>439</v>
      </c>
      <c r="AM17" s="85"/>
      <c r="AN17" s="87">
        <v>39438.71638888889</v>
      </c>
      <c r="AO17" s="90" t="s">
        <v>457</v>
      </c>
      <c r="AP17" s="85" t="b">
        <v>0</v>
      </c>
      <c r="AQ17" s="85" t="b">
        <v>0</v>
      </c>
      <c r="AR17" s="85" t="b">
        <v>1</v>
      </c>
      <c r="AS17" s="85" t="s">
        <v>332</v>
      </c>
      <c r="AT17" s="85">
        <v>12170</v>
      </c>
      <c r="AU17" s="90" t="s">
        <v>466</v>
      </c>
      <c r="AV17" s="85" t="b">
        <v>1</v>
      </c>
      <c r="AW17" s="85" t="s">
        <v>481</v>
      </c>
      <c r="AX17" s="90" t="s">
        <v>496</v>
      </c>
      <c r="AY17" s="85" t="s">
        <v>66</v>
      </c>
      <c r="AZ17" s="85" t="str">
        <f>REPLACE(INDEX(GroupVertices[Group],MATCH(Vertices[[#This Row],[Vertex]],GroupVertices[Vertex],0)),1,1,"")</f>
        <v>2</v>
      </c>
      <c r="BA17" s="51"/>
      <c r="BB17" s="51"/>
      <c r="BC17" s="51"/>
      <c r="BD17" s="51"/>
      <c r="BE17" s="51" t="s">
        <v>269</v>
      </c>
      <c r="BF17" s="51" t="s">
        <v>269</v>
      </c>
      <c r="BG17" s="131" t="s">
        <v>749</v>
      </c>
      <c r="BH17" s="131" t="s">
        <v>749</v>
      </c>
      <c r="BI17" s="131" t="s">
        <v>765</v>
      </c>
      <c r="BJ17" s="131" t="s">
        <v>765</v>
      </c>
      <c r="BK17" s="131">
        <v>1</v>
      </c>
      <c r="BL17" s="134">
        <v>4.761904761904762</v>
      </c>
      <c r="BM17" s="131">
        <v>0</v>
      </c>
      <c r="BN17" s="134">
        <v>0</v>
      </c>
      <c r="BO17" s="131">
        <v>0</v>
      </c>
      <c r="BP17" s="134">
        <v>0</v>
      </c>
      <c r="BQ17" s="131">
        <v>20</v>
      </c>
      <c r="BR17" s="134">
        <v>95.23809523809524</v>
      </c>
      <c r="BS17" s="131">
        <v>21</v>
      </c>
      <c r="BT17" s="2"/>
      <c r="BU17" s="3"/>
      <c r="BV17" s="3"/>
      <c r="BW17" s="3"/>
      <c r="BX17" s="3"/>
    </row>
    <row r="18" spans="1:76" ht="15">
      <c r="A18" s="14" t="s">
        <v>220</v>
      </c>
      <c r="B18" s="15"/>
      <c r="C18" s="15" t="s">
        <v>64</v>
      </c>
      <c r="D18" s="93">
        <v>168.2411827705489</v>
      </c>
      <c r="E18" s="81"/>
      <c r="F18" s="112" t="s">
        <v>283</v>
      </c>
      <c r="G18" s="15"/>
      <c r="H18" s="16" t="s">
        <v>220</v>
      </c>
      <c r="I18" s="66"/>
      <c r="J18" s="66"/>
      <c r="K18" s="114" t="s">
        <v>520</v>
      </c>
      <c r="L18" s="94">
        <v>1</v>
      </c>
      <c r="M18" s="95">
        <v>6916.1005859375</v>
      </c>
      <c r="N18" s="95">
        <v>9318.912109375</v>
      </c>
      <c r="O18" s="77"/>
      <c r="P18" s="96"/>
      <c r="Q18" s="96"/>
      <c r="R18" s="97"/>
      <c r="S18" s="51">
        <v>0</v>
      </c>
      <c r="T18" s="51">
        <v>2</v>
      </c>
      <c r="U18" s="52">
        <v>0</v>
      </c>
      <c r="V18" s="52">
        <v>0.028571</v>
      </c>
      <c r="W18" s="52">
        <v>0.049924</v>
      </c>
      <c r="X18" s="52">
        <v>0.618604</v>
      </c>
      <c r="Y18" s="52">
        <v>0.5</v>
      </c>
      <c r="Z18" s="52">
        <v>0</v>
      </c>
      <c r="AA18" s="82">
        <v>18</v>
      </c>
      <c r="AB18" s="82"/>
      <c r="AC18" s="98"/>
      <c r="AD18" s="85" t="s">
        <v>378</v>
      </c>
      <c r="AE18" s="85">
        <v>3353</v>
      </c>
      <c r="AF18" s="85">
        <v>1836</v>
      </c>
      <c r="AG18" s="85">
        <v>11995</v>
      </c>
      <c r="AH18" s="85">
        <v>27843</v>
      </c>
      <c r="AI18" s="85"/>
      <c r="AJ18" s="85" t="s">
        <v>401</v>
      </c>
      <c r="AK18" s="85" t="s">
        <v>421</v>
      </c>
      <c r="AL18" s="85"/>
      <c r="AM18" s="85"/>
      <c r="AN18" s="87">
        <v>39694.68108796296</v>
      </c>
      <c r="AO18" s="90" t="s">
        <v>458</v>
      </c>
      <c r="AP18" s="85" t="b">
        <v>0</v>
      </c>
      <c r="AQ18" s="85" t="b">
        <v>0</v>
      </c>
      <c r="AR18" s="85" t="b">
        <v>0</v>
      </c>
      <c r="AS18" s="85" t="s">
        <v>332</v>
      </c>
      <c r="AT18" s="85">
        <v>250</v>
      </c>
      <c r="AU18" s="90" t="s">
        <v>470</v>
      </c>
      <c r="AV18" s="85" t="b">
        <v>0</v>
      </c>
      <c r="AW18" s="85" t="s">
        <v>481</v>
      </c>
      <c r="AX18" s="90" t="s">
        <v>497</v>
      </c>
      <c r="AY18" s="85" t="s">
        <v>66</v>
      </c>
      <c r="AZ18" s="85" t="str">
        <f>REPLACE(INDEX(GroupVertices[Group],MATCH(Vertices[[#This Row],[Vertex]],GroupVertices[Vertex],0)),1,1,"")</f>
        <v>2</v>
      </c>
      <c r="BA18" s="51"/>
      <c r="BB18" s="51"/>
      <c r="BC18" s="51"/>
      <c r="BD18" s="51"/>
      <c r="BE18" s="51" t="s">
        <v>269</v>
      </c>
      <c r="BF18" s="51" t="s">
        <v>269</v>
      </c>
      <c r="BG18" s="131" t="s">
        <v>749</v>
      </c>
      <c r="BH18" s="131" t="s">
        <v>749</v>
      </c>
      <c r="BI18" s="131" t="s">
        <v>765</v>
      </c>
      <c r="BJ18" s="131" t="s">
        <v>765</v>
      </c>
      <c r="BK18" s="131">
        <v>1</v>
      </c>
      <c r="BL18" s="134">
        <v>4.761904761904762</v>
      </c>
      <c r="BM18" s="131">
        <v>0</v>
      </c>
      <c r="BN18" s="134">
        <v>0</v>
      </c>
      <c r="BO18" s="131">
        <v>0</v>
      </c>
      <c r="BP18" s="134">
        <v>0</v>
      </c>
      <c r="BQ18" s="131">
        <v>20</v>
      </c>
      <c r="BR18" s="134">
        <v>95.23809523809524</v>
      </c>
      <c r="BS18" s="131">
        <v>21</v>
      </c>
      <c r="BT18" s="2"/>
      <c r="BU18" s="3"/>
      <c r="BV18" s="3"/>
      <c r="BW18" s="3"/>
      <c r="BX18" s="3"/>
    </row>
    <row r="19" spans="1:76" ht="15">
      <c r="A19" s="14" t="s">
        <v>222</v>
      </c>
      <c r="B19" s="15"/>
      <c r="C19" s="15" t="s">
        <v>64</v>
      </c>
      <c r="D19" s="93">
        <v>162</v>
      </c>
      <c r="E19" s="81"/>
      <c r="F19" s="112" t="s">
        <v>285</v>
      </c>
      <c r="G19" s="15"/>
      <c r="H19" s="16" t="s">
        <v>222</v>
      </c>
      <c r="I19" s="66"/>
      <c r="J19" s="66"/>
      <c r="K19" s="114" t="s">
        <v>521</v>
      </c>
      <c r="L19" s="94">
        <v>1</v>
      </c>
      <c r="M19" s="95">
        <v>7673.046875</v>
      </c>
      <c r="N19" s="95">
        <v>6666.9287109375</v>
      </c>
      <c r="O19" s="77"/>
      <c r="P19" s="96"/>
      <c r="Q19" s="96"/>
      <c r="R19" s="97"/>
      <c r="S19" s="51">
        <v>0</v>
      </c>
      <c r="T19" s="51">
        <v>2</v>
      </c>
      <c r="U19" s="52">
        <v>0</v>
      </c>
      <c r="V19" s="52">
        <v>0.028571</v>
      </c>
      <c r="W19" s="52">
        <v>0.049924</v>
      </c>
      <c r="X19" s="52">
        <v>0.618604</v>
      </c>
      <c r="Y19" s="52">
        <v>0.5</v>
      </c>
      <c r="Z19" s="52">
        <v>0</v>
      </c>
      <c r="AA19" s="82">
        <v>19</v>
      </c>
      <c r="AB19" s="82"/>
      <c r="AC19" s="98"/>
      <c r="AD19" s="85" t="s">
        <v>379</v>
      </c>
      <c r="AE19" s="85">
        <v>269</v>
      </c>
      <c r="AF19" s="85">
        <v>21</v>
      </c>
      <c r="AG19" s="85">
        <v>114</v>
      </c>
      <c r="AH19" s="85">
        <v>234</v>
      </c>
      <c r="AI19" s="85"/>
      <c r="AJ19" s="85" t="s">
        <v>402</v>
      </c>
      <c r="AK19" s="85" t="s">
        <v>419</v>
      </c>
      <c r="AL19" s="90" t="s">
        <v>440</v>
      </c>
      <c r="AM19" s="85"/>
      <c r="AN19" s="87">
        <v>43481.844293981485</v>
      </c>
      <c r="AO19" s="90" t="s">
        <v>459</v>
      </c>
      <c r="AP19" s="85" t="b">
        <v>1</v>
      </c>
      <c r="AQ19" s="85" t="b">
        <v>0</v>
      </c>
      <c r="AR19" s="85" t="b">
        <v>1</v>
      </c>
      <c r="AS19" s="85" t="s">
        <v>332</v>
      </c>
      <c r="AT19" s="85">
        <v>0</v>
      </c>
      <c r="AU19" s="85"/>
      <c r="AV19" s="85" t="b">
        <v>0</v>
      </c>
      <c r="AW19" s="85" t="s">
        <v>481</v>
      </c>
      <c r="AX19" s="90" t="s">
        <v>498</v>
      </c>
      <c r="AY19" s="85" t="s">
        <v>66</v>
      </c>
      <c r="AZ19" s="85" t="str">
        <f>REPLACE(INDEX(GroupVertices[Group],MATCH(Vertices[[#This Row],[Vertex]],GroupVertices[Vertex],0)),1,1,"")</f>
        <v>2</v>
      </c>
      <c r="BA19" s="51"/>
      <c r="BB19" s="51"/>
      <c r="BC19" s="51"/>
      <c r="BD19" s="51"/>
      <c r="BE19" s="51" t="s">
        <v>269</v>
      </c>
      <c r="BF19" s="51" t="s">
        <v>269</v>
      </c>
      <c r="BG19" s="131" t="s">
        <v>749</v>
      </c>
      <c r="BH19" s="131" t="s">
        <v>749</v>
      </c>
      <c r="BI19" s="131" t="s">
        <v>765</v>
      </c>
      <c r="BJ19" s="131" t="s">
        <v>765</v>
      </c>
      <c r="BK19" s="131">
        <v>1</v>
      </c>
      <c r="BL19" s="134">
        <v>4.761904761904762</v>
      </c>
      <c r="BM19" s="131">
        <v>0</v>
      </c>
      <c r="BN19" s="134">
        <v>0</v>
      </c>
      <c r="BO19" s="131">
        <v>0</v>
      </c>
      <c r="BP19" s="134">
        <v>0</v>
      </c>
      <c r="BQ19" s="131">
        <v>20</v>
      </c>
      <c r="BR19" s="134">
        <v>95.23809523809524</v>
      </c>
      <c r="BS19" s="131">
        <v>21</v>
      </c>
      <c r="BT19" s="2"/>
      <c r="BU19" s="3"/>
      <c r="BV19" s="3"/>
      <c r="BW19" s="3"/>
      <c r="BX19" s="3"/>
    </row>
    <row r="20" spans="1:76" ht="15">
      <c r="A20" s="14" t="s">
        <v>223</v>
      </c>
      <c r="B20" s="15"/>
      <c r="C20" s="15" t="s">
        <v>64</v>
      </c>
      <c r="D20" s="93">
        <v>173.80150923885614</v>
      </c>
      <c r="E20" s="81"/>
      <c r="F20" s="112" t="s">
        <v>477</v>
      </c>
      <c r="G20" s="15"/>
      <c r="H20" s="16" t="s">
        <v>223</v>
      </c>
      <c r="I20" s="66"/>
      <c r="J20" s="66"/>
      <c r="K20" s="114" t="s">
        <v>522</v>
      </c>
      <c r="L20" s="94">
        <v>1</v>
      </c>
      <c r="M20" s="95">
        <v>8836.0234375</v>
      </c>
      <c r="N20" s="95">
        <v>2982.0546875</v>
      </c>
      <c r="O20" s="77"/>
      <c r="P20" s="96"/>
      <c r="Q20" s="96"/>
      <c r="R20" s="97"/>
      <c r="S20" s="51">
        <v>1</v>
      </c>
      <c r="T20" s="51">
        <v>1</v>
      </c>
      <c r="U20" s="52">
        <v>0</v>
      </c>
      <c r="V20" s="52">
        <v>0</v>
      </c>
      <c r="W20" s="52">
        <v>0</v>
      </c>
      <c r="X20" s="52">
        <v>0.999979</v>
      </c>
      <c r="Y20" s="52">
        <v>0</v>
      </c>
      <c r="Z20" s="52" t="s">
        <v>820</v>
      </c>
      <c r="AA20" s="82">
        <v>20</v>
      </c>
      <c r="AB20" s="82"/>
      <c r="AC20" s="98"/>
      <c r="AD20" s="85" t="s">
        <v>380</v>
      </c>
      <c r="AE20" s="85">
        <v>3529</v>
      </c>
      <c r="AF20" s="85">
        <v>3453</v>
      </c>
      <c r="AG20" s="85">
        <v>3364</v>
      </c>
      <c r="AH20" s="85">
        <v>303</v>
      </c>
      <c r="AI20" s="85"/>
      <c r="AJ20" s="85" t="s">
        <v>403</v>
      </c>
      <c r="AK20" s="85" t="s">
        <v>422</v>
      </c>
      <c r="AL20" s="90" t="s">
        <v>441</v>
      </c>
      <c r="AM20" s="85"/>
      <c r="AN20" s="87">
        <v>43553.553032407406</v>
      </c>
      <c r="AO20" s="90" t="s">
        <v>460</v>
      </c>
      <c r="AP20" s="85" t="b">
        <v>0</v>
      </c>
      <c r="AQ20" s="85" t="b">
        <v>0</v>
      </c>
      <c r="AR20" s="85" t="b">
        <v>0</v>
      </c>
      <c r="AS20" s="85" t="s">
        <v>465</v>
      </c>
      <c r="AT20" s="85">
        <v>0</v>
      </c>
      <c r="AU20" s="90" t="s">
        <v>466</v>
      </c>
      <c r="AV20" s="85" t="b">
        <v>0</v>
      </c>
      <c r="AW20" s="85" t="s">
        <v>481</v>
      </c>
      <c r="AX20" s="90" t="s">
        <v>499</v>
      </c>
      <c r="AY20" s="85" t="s">
        <v>66</v>
      </c>
      <c r="AZ20" s="85" t="str">
        <f>REPLACE(INDEX(GroupVertices[Group],MATCH(Vertices[[#This Row],[Vertex]],GroupVertices[Vertex],0)),1,1,"")</f>
        <v>4</v>
      </c>
      <c r="BA20" s="51" t="s">
        <v>598</v>
      </c>
      <c r="BB20" s="51" t="s">
        <v>598</v>
      </c>
      <c r="BC20" s="51" t="s">
        <v>265</v>
      </c>
      <c r="BD20" s="51" t="s">
        <v>265</v>
      </c>
      <c r="BE20" s="51"/>
      <c r="BF20" s="51"/>
      <c r="BG20" s="131" t="s">
        <v>750</v>
      </c>
      <c r="BH20" s="131" t="s">
        <v>755</v>
      </c>
      <c r="BI20" s="131" t="s">
        <v>766</v>
      </c>
      <c r="BJ20" s="131" t="s">
        <v>770</v>
      </c>
      <c r="BK20" s="131">
        <v>0</v>
      </c>
      <c r="BL20" s="134">
        <v>0</v>
      </c>
      <c r="BM20" s="131">
        <v>0</v>
      </c>
      <c r="BN20" s="134">
        <v>0</v>
      </c>
      <c r="BO20" s="131">
        <v>0</v>
      </c>
      <c r="BP20" s="134">
        <v>0</v>
      </c>
      <c r="BQ20" s="131">
        <v>26</v>
      </c>
      <c r="BR20" s="134">
        <v>100</v>
      </c>
      <c r="BS20" s="131">
        <v>26</v>
      </c>
      <c r="BT20" s="2"/>
      <c r="BU20" s="3"/>
      <c r="BV20" s="3"/>
      <c r="BW20" s="3"/>
      <c r="BX20" s="3"/>
    </row>
    <row r="21" spans="1:76" ht="15">
      <c r="A21" s="14" t="s">
        <v>224</v>
      </c>
      <c r="B21" s="15"/>
      <c r="C21" s="15" t="s">
        <v>64</v>
      </c>
      <c r="D21" s="93">
        <v>171.13998005736585</v>
      </c>
      <c r="E21" s="81"/>
      <c r="F21" s="112" t="s">
        <v>286</v>
      </c>
      <c r="G21" s="15"/>
      <c r="H21" s="16" t="s">
        <v>224</v>
      </c>
      <c r="I21" s="66"/>
      <c r="J21" s="66"/>
      <c r="K21" s="114" t="s">
        <v>523</v>
      </c>
      <c r="L21" s="94">
        <v>1529.356690331778</v>
      </c>
      <c r="M21" s="95">
        <v>4998.32470703125</v>
      </c>
      <c r="N21" s="95">
        <v>2545.55615234375</v>
      </c>
      <c r="O21" s="77"/>
      <c r="P21" s="96"/>
      <c r="Q21" s="96"/>
      <c r="R21" s="97"/>
      <c r="S21" s="51">
        <v>0</v>
      </c>
      <c r="T21" s="51">
        <v>2</v>
      </c>
      <c r="U21" s="52">
        <v>32</v>
      </c>
      <c r="V21" s="52">
        <v>0.022727</v>
      </c>
      <c r="W21" s="52">
        <v>0.013487</v>
      </c>
      <c r="X21" s="52">
        <v>0.842167</v>
      </c>
      <c r="Y21" s="52">
        <v>0</v>
      </c>
      <c r="Z21" s="52">
        <v>0</v>
      </c>
      <c r="AA21" s="82">
        <v>21</v>
      </c>
      <c r="AB21" s="82"/>
      <c r="AC21" s="98"/>
      <c r="AD21" s="85" t="s">
        <v>381</v>
      </c>
      <c r="AE21" s="85">
        <v>1818</v>
      </c>
      <c r="AF21" s="85">
        <v>2679</v>
      </c>
      <c r="AG21" s="85">
        <v>11495</v>
      </c>
      <c r="AH21" s="85">
        <v>17324</v>
      </c>
      <c r="AI21" s="85"/>
      <c r="AJ21" s="85" t="s">
        <v>404</v>
      </c>
      <c r="AK21" s="85" t="s">
        <v>423</v>
      </c>
      <c r="AL21" s="90" t="s">
        <v>442</v>
      </c>
      <c r="AM21" s="85"/>
      <c r="AN21" s="87">
        <v>39290.68037037037</v>
      </c>
      <c r="AO21" s="90" t="s">
        <v>461</v>
      </c>
      <c r="AP21" s="85" t="b">
        <v>1</v>
      </c>
      <c r="AQ21" s="85" t="b">
        <v>0</v>
      </c>
      <c r="AR21" s="85" t="b">
        <v>1</v>
      </c>
      <c r="AS21" s="85" t="s">
        <v>332</v>
      </c>
      <c r="AT21" s="85">
        <v>238</v>
      </c>
      <c r="AU21" s="90" t="s">
        <v>466</v>
      </c>
      <c r="AV21" s="85" t="b">
        <v>0</v>
      </c>
      <c r="AW21" s="85" t="s">
        <v>481</v>
      </c>
      <c r="AX21" s="90" t="s">
        <v>500</v>
      </c>
      <c r="AY21" s="85" t="s">
        <v>66</v>
      </c>
      <c r="AZ21" s="85" t="str">
        <f>REPLACE(INDEX(GroupVertices[Group],MATCH(Vertices[[#This Row],[Vertex]],GroupVertices[Vertex],0)),1,1,"")</f>
        <v>2</v>
      </c>
      <c r="BA21" s="51"/>
      <c r="BB21" s="51"/>
      <c r="BC21" s="51"/>
      <c r="BD21" s="51"/>
      <c r="BE21" s="51" t="s">
        <v>269</v>
      </c>
      <c r="BF21" s="51" t="s">
        <v>269</v>
      </c>
      <c r="BG21" s="131" t="s">
        <v>751</v>
      </c>
      <c r="BH21" s="131" t="s">
        <v>751</v>
      </c>
      <c r="BI21" s="131" t="s">
        <v>767</v>
      </c>
      <c r="BJ21" s="131" t="s">
        <v>767</v>
      </c>
      <c r="BK21" s="131">
        <v>3</v>
      </c>
      <c r="BL21" s="134">
        <v>7.6923076923076925</v>
      </c>
      <c r="BM21" s="131">
        <v>1</v>
      </c>
      <c r="BN21" s="134">
        <v>2.5641025641025643</v>
      </c>
      <c r="BO21" s="131">
        <v>0</v>
      </c>
      <c r="BP21" s="134">
        <v>0</v>
      </c>
      <c r="BQ21" s="131">
        <v>35</v>
      </c>
      <c r="BR21" s="134">
        <v>89.74358974358974</v>
      </c>
      <c r="BS21" s="131">
        <v>39</v>
      </c>
      <c r="BT21" s="2"/>
      <c r="BU21" s="3"/>
      <c r="BV21" s="3"/>
      <c r="BW21" s="3"/>
      <c r="BX21" s="3"/>
    </row>
    <row r="22" spans="1:76" ht="15">
      <c r="A22" s="14" t="s">
        <v>232</v>
      </c>
      <c r="B22" s="15"/>
      <c r="C22" s="15" t="s">
        <v>64</v>
      </c>
      <c r="D22" s="93">
        <v>171.62139360440543</v>
      </c>
      <c r="E22" s="81"/>
      <c r="F22" s="112" t="s">
        <v>478</v>
      </c>
      <c r="G22" s="15"/>
      <c r="H22" s="16" t="s">
        <v>232</v>
      </c>
      <c r="I22" s="66"/>
      <c r="J22" s="66"/>
      <c r="K22" s="114" t="s">
        <v>524</v>
      </c>
      <c r="L22" s="94">
        <v>1</v>
      </c>
      <c r="M22" s="95">
        <v>4456.994140625</v>
      </c>
      <c r="N22" s="95">
        <v>424.9574890136719</v>
      </c>
      <c r="O22" s="77"/>
      <c r="P22" s="96"/>
      <c r="Q22" s="96"/>
      <c r="R22" s="97"/>
      <c r="S22" s="51">
        <v>1</v>
      </c>
      <c r="T22" s="51">
        <v>0</v>
      </c>
      <c r="U22" s="52">
        <v>0</v>
      </c>
      <c r="V22" s="52">
        <v>0.016667</v>
      </c>
      <c r="W22" s="52">
        <v>0.002683</v>
      </c>
      <c r="X22" s="52">
        <v>0.50792</v>
      </c>
      <c r="Y22" s="52">
        <v>0</v>
      </c>
      <c r="Z22" s="52">
        <v>0</v>
      </c>
      <c r="AA22" s="82">
        <v>22</v>
      </c>
      <c r="AB22" s="82"/>
      <c r="AC22" s="98"/>
      <c r="AD22" s="85" t="s">
        <v>382</v>
      </c>
      <c r="AE22" s="85">
        <v>1193</v>
      </c>
      <c r="AF22" s="85">
        <v>2819</v>
      </c>
      <c r="AG22" s="85">
        <v>19008</v>
      </c>
      <c r="AH22" s="85">
        <v>4723</v>
      </c>
      <c r="AI22" s="85"/>
      <c r="AJ22" s="85" t="s">
        <v>405</v>
      </c>
      <c r="AK22" s="85" t="s">
        <v>424</v>
      </c>
      <c r="AL22" s="90" t="s">
        <v>443</v>
      </c>
      <c r="AM22" s="85"/>
      <c r="AN22" s="87">
        <v>39152.105266203704</v>
      </c>
      <c r="AO22" s="90" t="s">
        <v>462</v>
      </c>
      <c r="AP22" s="85" t="b">
        <v>0</v>
      </c>
      <c r="AQ22" s="85" t="b">
        <v>0</v>
      </c>
      <c r="AR22" s="85" t="b">
        <v>1</v>
      </c>
      <c r="AS22" s="85" t="s">
        <v>332</v>
      </c>
      <c r="AT22" s="85">
        <v>287</v>
      </c>
      <c r="AU22" s="90" t="s">
        <v>466</v>
      </c>
      <c r="AV22" s="85" t="b">
        <v>0</v>
      </c>
      <c r="AW22" s="85" t="s">
        <v>481</v>
      </c>
      <c r="AX22" s="90" t="s">
        <v>501</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162.99721377601057</v>
      </c>
      <c r="E23" s="81"/>
      <c r="F23" s="112" t="s">
        <v>287</v>
      </c>
      <c r="G23" s="15"/>
      <c r="H23" s="16" t="s">
        <v>225</v>
      </c>
      <c r="I23" s="66"/>
      <c r="J23" s="66"/>
      <c r="K23" s="114" t="s">
        <v>525</v>
      </c>
      <c r="L23" s="94">
        <v>271.6465131666346</v>
      </c>
      <c r="M23" s="95">
        <v>2369.47119140625</v>
      </c>
      <c r="N23" s="95">
        <v>625.336669921875</v>
      </c>
      <c r="O23" s="77"/>
      <c r="P23" s="96"/>
      <c r="Q23" s="96"/>
      <c r="R23" s="97"/>
      <c r="S23" s="51">
        <v>0</v>
      </c>
      <c r="T23" s="51">
        <v>5</v>
      </c>
      <c r="U23" s="52">
        <v>5.666667</v>
      </c>
      <c r="V23" s="52">
        <v>0.03125</v>
      </c>
      <c r="W23" s="52">
        <v>0.074514</v>
      </c>
      <c r="X23" s="52">
        <v>1.396215</v>
      </c>
      <c r="Y23" s="52">
        <v>0.2</v>
      </c>
      <c r="Z23" s="52">
        <v>0</v>
      </c>
      <c r="AA23" s="82">
        <v>23</v>
      </c>
      <c r="AB23" s="82"/>
      <c r="AC23" s="98"/>
      <c r="AD23" s="85" t="s">
        <v>383</v>
      </c>
      <c r="AE23" s="85">
        <v>665</v>
      </c>
      <c r="AF23" s="85">
        <v>311</v>
      </c>
      <c r="AG23" s="85">
        <v>7314</v>
      </c>
      <c r="AH23" s="85">
        <v>5901</v>
      </c>
      <c r="AI23" s="85"/>
      <c r="AJ23" s="85" t="s">
        <v>406</v>
      </c>
      <c r="AK23" s="85"/>
      <c r="AL23" s="85"/>
      <c r="AM23" s="85"/>
      <c r="AN23" s="87">
        <v>43521.652662037035</v>
      </c>
      <c r="AO23" s="90" t="s">
        <v>463</v>
      </c>
      <c r="AP23" s="85" t="b">
        <v>1</v>
      </c>
      <c r="AQ23" s="85" t="b">
        <v>0</v>
      </c>
      <c r="AR23" s="85" t="b">
        <v>0</v>
      </c>
      <c r="AS23" s="85" t="s">
        <v>332</v>
      </c>
      <c r="AT23" s="85">
        <v>1</v>
      </c>
      <c r="AU23" s="85"/>
      <c r="AV23" s="85" t="b">
        <v>0</v>
      </c>
      <c r="AW23" s="85" t="s">
        <v>481</v>
      </c>
      <c r="AX23" s="90" t="s">
        <v>502</v>
      </c>
      <c r="AY23" s="85" t="s">
        <v>66</v>
      </c>
      <c r="AZ23" s="85" t="str">
        <f>REPLACE(INDEX(GroupVertices[Group],MATCH(Vertices[[#This Row],[Vertex]],GroupVertices[Vertex],0)),1,1,"")</f>
        <v>1</v>
      </c>
      <c r="BA23" s="51" t="s">
        <v>730</v>
      </c>
      <c r="BB23" s="51" t="s">
        <v>730</v>
      </c>
      <c r="BC23" s="51" t="s">
        <v>734</v>
      </c>
      <c r="BD23" s="51" t="s">
        <v>734</v>
      </c>
      <c r="BE23" s="51" t="s">
        <v>738</v>
      </c>
      <c r="BF23" s="51" t="s">
        <v>738</v>
      </c>
      <c r="BG23" s="131" t="s">
        <v>752</v>
      </c>
      <c r="BH23" s="131" t="s">
        <v>756</v>
      </c>
      <c r="BI23" s="131" t="s">
        <v>768</v>
      </c>
      <c r="BJ23" s="131" t="s">
        <v>768</v>
      </c>
      <c r="BK23" s="131">
        <v>0</v>
      </c>
      <c r="BL23" s="134">
        <v>0</v>
      </c>
      <c r="BM23" s="131">
        <v>0</v>
      </c>
      <c r="BN23" s="134">
        <v>0</v>
      </c>
      <c r="BO23" s="131">
        <v>0</v>
      </c>
      <c r="BP23" s="134">
        <v>0</v>
      </c>
      <c r="BQ23" s="131">
        <v>30</v>
      </c>
      <c r="BR23" s="134">
        <v>100</v>
      </c>
      <c r="BS23" s="131">
        <v>30</v>
      </c>
      <c r="BT23" s="2"/>
      <c r="BU23" s="3"/>
      <c r="BV23" s="3"/>
      <c r="BW23" s="3"/>
      <c r="BX23" s="3"/>
    </row>
    <row r="24" spans="1:76" ht="15">
      <c r="A24" s="14" t="s">
        <v>233</v>
      </c>
      <c r="B24" s="15"/>
      <c r="C24" s="15" t="s">
        <v>64</v>
      </c>
      <c r="D24" s="93">
        <v>164.9813253234523</v>
      </c>
      <c r="E24" s="81"/>
      <c r="F24" s="112" t="s">
        <v>479</v>
      </c>
      <c r="G24" s="15"/>
      <c r="H24" s="16" t="s">
        <v>233</v>
      </c>
      <c r="I24" s="66"/>
      <c r="J24" s="66"/>
      <c r="K24" s="114" t="s">
        <v>526</v>
      </c>
      <c r="L24" s="94">
        <v>1</v>
      </c>
      <c r="M24" s="95">
        <v>4262.08203125</v>
      </c>
      <c r="N24" s="95">
        <v>3426.22119140625</v>
      </c>
      <c r="O24" s="77"/>
      <c r="P24" s="96"/>
      <c r="Q24" s="96"/>
      <c r="R24" s="97"/>
      <c r="S24" s="51">
        <v>2</v>
      </c>
      <c r="T24" s="51">
        <v>0</v>
      </c>
      <c r="U24" s="52">
        <v>0</v>
      </c>
      <c r="V24" s="52">
        <v>0.028571</v>
      </c>
      <c r="W24" s="52">
        <v>0.047296</v>
      </c>
      <c r="X24" s="52">
        <v>0.618107</v>
      </c>
      <c r="Y24" s="52">
        <v>0.5</v>
      </c>
      <c r="Z24" s="52">
        <v>0</v>
      </c>
      <c r="AA24" s="82">
        <v>24</v>
      </c>
      <c r="AB24" s="82"/>
      <c r="AC24" s="98"/>
      <c r="AD24" s="85" t="s">
        <v>384</v>
      </c>
      <c r="AE24" s="85">
        <v>10</v>
      </c>
      <c r="AF24" s="85">
        <v>888</v>
      </c>
      <c r="AG24" s="85">
        <v>36</v>
      </c>
      <c r="AH24" s="85">
        <v>0</v>
      </c>
      <c r="AI24" s="85">
        <v>-18000</v>
      </c>
      <c r="AJ24" s="85" t="s">
        <v>407</v>
      </c>
      <c r="AK24" s="85" t="s">
        <v>425</v>
      </c>
      <c r="AL24" s="90" t="s">
        <v>444</v>
      </c>
      <c r="AM24" s="85" t="s">
        <v>446</v>
      </c>
      <c r="AN24" s="87">
        <v>41201.13811342593</v>
      </c>
      <c r="AO24" s="85"/>
      <c r="AP24" s="85" t="b">
        <v>1</v>
      </c>
      <c r="AQ24" s="85" t="b">
        <v>0</v>
      </c>
      <c r="AR24" s="85" t="b">
        <v>0</v>
      </c>
      <c r="AS24" s="85" t="s">
        <v>332</v>
      </c>
      <c r="AT24" s="85">
        <v>72</v>
      </c>
      <c r="AU24" s="90" t="s">
        <v>466</v>
      </c>
      <c r="AV24" s="85" t="b">
        <v>0</v>
      </c>
      <c r="AW24" s="85" t="s">
        <v>481</v>
      </c>
      <c r="AX24" s="90" t="s">
        <v>503</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99" t="s">
        <v>234</v>
      </c>
      <c r="B25" s="100"/>
      <c r="C25" s="100" t="s">
        <v>64</v>
      </c>
      <c r="D25" s="101">
        <v>1000</v>
      </c>
      <c r="E25" s="102"/>
      <c r="F25" s="113" t="s">
        <v>480</v>
      </c>
      <c r="G25" s="100"/>
      <c r="H25" s="103" t="s">
        <v>234</v>
      </c>
      <c r="I25" s="104"/>
      <c r="J25" s="104"/>
      <c r="K25" s="115" t="s">
        <v>527</v>
      </c>
      <c r="L25" s="105">
        <v>1</v>
      </c>
      <c r="M25" s="106">
        <v>791.5126953125</v>
      </c>
      <c r="N25" s="106">
        <v>780.5098266601562</v>
      </c>
      <c r="O25" s="107"/>
      <c r="P25" s="108"/>
      <c r="Q25" s="108"/>
      <c r="R25" s="109"/>
      <c r="S25" s="51">
        <v>2</v>
      </c>
      <c r="T25" s="51">
        <v>0</v>
      </c>
      <c r="U25" s="52">
        <v>0</v>
      </c>
      <c r="V25" s="52">
        <v>0.028571</v>
      </c>
      <c r="W25" s="52">
        <v>0.047296</v>
      </c>
      <c r="X25" s="52">
        <v>0.618107</v>
      </c>
      <c r="Y25" s="52">
        <v>0.5</v>
      </c>
      <c r="Z25" s="52">
        <v>0</v>
      </c>
      <c r="AA25" s="110">
        <v>25</v>
      </c>
      <c r="AB25" s="110"/>
      <c r="AC25" s="111"/>
      <c r="AD25" s="85" t="s">
        <v>385</v>
      </c>
      <c r="AE25" s="85">
        <v>361</v>
      </c>
      <c r="AF25" s="85">
        <v>1626000</v>
      </c>
      <c r="AG25" s="85">
        <v>227385</v>
      </c>
      <c r="AH25" s="85">
        <v>2690</v>
      </c>
      <c r="AI25" s="85"/>
      <c r="AJ25" s="85" t="s">
        <v>408</v>
      </c>
      <c r="AK25" s="85" t="s">
        <v>426</v>
      </c>
      <c r="AL25" s="90" t="s">
        <v>445</v>
      </c>
      <c r="AM25" s="85"/>
      <c r="AN25" s="87">
        <v>39913.715891203705</v>
      </c>
      <c r="AO25" s="90" t="s">
        <v>464</v>
      </c>
      <c r="AP25" s="85" t="b">
        <v>0</v>
      </c>
      <c r="AQ25" s="85" t="b">
        <v>0</v>
      </c>
      <c r="AR25" s="85" t="b">
        <v>1</v>
      </c>
      <c r="AS25" s="85" t="s">
        <v>332</v>
      </c>
      <c r="AT25" s="85">
        <v>26975</v>
      </c>
      <c r="AU25" s="90" t="s">
        <v>466</v>
      </c>
      <c r="AV25" s="85" t="b">
        <v>1</v>
      </c>
      <c r="AW25" s="85" t="s">
        <v>481</v>
      </c>
      <c r="AX25" s="90" t="s">
        <v>504</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hyperlinks>
    <hyperlink ref="AL3" r:id="rId1" display="https://t.co/r0GR08fwU1"/>
    <hyperlink ref="AL4" r:id="rId2" display="http://www.teepublic.com/user/tonyzaret"/>
    <hyperlink ref="AL6" r:id="rId3" display="https://t.co/493YJdINNy"/>
    <hyperlink ref="AL8" r:id="rId4" display="https://t.co/sNkLPCR4Ex"/>
    <hyperlink ref="AL9" r:id="rId5" display="http://t.co/0NzrwcHx47"/>
    <hyperlink ref="AL10" r:id="rId6" display="https://t.co/FUf2uXL2Y0"/>
    <hyperlink ref="AL11" r:id="rId7" display="http://t.co/0DpOAnvesG"/>
    <hyperlink ref="AL12" r:id="rId8" display="https://t.co/fIH7QIqVMG"/>
    <hyperlink ref="AL13" r:id="rId9" display="https://t.co/B2N9FTBtL7"/>
    <hyperlink ref="AL14" r:id="rId10" display="http://t.co/HwQWTq0Ddq"/>
    <hyperlink ref="AL15" r:id="rId11" display="http://t.co/wk3ROj6b6m"/>
    <hyperlink ref="AL16" r:id="rId12" display="https://t.co/opomM2VdQF"/>
    <hyperlink ref="AL17" r:id="rId13" display="http://buzzmachine.com/"/>
    <hyperlink ref="AL19" r:id="rId14" display="https://t.co/oo7rjqhLM6"/>
    <hyperlink ref="AL20" r:id="rId15" display="https://t.co/AACMIH0gKN"/>
    <hyperlink ref="AL21" r:id="rId16" display="https://t.co/WGD0jkRcUF"/>
    <hyperlink ref="AL22" r:id="rId17" display="http://www.semaphoria.com/"/>
    <hyperlink ref="AL24" r:id="rId18" display="http://t.co/iHDUMLtp"/>
    <hyperlink ref="AL25" r:id="rId19" display="https://t.co/SSA14X2cTK"/>
    <hyperlink ref="AO3" r:id="rId20" display="https://pbs.twimg.com/profile_banners/28076021/1537251580"/>
    <hyperlink ref="AO4" r:id="rId21" display="https://pbs.twimg.com/profile_banners/19004500/1491214609"/>
    <hyperlink ref="AO5" r:id="rId22" display="https://pbs.twimg.com/profile_banners/71137977/1547975624"/>
    <hyperlink ref="AO6" r:id="rId23" display="https://pbs.twimg.com/profile_banners/8039622/1398392088"/>
    <hyperlink ref="AO7" r:id="rId24" display="https://pbs.twimg.com/profile_banners/13610312/1360968355"/>
    <hyperlink ref="AO8" r:id="rId25" display="https://pbs.twimg.com/profile_banners/14073364/1488369442"/>
    <hyperlink ref="AO9" r:id="rId26" display="https://pbs.twimg.com/profile_banners/18946980/1359169379"/>
    <hyperlink ref="AO11" r:id="rId27" display="https://pbs.twimg.com/profile_banners/8695932/1455478074"/>
    <hyperlink ref="AO15" r:id="rId28" display="https://pbs.twimg.com/profile_banners/18781120/1398353613"/>
    <hyperlink ref="AO16" r:id="rId29" display="https://pbs.twimg.com/profile_banners/20813318/1466045617"/>
    <hyperlink ref="AO17" r:id="rId30" display="https://pbs.twimg.com/profile_banners/11435642/1366427580"/>
    <hyperlink ref="AO18" r:id="rId31" display="https://pbs.twimg.com/profile_banners/16115264/1364503637"/>
    <hyperlink ref="AO19" r:id="rId32" display="https://pbs.twimg.com/profile_banners/1085631722186788864/1547670444"/>
    <hyperlink ref="AO20" r:id="rId33" display="https://pbs.twimg.com/profile_banners/1111618097776078850/1557748390"/>
    <hyperlink ref="AO21" r:id="rId34" display="https://pbs.twimg.com/profile_banners/7764502/1398394465"/>
    <hyperlink ref="AO22" r:id="rId35" display="https://pbs.twimg.com/profile_banners/896061/1398361343"/>
    <hyperlink ref="AO23" r:id="rId36" display="https://pbs.twimg.com/profile_banners/1100057793879453697/1551111272"/>
    <hyperlink ref="AO25" r:id="rId37" display="https://pbs.twimg.com/profile_banners/30261067/1516127632"/>
    <hyperlink ref="AU3" r:id="rId38" display="http://abs.twimg.com/images/themes/theme1/bg.png"/>
    <hyperlink ref="AU4" r:id="rId39" display="http://abs.twimg.com/images/themes/theme1/bg.png"/>
    <hyperlink ref="AU5" r:id="rId40" display="http://abs.twimg.com/images/themes/theme1/bg.png"/>
    <hyperlink ref="AU6" r:id="rId41" display="http://abs.twimg.com/images/themes/theme1/bg.png"/>
    <hyperlink ref="AU7" r:id="rId42" display="http://abs.twimg.com/images/themes/theme6/bg.gif"/>
    <hyperlink ref="AU8" r:id="rId43" display="http://abs.twimg.com/images/themes/theme1/bg.png"/>
    <hyperlink ref="AU9" r:id="rId44" display="http://abs.twimg.com/images/themes/theme10/bg.gif"/>
    <hyperlink ref="AU10" r:id="rId45" display="http://abs.twimg.com/images/themes/theme2/bg.gif"/>
    <hyperlink ref="AU11" r:id="rId46" display="http://abs.twimg.com/images/themes/theme1/bg.png"/>
    <hyperlink ref="AU13" r:id="rId47" display="http://abs.twimg.com/images/themes/theme1/bg.png"/>
    <hyperlink ref="AU14" r:id="rId48" display="http://abs.twimg.com/images/themes/theme1/bg.png"/>
    <hyperlink ref="AU15" r:id="rId49" display="http://abs.twimg.com/images/themes/theme1/bg.png"/>
    <hyperlink ref="AU16" r:id="rId50" display="http://abs.twimg.com/images/themes/theme1/bg.png"/>
    <hyperlink ref="AU17" r:id="rId51" display="http://abs.twimg.com/images/themes/theme1/bg.png"/>
    <hyperlink ref="AU18" r:id="rId52" display="http://abs.twimg.com/images/themes/theme9/bg.gif"/>
    <hyperlink ref="AU20" r:id="rId53" display="http://abs.twimg.com/images/themes/theme1/bg.png"/>
    <hyperlink ref="AU21" r:id="rId54" display="http://abs.twimg.com/images/themes/theme1/bg.png"/>
    <hyperlink ref="AU22" r:id="rId55" display="http://abs.twimg.com/images/themes/theme1/bg.png"/>
    <hyperlink ref="AU24" r:id="rId56" display="http://abs.twimg.com/images/themes/theme1/bg.png"/>
    <hyperlink ref="AU25" r:id="rId57" display="http://abs.twimg.com/images/themes/theme1/bg.png"/>
    <hyperlink ref="F3" r:id="rId58" display="http://pbs.twimg.com/profile_images/1039763686351613952/61VGgBUu_normal.jpg"/>
    <hyperlink ref="F4" r:id="rId59" display="http://pbs.twimg.com/profile_images/1097185040696520706/VrbPXhu1_normal.jpg"/>
    <hyperlink ref="F5" r:id="rId60" display="http://pbs.twimg.com/profile_images/1116880322208174080/hf7UbrEr_normal.jpg"/>
    <hyperlink ref="F6" r:id="rId61" display="http://pbs.twimg.com/profile_images/1046883533623627776/UCFACOdc_normal.jpg"/>
    <hyperlink ref="F7" r:id="rId62" display="http://pbs.twimg.com/profile_images/3258417710/b14b402aafb754a587a9f32b22adeb1e_normal.jpeg"/>
    <hyperlink ref="F8" r:id="rId63" display="http://pbs.twimg.com/profile_images/775046459007860736/ZJ17WXrl_normal.jpg"/>
    <hyperlink ref="F9" r:id="rId64" display="http://pbs.twimg.com/profile_images/2447105209/7i5yfdu2chzlrq8rpfnr_normal.jpeg"/>
    <hyperlink ref="F10" r:id="rId65" display="http://pbs.twimg.com/profile_images/940465970/blue_face_normal.jpg"/>
    <hyperlink ref="F11" r:id="rId66" display="http://pbs.twimg.com/profile_images/771081413030453249/keFMxmLB_normal.jpg"/>
    <hyperlink ref="F12" r:id="rId67" display="http://pbs.twimg.com/profile_images/677531812302880768/2lMDqX1U_normal.png"/>
    <hyperlink ref="F13" r:id="rId68" display="http://pbs.twimg.com/profile_images/775165918183698432/7GpkQwbS_normal.jpg"/>
    <hyperlink ref="F14" r:id="rId69" display="http://pbs.twimg.com/profile_images/999648164/Screen_shot_2010-06-17_at_3.35.01_PM_normal.png"/>
    <hyperlink ref="F15" r:id="rId70" display="http://pbs.twimg.com/profile_images/971235094554927104/hU2-GmLp_normal.jpg"/>
    <hyperlink ref="F16" r:id="rId71" display="http://pbs.twimg.com/profile_images/3786119484/886aa3b25353e8bfff38623f32fbd994_normal.png"/>
    <hyperlink ref="F17" r:id="rId72" display="http://pbs.twimg.com/profile_images/1068466688302161920/z_W8xNjt_normal.jpg"/>
    <hyperlink ref="F18" r:id="rId73" display="http://pbs.twimg.com/profile_images/3736447256/74feaf9828509a58b03d1e996863df85_normal.png"/>
    <hyperlink ref="F19" r:id="rId74" display="http://pbs.twimg.com/profile_images/1085634639719481345/bgJTo0UB_normal.jpg"/>
    <hyperlink ref="F20" r:id="rId75" display="http://pbs.twimg.com/profile_images/1127889940845613059/FaRJhg6q_normal.png"/>
    <hyperlink ref="F21" r:id="rId76" display="http://pbs.twimg.com/profile_images/900688982736031746/uUOjeMGy_normal.jpg"/>
    <hyperlink ref="F22" r:id="rId77" display="http://pbs.twimg.com/profile_images/1080128206332514304/yZ7vdXhj_normal.jpg"/>
    <hyperlink ref="F23" r:id="rId78" display="http://pbs.twimg.com/profile_images/1121185448867454976/xKWQfYee_normal.png"/>
    <hyperlink ref="F24" r:id="rId79" display="http://pbs.twimg.com/profile_images/3220872992/b47658236a279c2c4c7315b02471239f_normal.jpeg"/>
    <hyperlink ref="F25" r:id="rId80" display="http://pbs.twimg.com/profile_images/963998359001317376/scuoOV5m_normal.jpg"/>
    <hyperlink ref="AX3" r:id="rId81" display="https://twitter.com/nickvatterott"/>
    <hyperlink ref="AX4" r:id="rId82" display="https://twitter.com/tonyzaret"/>
    <hyperlink ref="AX5" r:id="rId83" display="https://twitter.com/babyfonzie"/>
    <hyperlink ref="AX6" r:id="rId84" display="https://twitter.com/james3neal"/>
    <hyperlink ref="AX7" r:id="rId85" display="https://twitter.com/anneneville"/>
    <hyperlink ref="AX8" r:id="rId86" display="https://twitter.com/knightfdn"/>
    <hyperlink ref="AX9" r:id="rId87" display="https://twitter.com/colbymarshall"/>
    <hyperlink ref="AX10" r:id="rId88" display="https://twitter.com/phat_controller"/>
    <hyperlink ref="AX11" r:id="rId89" display="https://twitter.com/theobserver"/>
    <hyperlink ref="AX12" r:id="rId90" display="https://twitter.com/thedatamap"/>
    <hyperlink ref="AX13" r:id="rId91" display="https://twitter.com/mediagazerchat"/>
    <hyperlink ref="AX14" r:id="rId92" display="https://twitter.com/documentcloud"/>
    <hyperlink ref="AX15" r:id="rId93" display="https://twitter.com/andysherry"/>
    <hyperlink ref="AX16" r:id="rId94" display="https://twitter.com/technicallyphl"/>
    <hyperlink ref="AX17" r:id="rId95" display="https://twitter.com/jeffjarvis"/>
    <hyperlink ref="AX18" r:id="rId96" display="https://twitter.com/jroxann"/>
    <hyperlink ref="AX19" r:id="rId97" display="https://twitter.com/iohnsands"/>
    <hyperlink ref="AX20" r:id="rId98" display="https://twitter.com/tvt_news"/>
    <hyperlink ref="AX21" r:id="rId99" display="https://twitter.com/javaun"/>
    <hyperlink ref="AX22" r:id="rId100" display="https://twitter.com/semaphoria"/>
    <hyperlink ref="AX23" r:id="rId101" display="https://twitter.com/dapper_sir"/>
    <hyperlink ref="AX24" r:id="rId102" display="https://twitter.com/latanyasweeney"/>
    <hyperlink ref="AX25" r:id="rId103" display="https://twitter.com/cnet"/>
  </hyperlinks>
  <printOptions/>
  <pageMargins left="0.7" right="0.7" top="0.75" bottom="0.75" header="0.3" footer="0.3"/>
  <pageSetup horizontalDpi="600" verticalDpi="600" orientation="portrait" r:id="rId107"/>
  <legacyDrawing r:id="rId105"/>
  <tableParts>
    <tablePart r:id="rId1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596</v>
      </c>
      <c r="Z2" s="13" t="s">
        <v>604</v>
      </c>
      <c r="AA2" s="13" t="s">
        <v>614</v>
      </c>
      <c r="AB2" s="13" t="s">
        <v>654</v>
      </c>
      <c r="AC2" s="13" t="s">
        <v>698</v>
      </c>
      <c r="AD2" s="13" t="s">
        <v>713</v>
      </c>
      <c r="AE2" s="13" t="s">
        <v>714</v>
      </c>
      <c r="AF2" s="13" t="s">
        <v>723</v>
      </c>
      <c r="AG2" s="67" t="s">
        <v>809</v>
      </c>
      <c r="AH2" s="67" t="s">
        <v>810</v>
      </c>
      <c r="AI2" s="67" t="s">
        <v>811</v>
      </c>
      <c r="AJ2" s="67" t="s">
        <v>812</v>
      </c>
      <c r="AK2" s="67" t="s">
        <v>813</v>
      </c>
      <c r="AL2" s="67" t="s">
        <v>814</v>
      </c>
      <c r="AM2" s="67" t="s">
        <v>815</v>
      </c>
      <c r="AN2" s="67" t="s">
        <v>816</v>
      </c>
      <c r="AO2" s="67" t="s">
        <v>819</v>
      </c>
    </row>
    <row r="3" spans="1:41" ht="15">
      <c r="A3" s="125" t="s">
        <v>567</v>
      </c>
      <c r="B3" s="126" t="s">
        <v>571</v>
      </c>
      <c r="C3" s="126" t="s">
        <v>56</v>
      </c>
      <c r="D3" s="117"/>
      <c r="E3" s="116"/>
      <c r="F3" s="118" t="s">
        <v>827</v>
      </c>
      <c r="G3" s="119"/>
      <c r="H3" s="119"/>
      <c r="I3" s="120">
        <v>3</v>
      </c>
      <c r="J3" s="121"/>
      <c r="K3" s="51">
        <v>10</v>
      </c>
      <c r="L3" s="51">
        <v>15</v>
      </c>
      <c r="M3" s="51">
        <v>2</v>
      </c>
      <c r="N3" s="51">
        <v>17</v>
      </c>
      <c r="O3" s="51">
        <v>0</v>
      </c>
      <c r="P3" s="52">
        <v>0</v>
      </c>
      <c r="Q3" s="52">
        <v>0</v>
      </c>
      <c r="R3" s="51">
        <v>1</v>
      </c>
      <c r="S3" s="51">
        <v>0</v>
      </c>
      <c r="T3" s="51">
        <v>10</v>
      </c>
      <c r="U3" s="51">
        <v>17</v>
      </c>
      <c r="V3" s="51">
        <v>2</v>
      </c>
      <c r="W3" s="52">
        <v>1.48</v>
      </c>
      <c r="X3" s="52">
        <v>0.17777777777777778</v>
      </c>
      <c r="Y3" s="85" t="s">
        <v>597</v>
      </c>
      <c r="Z3" s="85" t="s">
        <v>605</v>
      </c>
      <c r="AA3" s="85" t="s">
        <v>615</v>
      </c>
      <c r="AB3" s="91" t="s">
        <v>655</v>
      </c>
      <c r="AC3" s="91" t="s">
        <v>699</v>
      </c>
      <c r="AD3" s="91"/>
      <c r="AE3" s="91" t="s">
        <v>715</v>
      </c>
      <c r="AF3" s="91" t="s">
        <v>724</v>
      </c>
      <c r="AG3" s="131">
        <v>3</v>
      </c>
      <c r="AH3" s="134">
        <v>1.9230769230769231</v>
      </c>
      <c r="AI3" s="131">
        <v>1</v>
      </c>
      <c r="AJ3" s="134">
        <v>0.6410256410256411</v>
      </c>
      <c r="AK3" s="131">
        <v>0</v>
      </c>
      <c r="AL3" s="134">
        <v>0</v>
      </c>
      <c r="AM3" s="131">
        <v>152</v>
      </c>
      <c r="AN3" s="134">
        <v>97.43589743589743</v>
      </c>
      <c r="AO3" s="131">
        <v>156</v>
      </c>
    </row>
    <row r="4" spans="1:41" ht="15">
      <c r="A4" s="125" t="s">
        <v>568</v>
      </c>
      <c r="B4" s="126" t="s">
        <v>572</v>
      </c>
      <c r="C4" s="126" t="s">
        <v>56</v>
      </c>
      <c r="D4" s="122"/>
      <c r="E4" s="100"/>
      <c r="F4" s="103" t="s">
        <v>828</v>
      </c>
      <c r="G4" s="107"/>
      <c r="H4" s="107"/>
      <c r="I4" s="123">
        <v>4</v>
      </c>
      <c r="J4" s="110"/>
      <c r="K4" s="51">
        <v>8</v>
      </c>
      <c r="L4" s="51">
        <v>8</v>
      </c>
      <c r="M4" s="51">
        <v>0</v>
      </c>
      <c r="N4" s="51">
        <v>8</v>
      </c>
      <c r="O4" s="51">
        <v>0</v>
      </c>
      <c r="P4" s="52">
        <v>0</v>
      </c>
      <c r="Q4" s="52">
        <v>0</v>
      </c>
      <c r="R4" s="51">
        <v>1</v>
      </c>
      <c r="S4" s="51">
        <v>0</v>
      </c>
      <c r="T4" s="51">
        <v>8</v>
      </c>
      <c r="U4" s="51">
        <v>8</v>
      </c>
      <c r="V4" s="51">
        <v>4</v>
      </c>
      <c r="W4" s="52">
        <v>1.84375</v>
      </c>
      <c r="X4" s="52">
        <v>0.14285714285714285</v>
      </c>
      <c r="Y4" s="85" t="s">
        <v>257</v>
      </c>
      <c r="Z4" s="85" t="s">
        <v>264</v>
      </c>
      <c r="AA4" s="85" t="s">
        <v>269</v>
      </c>
      <c r="AB4" s="91" t="s">
        <v>656</v>
      </c>
      <c r="AC4" s="91" t="s">
        <v>700</v>
      </c>
      <c r="AD4" s="91" t="s">
        <v>221</v>
      </c>
      <c r="AE4" s="91" t="s">
        <v>716</v>
      </c>
      <c r="AF4" s="91" t="s">
        <v>725</v>
      </c>
      <c r="AG4" s="131">
        <v>8</v>
      </c>
      <c r="AH4" s="134">
        <v>5.714285714285714</v>
      </c>
      <c r="AI4" s="131">
        <v>1</v>
      </c>
      <c r="AJ4" s="134">
        <v>0.7142857142857143</v>
      </c>
      <c r="AK4" s="131">
        <v>0</v>
      </c>
      <c r="AL4" s="134">
        <v>0</v>
      </c>
      <c r="AM4" s="131">
        <v>131</v>
      </c>
      <c r="AN4" s="134">
        <v>93.57142857142857</v>
      </c>
      <c r="AO4" s="131">
        <v>140</v>
      </c>
    </row>
    <row r="5" spans="1:41" ht="15">
      <c r="A5" s="125" t="s">
        <v>569</v>
      </c>
      <c r="B5" s="126" t="s">
        <v>573</v>
      </c>
      <c r="C5" s="126" t="s">
        <v>56</v>
      </c>
      <c r="D5" s="122"/>
      <c r="E5" s="100"/>
      <c r="F5" s="103" t="s">
        <v>829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c r="Z5" s="85"/>
      <c r="AA5" s="85" t="s">
        <v>267</v>
      </c>
      <c r="AB5" s="91" t="s">
        <v>657</v>
      </c>
      <c r="AC5" s="91" t="s">
        <v>701</v>
      </c>
      <c r="AD5" s="91" t="s">
        <v>226</v>
      </c>
      <c r="AE5" s="91" t="s">
        <v>717</v>
      </c>
      <c r="AF5" s="91" t="s">
        <v>726</v>
      </c>
      <c r="AG5" s="131">
        <v>2</v>
      </c>
      <c r="AH5" s="134">
        <v>4.25531914893617</v>
      </c>
      <c r="AI5" s="131">
        <v>2</v>
      </c>
      <c r="AJ5" s="134">
        <v>4.25531914893617</v>
      </c>
      <c r="AK5" s="131">
        <v>0</v>
      </c>
      <c r="AL5" s="134">
        <v>0</v>
      </c>
      <c r="AM5" s="131">
        <v>43</v>
      </c>
      <c r="AN5" s="134">
        <v>91.48936170212765</v>
      </c>
      <c r="AO5" s="131">
        <v>47</v>
      </c>
    </row>
    <row r="6" spans="1:41" ht="15">
      <c r="A6" s="125" t="s">
        <v>570</v>
      </c>
      <c r="B6" s="126" t="s">
        <v>574</v>
      </c>
      <c r="C6" s="126" t="s">
        <v>56</v>
      </c>
      <c r="D6" s="122"/>
      <c r="E6" s="100"/>
      <c r="F6" s="103" t="s">
        <v>830</v>
      </c>
      <c r="G6" s="107"/>
      <c r="H6" s="107"/>
      <c r="I6" s="123">
        <v>6</v>
      </c>
      <c r="J6" s="110"/>
      <c r="K6" s="51">
        <v>2</v>
      </c>
      <c r="L6" s="51">
        <v>1</v>
      </c>
      <c r="M6" s="51">
        <v>2</v>
      </c>
      <c r="N6" s="51">
        <v>3</v>
      </c>
      <c r="O6" s="51">
        <v>3</v>
      </c>
      <c r="P6" s="52" t="s">
        <v>820</v>
      </c>
      <c r="Q6" s="52" t="s">
        <v>820</v>
      </c>
      <c r="R6" s="51">
        <v>2</v>
      </c>
      <c r="S6" s="51">
        <v>2</v>
      </c>
      <c r="T6" s="51">
        <v>1</v>
      </c>
      <c r="U6" s="51">
        <v>2</v>
      </c>
      <c r="V6" s="51">
        <v>0</v>
      </c>
      <c r="W6" s="52">
        <v>0</v>
      </c>
      <c r="X6" s="52">
        <v>0</v>
      </c>
      <c r="Y6" s="85" t="s">
        <v>598</v>
      </c>
      <c r="Z6" s="85" t="s">
        <v>265</v>
      </c>
      <c r="AA6" s="85" t="s">
        <v>269</v>
      </c>
      <c r="AB6" s="91" t="s">
        <v>658</v>
      </c>
      <c r="AC6" s="91" t="s">
        <v>702</v>
      </c>
      <c r="AD6" s="91"/>
      <c r="AE6" s="91"/>
      <c r="AF6" s="91" t="s">
        <v>727</v>
      </c>
      <c r="AG6" s="131">
        <v>1</v>
      </c>
      <c r="AH6" s="134">
        <v>1.9230769230769231</v>
      </c>
      <c r="AI6" s="131">
        <v>1</v>
      </c>
      <c r="AJ6" s="134">
        <v>1.9230769230769231</v>
      </c>
      <c r="AK6" s="131">
        <v>0</v>
      </c>
      <c r="AL6" s="134">
        <v>0</v>
      </c>
      <c r="AM6" s="131">
        <v>50</v>
      </c>
      <c r="AN6" s="134">
        <v>96.15384615384616</v>
      </c>
      <c r="AO6" s="131">
        <v>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567</v>
      </c>
      <c r="B2" s="91" t="s">
        <v>225</v>
      </c>
      <c r="C2" s="85">
        <f>VLOOKUP(GroupVertices[[#This Row],[Vertex]],Vertices[],MATCH("ID",Vertices[[#Headers],[Vertex]:[Vertex Content Word Count]],0),FALSE)</f>
        <v>23</v>
      </c>
    </row>
    <row r="3" spans="1:3" ht="15">
      <c r="A3" s="85" t="s">
        <v>567</v>
      </c>
      <c r="B3" s="91" t="s">
        <v>234</v>
      </c>
      <c r="C3" s="85">
        <f>VLOOKUP(GroupVertices[[#This Row],[Vertex]],Vertices[],MATCH("ID",Vertices[[#Headers],[Vertex]:[Vertex Content Word Count]],0),FALSE)</f>
        <v>25</v>
      </c>
    </row>
    <row r="4" spans="1:3" ht="15">
      <c r="A4" s="85" t="s">
        <v>567</v>
      </c>
      <c r="B4" s="91" t="s">
        <v>218</v>
      </c>
      <c r="C4" s="85">
        <f>VLOOKUP(GroupVertices[[#This Row],[Vertex]],Vertices[],MATCH("ID",Vertices[[#Headers],[Vertex]:[Vertex Content Word Count]],0),FALSE)</f>
        <v>8</v>
      </c>
    </row>
    <row r="5" spans="1:3" ht="15">
      <c r="A5" s="85" t="s">
        <v>567</v>
      </c>
      <c r="B5" s="91" t="s">
        <v>233</v>
      </c>
      <c r="C5" s="85">
        <f>VLOOKUP(GroupVertices[[#This Row],[Vertex]],Vertices[],MATCH("ID",Vertices[[#Headers],[Vertex]:[Vertex Content Word Count]],0),FALSE)</f>
        <v>24</v>
      </c>
    </row>
    <row r="6" spans="1:3" ht="15">
      <c r="A6" s="85" t="s">
        <v>567</v>
      </c>
      <c r="B6" s="91" t="s">
        <v>229</v>
      </c>
      <c r="C6" s="85">
        <f>VLOOKUP(GroupVertices[[#This Row],[Vertex]],Vertices[],MATCH("ID",Vertices[[#Headers],[Vertex]:[Vertex Content Word Count]],0),FALSE)</f>
        <v>12</v>
      </c>
    </row>
    <row r="7" spans="1:3" ht="15">
      <c r="A7" s="85" t="s">
        <v>567</v>
      </c>
      <c r="B7" s="91" t="s">
        <v>228</v>
      </c>
      <c r="C7" s="85">
        <f>VLOOKUP(GroupVertices[[#This Row],[Vertex]],Vertices[],MATCH("ID",Vertices[[#Headers],[Vertex]:[Vertex Content Word Count]],0),FALSE)</f>
        <v>11</v>
      </c>
    </row>
    <row r="8" spans="1:3" ht="15">
      <c r="A8" s="85" t="s">
        <v>567</v>
      </c>
      <c r="B8" s="91" t="s">
        <v>231</v>
      </c>
      <c r="C8" s="85">
        <f>VLOOKUP(GroupVertices[[#This Row],[Vertex]],Vertices[],MATCH("ID",Vertices[[#Headers],[Vertex]:[Vertex Content Word Count]],0),FALSE)</f>
        <v>16</v>
      </c>
    </row>
    <row r="9" spans="1:3" ht="15">
      <c r="A9" s="85" t="s">
        <v>567</v>
      </c>
      <c r="B9" s="91" t="s">
        <v>216</v>
      </c>
      <c r="C9" s="85">
        <f>VLOOKUP(GroupVertices[[#This Row],[Vertex]],Vertices[],MATCH("ID",Vertices[[#Headers],[Vertex]:[Vertex Content Word Count]],0),FALSE)</f>
        <v>10</v>
      </c>
    </row>
    <row r="10" spans="1:3" ht="15">
      <c r="A10" s="85" t="s">
        <v>567</v>
      </c>
      <c r="B10" s="91" t="s">
        <v>227</v>
      </c>
      <c r="C10" s="85">
        <f>VLOOKUP(GroupVertices[[#This Row],[Vertex]],Vertices[],MATCH("ID",Vertices[[#Headers],[Vertex]:[Vertex Content Word Count]],0),FALSE)</f>
        <v>7</v>
      </c>
    </row>
    <row r="11" spans="1:3" ht="15">
      <c r="A11" s="85" t="s">
        <v>567</v>
      </c>
      <c r="B11" s="91" t="s">
        <v>214</v>
      </c>
      <c r="C11" s="85">
        <f>VLOOKUP(GroupVertices[[#This Row],[Vertex]],Vertices[],MATCH("ID",Vertices[[#Headers],[Vertex]:[Vertex Content Word Count]],0),FALSE)</f>
        <v>6</v>
      </c>
    </row>
    <row r="12" spans="1:3" ht="15">
      <c r="A12" s="85" t="s">
        <v>568</v>
      </c>
      <c r="B12" s="91" t="s">
        <v>224</v>
      </c>
      <c r="C12" s="85">
        <f>VLOOKUP(GroupVertices[[#This Row],[Vertex]],Vertices[],MATCH("ID",Vertices[[#Headers],[Vertex]:[Vertex Content Word Count]],0),FALSE)</f>
        <v>21</v>
      </c>
    </row>
    <row r="13" spans="1:3" ht="15">
      <c r="A13" s="85" t="s">
        <v>568</v>
      </c>
      <c r="B13" s="91" t="s">
        <v>232</v>
      </c>
      <c r="C13" s="85">
        <f>VLOOKUP(GroupVertices[[#This Row],[Vertex]],Vertices[],MATCH("ID",Vertices[[#Headers],[Vertex]:[Vertex Content Word Count]],0),FALSE)</f>
        <v>22</v>
      </c>
    </row>
    <row r="14" spans="1:3" ht="15">
      <c r="A14" s="85" t="s">
        <v>568</v>
      </c>
      <c r="B14" s="91" t="s">
        <v>221</v>
      </c>
      <c r="C14" s="85">
        <f>VLOOKUP(GroupVertices[[#This Row],[Vertex]],Vertices[],MATCH("ID",Vertices[[#Headers],[Vertex]:[Vertex Content Word Count]],0),FALSE)</f>
        <v>15</v>
      </c>
    </row>
    <row r="15" spans="1:3" ht="15">
      <c r="A15" s="85" t="s">
        <v>568</v>
      </c>
      <c r="B15" s="91" t="s">
        <v>222</v>
      </c>
      <c r="C15" s="85">
        <f>VLOOKUP(GroupVertices[[#This Row],[Vertex]],Vertices[],MATCH("ID",Vertices[[#Headers],[Vertex]:[Vertex Content Word Count]],0),FALSE)</f>
        <v>19</v>
      </c>
    </row>
    <row r="16" spans="1:3" ht="15">
      <c r="A16" s="85" t="s">
        <v>568</v>
      </c>
      <c r="B16" s="91" t="s">
        <v>230</v>
      </c>
      <c r="C16" s="85">
        <f>VLOOKUP(GroupVertices[[#This Row],[Vertex]],Vertices[],MATCH("ID",Vertices[[#Headers],[Vertex]:[Vertex Content Word Count]],0),FALSE)</f>
        <v>14</v>
      </c>
    </row>
    <row r="17" spans="1:3" ht="15">
      <c r="A17" s="85" t="s">
        <v>568</v>
      </c>
      <c r="B17" s="91" t="s">
        <v>220</v>
      </c>
      <c r="C17" s="85">
        <f>VLOOKUP(GroupVertices[[#This Row],[Vertex]],Vertices[],MATCH("ID",Vertices[[#Headers],[Vertex]:[Vertex Content Word Count]],0),FALSE)</f>
        <v>18</v>
      </c>
    </row>
    <row r="18" spans="1:3" ht="15">
      <c r="A18" s="85" t="s">
        <v>568</v>
      </c>
      <c r="B18" s="91" t="s">
        <v>219</v>
      </c>
      <c r="C18" s="85">
        <f>VLOOKUP(GroupVertices[[#This Row],[Vertex]],Vertices[],MATCH("ID",Vertices[[#Headers],[Vertex]:[Vertex Content Word Count]],0),FALSE)</f>
        <v>17</v>
      </c>
    </row>
    <row r="19" spans="1:3" ht="15">
      <c r="A19" s="85" t="s">
        <v>568</v>
      </c>
      <c r="B19" s="91" t="s">
        <v>217</v>
      </c>
      <c r="C19" s="85">
        <f>VLOOKUP(GroupVertices[[#This Row],[Vertex]],Vertices[],MATCH("ID",Vertices[[#Headers],[Vertex]:[Vertex Content Word Count]],0),FALSE)</f>
        <v>13</v>
      </c>
    </row>
    <row r="20" spans="1:3" ht="15">
      <c r="A20" s="85" t="s">
        <v>569</v>
      </c>
      <c r="B20" s="91" t="s">
        <v>213</v>
      </c>
      <c r="C20" s="85">
        <f>VLOOKUP(GroupVertices[[#This Row],[Vertex]],Vertices[],MATCH("ID",Vertices[[#Headers],[Vertex]:[Vertex Content Word Count]],0),FALSE)</f>
        <v>5</v>
      </c>
    </row>
    <row r="21" spans="1:3" ht="15">
      <c r="A21" s="85" t="s">
        <v>569</v>
      </c>
      <c r="B21" s="91" t="s">
        <v>212</v>
      </c>
      <c r="C21" s="85">
        <f>VLOOKUP(GroupVertices[[#This Row],[Vertex]],Vertices[],MATCH("ID",Vertices[[#Headers],[Vertex]:[Vertex Content Word Count]],0),FALSE)</f>
        <v>3</v>
      </c>
    </row>
    <row r="22" spans="1:3" ht="15">
      <c r="A22" s="85" t="s">
        <v>569</v>
      </c>
      <c r="B22" s="91" t="s">
        <v>226</v>
      </c>
      <c r="C22" s="85">
        <f>VLOOKUP(GroupVertices[[#This Row],[Vertex]],Vertices[],MATCH("ID",Vertices[[#Headers],[Vertex]:[Vertex Content Word Count]],0),FALSE)</f>
        <v>4</v>
      </c>
    </row>
    <row r="23" spans="1:3" ht="15">
      <c r="A23" s="85" t="s">
        <v>570</v>
      </c>
      <c r="B23" s="91" t="s">
        <v>215</v>
      </c>
      <c r="C23" s="85">
        <f>VLOOKUP(GroupVertices[[#This Row],[Vertex]],Vertices[],MATCH("ID",Vertices[[#Headers],[Vertex]:[Vertex Content Word Count]],0),FALSE)</f>
        <v>9</v>
      </c>
    </row>
    <row r="24" spans="1:3" ht="15">
      <c r="A24" s="85" t="s">
        <v>570</v>
      </c>
      <c r="B24" s="91" t="s">
        <v>223</v>
      </c>
      <c r="C24" s="85">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581</v>
      </c>
      <c r="B2" s="36" t="s">
        <v>528</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0.380751</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3.8060606000000003</v>
      </c>
      <c r="K3" s="42">
        <f>COUNTIF(Vertices[Betweenness Centrality],"&gt;= "&amp;J3)-COUNTIF(Vertices[Betweenness Centrality],"&gt;="&amp;J4)</f>
        <v>1</v>
      </c>
      <c r="L3" s="41">
        <f aca="true" t="shared" si="5" ref="L3:L26">L2+($L$57-$L$2)/BinDivisor</f>
        <v>0.00909090909090909</v>
      </c>
      <c r="M3" s="42">
        <f>COUNTIF(Vertices[Closeness Centrality],"&gt;= "&amp;L3)-COUNTIF(Vertices[Closeness Centrality],"&gt;="&amp;L4)</f>
        <v>1</v>
      </c>
      <c r="N3" s="41">
        <f aca="true" t="shared" si="6" ref="N3:N26">N2+($N$57-$N$2)/BinDivisor</f>
        <v>0.0029679636363636364</v>
      </c>
      <c r="O3" s="42">
        <f>COUNTIF(Vertices[Eigenvector Centrality],"&gt;= "&amp;N3)-COUNTIF(Vertices[Eigenvector Centrality],"&gt;="&amp;N4)</f>
        <v>0</v>
      </c>
      <c r="P3" s="41">
        <f aca="true" t="shared" si="7" ref="P3:P26">P2+($P$57-$P$2)/BinDivisor</f>
        <v>0.44786645454545454</v>
      </c>
      <c r="Q3" s="42">
        <f>COUNTIF(Vertices[PageRank],"&gt;= "&amp;P3)-COUNTIF(Vertices[PageRank],"&gt;="&amp;P4)</f>
        <v>1</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0.2909090909090909</v>
      </c>
      <c r="G4" s="40">
        <f>COUNTIF(Vertices[In-Degree],"&gt;= "&amp;F4)-COUNTIF(Vertices[In-Degree],"&gt;="&amp;F5)</f>
        <v>0</v>
      </c>
      <c r="H4" s="39">
        <f t="shared" si="3"/>
        <v>0.2909090909090909</v>
      </c>
      <c r="I4" s="40">
        <f>COUNTIF(Vertices[Out-Degree],"&gt;= "&amp;H4)-COUNTIF(Vertices[Out-Degree],"&gt;="&amp;H5)</f>
        <v>0</v>
      </c>
      <c r="J4" s="39">
        <f t="shared" si="4"/>
        <v>7.612121200000001</v>
      </c>
      <c r="K4" s="40">
        <f>COUNTIF(Vertices[Betweenness Centrality],"&gt;= "&amp;J4)-COUNTIF(Vertices[Betweenness Centrality],"&gt;="&amp;J5)</f>
        <v>0</v>
      </c>
      <c r="L4" s="39">
        <f t="shared" si="5"/>
        <v>0.01818181818181818</v>
      </c>
      <c r="M4" s="40">
        <f>COUNTIF(Vertices[Closeness Centrality],"&gt;= "&amp;L4)-COUNTIF(Vertices[Closeness Centrality],"&gt;="&amp;L5)</f>
        <v>1</v>
      </c>
      <c r="N4" s="39">
        <f t="shared" si="6"/>
        <v>0.005935927272727273</v>
      </c>
      <c r="O4" s="40">
        <f>COUNTIF(Vertices[Eigenvector Centrality],"&gt;= "&amp;N4)-COUNTIF(Vertices[Eigenvector Centrality],"&gt;="&amp;N5)</f>
        <v>0</v>
      </c>
      <c r="P4" s="39">
        <f t="shared" si="7"/>
        <v>0.5149819090909091</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0.43636363636363634</v>
      </c>
      <c r="G5" s="42">
        <f>COUNTIF(Vertices[In-Degree],"&gt;= "&amp;F5)-COUNTIF(Vertices[In-Degree],"&gt;="&amp;F6)</f>
        <v>0</v>
      </c>
      <c r="H5" s="41">
        <f t="shared" si="3"/>
        <v>0.43636363636363634</v>
      </c>
      <c r="I5" s="42">
        <f>COUNTIF(Vertices[Out-Degree],"&gt;= "&amp;H5)-COUNTIF(Vertices[Out-Degree],"&gt;="&amp;H6)</f>
        <v>0</v>
      </c>
      <c r="J5" s="41">
        <f t="shared" si="4"/>
        <v>11.418181800000001</v>
      </c>
      <c r="K5" s="42">
        <f>COUNTIF(Vertices[Betweenness Centrality],"&gt;= "&amp;J5)-COUNTIF(Vertices[Betweenness Centrality],"&gt;="&amp;J6)</f>
        <v>1</v>
      </c>
      <c r="L5" s="41">
        <f t="shared" si="5"/>
        <v>0.02727272727272727</v>
      </c>
      <c r="M5" s="42">
        <f>COUNTIF(Vertices[Closeness Centrality],"&gt;= "&amp;L5)-COUNTIF(Vertices[Closeness Centrality],"&gt;="&amp;L6)</f>
        <v>15</v>
      </c>
      <c r="N5" s="41">
        <f t="shared" si="6"/>
        <v>0.00890389090909091</v>
      </c>
      <c r="O5" s="42">
        <f>COUNTIF(Vertices[Eigenvector Centrality],"&gt;= "&amp;N5)-COUNTIF(Vertices[Eigenvector Centrality],"&gt;="&amp;N6)</f>
        <v>0</v>
      </c>
      <c r="P5" s="41">
        <f t="shared" si="7"/>
        <v>0.5820973636363637</v>
      </c>
      <c r="Q5" s="42">
        <f>COUNTIF(Vertices[PageRank],"&gt;= "&amp;P5)-COUNTIF(Vertices[PageRank],"&gt;="&amp;P6)</f>
        <v>5</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0.5818181818181818</v>
      </c>
      <c r="G6" s="40">
        <f>COUNTIF(Vertices[In-Degree],"&gt;= "&amp;F6)-COUNTIF(Vertices[In-Degree],"&gt;="&amp;F7)</f>
        <v>0</v>
      </c>
      <c r="H6" s="39">
        <f t="shared" si="3"/>
        <v>0.5818181818181818</v>
      </c>
      <c r="I6" s="40">
        <f>COUNTIF(Vertices[Out-Degree],"&gt;= "&amp;H6)-COUNTIF(Vertices[Out-Degree],"&gt;="&amp;H7)</f>
        <v>0</v>
      </c>
      <c r="J6" s="39">
        <f t="shared" si="4"/>
        <v>15.224242400000001</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0.011871854545454546</v>
      </c>
      <c r="O6" s="40">
        <f>COUNTIF(Vertices[Eigenvector Centrality],"&gt;= "&amp;N6)-COUNTIF(Vertices[Eigenvector Centrality],"&gt;="&amp;N7)</f>
        <v>1</v>
      </c>
      <c r="P6" s="39">
        <f t="shared" si="7"/>
        <v>0.6492128181818182</v>
      </c>
      <c r="Q6" s="40">
        <f>COUNTIF(Vertices[PageRank],"&gt;= "&amp;P6)-COUNTIF(Vertices[PageRank],"&gt;="&amp;P7)</f>
        <v>2</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0.7272727272727273</v>
      </c>
      <c r="G7" s="42">
        <f>COUNTIF(Vertices[In-Degree],"&gt;= "&amp;F7)-COUNTIF(Vertices[In-Degree],"&gt;="&amp;F8)</f>
        <v>0</v>
      </c>
      <c r="H7" s="41">
        <f t="shared" si="3"/>
        <v>0.7272727272727273</v>
      </c>
      <c r="I7" s="42">
        <f>COUNTIF(Vertices[Out-Degree],"&gt;= "&amp;H7)-COUNTIF(Vertices[Out-Degree],"&gt;="&amp;H8)</f>
        <v>0</v>
      </c>
      <c r="J7" s="41">
        <f t="shared" si="4"/>
        <v>19.030303000000004</v>
      </c>
      <c r="K7" s="42">
        <f>COUNTIF(Vertices[Betweenness Centrality],"&gt;= "&amp;J7)-COUNTIF(Vertices[Betweenness Centrality],"&gt;="&amp;J8)</f>
        <v>0</v>
      </c>
      <c r="L7" s="41">
        <f t="shared" si="5"/>
        <v>0.045454545454545456</v>
      </c>
      <c r="M7" s="42">
        <f>COUNTIF(Vertices[Closeness Centrality],"&gt;= "&amp;L7)-COUNTIF(Vertices[Closeness Centrality],"&gt;="&amp;L8)</f>
        <v>1</v>
      </c>
      <c r="N7" s="41">
        <f t="shared" si="6"/>
        <v>0.014839818181818181</v>
      </c>
      <c r="O7" s="42">
        <f>COUNTIF(Vertices[Eigenvector Centrality],"&gt;= "&amp;N7)-COUNTIF(Vertices[Eigenvector Centrality],"&gt;="&amp;N8)</f>
        <v>0</v>
      </c>
      <c r="P7" s="41">
        <f t="shared" si="7"/>
        <v>0.7163282727272727</v>
      </c>
      <c r="Q7" s="42">
        <f>COUNTIF(Vertices[PageRank],"&gt;= "&amp;P7)-COUNTIF(Vertices[PageRank],"&gt;="&amp;P8)</f>
        <v>0</v>
      </c>
      <c r="R7" s="41">
        <f t="shared" si="8"/>
        <v>0.06060606060606061</v>
      </c>
      <c r="S7" s="46">
        <f>COUNTIF(Vertices[Clustering Coefficient],"&gt;= "&amp;R7)-COUNTIF(Vertices[Clustering Coefficient],"&gt;="&amp;R8)</f>
        <v>1</v>
      </c>
      <c r="T7" s="41" t="e">
        <f ca="1" t="shared" si="9"/>
        <v>#REF!</v>
      </c>
      <c r="U7" s="42" t="e">
        <f ca="1" t="shared" si="0"/>
        <v>#REF!</v>
      </c>
    </row>
    <row r="8" spans="1:21" ht="15">
      <c r="A8" s="36" t="s">
        <v>150</v>
      </c>
      <c r="B8" s="36">
        <v>39</v>
      </c>
      <c r="D8" s="34">
        <f t="shared" si="1"/>
        <v>0</v>
      </c>
      <c r="E8" s="3">
        <f>COUNTIF(Vertices[Degree],"&gt;= "&amp;D8)-COUNTIF(Vertices[Degree],"&gt;="&amp;D9)</f>
        <v>0</v>
      </c>
      <c r="F8" s="39">
        <f t="shared" si="2"/>
        <v>0.8727272727272728</v>
      </c>
      <c r="G8" s="40">
        <f>COUNTIF(Vertices[In-Degree],"&gt;= "&amp;F8)-COUNTIF(Vertices[In-Degree],"&gt;="&amp;F9)</f>
        <v>5</v>
      </c>
      <c r="H8" s="39">
        <f t="shared" si="3"/>
        <v>0.8727272727272728</v>
      </c>
      <c r="I8" s="40">
        <f>COUNTIF(Vertices[Out-Degree],"&gt;= "&amp;H8)-COUNTIF(Vertices[Out-Degree],"&gt;="&amp;H9)</f>
        <v>3</v>
      </c>
      <c r="J8" s="39">
        <f t="shared" si="4"/>
        <v>22.836363600000006</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0.01780778181818182</v>
      </c>
      <c r="O8" s="40">
        <f>COUNTIF(Vertices[Eigenvector Centrality],"&gt;= "&amp;N8)-COUNTIF(Vertices[Eigenvector Centrality],"&gt;="&amp;N9)</f>
        <v>0</v>
      </c>
      <c r="P8" s="39">
        <f t="shared" si="7"/>
        <v>0.7834437272727273</v>
      </c>
      <c r="Q8" s="40">
        <f>COUNTIF(Vertices[PageRank],"&gt;= "&amp;P8)-COUNTIF(Vertices[PageRank],"&gt;="&amp;P9)</f>
        <v>1</v>
      </c>
      <c r="R8" s="39">
        <f t="shared" si="8"/>
        <v>0.07272727272727272</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1.0181818181818183</v>
      </c>
      <c r="G9" s="42">
        <f>COUNTIF(Vertices[In-Degree],"&gt;= "&amp;F9)-COUNTIF(Vertices[In-Degree],"&gt;="&amp;F10)</f>
        <v>0</v>
      </c>
      <c r="H9" s="41">
        <f t="shared" si="3"/>
        <v>1.0181818181818183</v>
      </c>
      <c r="I9" s="42">
        <f>COUNTIF(Vertices[Out-Degree],"&gt;= "&amp;H9)-COUNTIF(Vertices[Out-Degree],"&gt;="&amp;H10)</f>
        <v>0</v>
      </c>
      <c r="J9" s="41">
        <f t="shared" si="4"/>
        <v>26.642424200000008</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0.020775745454545455</v>
      </c>
      <c r="O9" s="42">
        <f>COUNTIF(Vertices[Eigenvector Centrality],"&gt;= "&amp;N9)-COUNTIF(Vertices[Eigenvector Centrality],"&gt;="&amp;N10)</f>
        <v>0</v>
      </c>
      <c r="P9" s="41">
        <f t="shared" si="7"/>
        <v>0.8505591818181818</v>
      </c>
      <c r="Q9" s="42">
        <f>COUNTIF(Vertices[PageRank],"&gt;= "&amp;P9)-COUNTIF(Vertices[PageRank],"&gt;="&amp;P10)</f>
        <v>4</v>
      </c>
      <c r="R9" s="41">
        <f t="shared" si="8"/>
        <v>0.08484848484848484</v>
      </c>
      <c r="S9" s="46">
        <f>COUNTIF(Vertices[Clustering Coefficient],"&gt;= "&amp;R9)-COUNTIF(Vertices[Clustering Coefficient],"&gt;="&amp;R10)</f>
        <v>0</v>
      </c>
      <c r="T9" s="41" t="e">
        <f ca="1" t="shared" si="9"/>
        <v>#REF!</v>
      </c>
      <c r="U9" s="42" t="e">
        <f ca="1" t="shared" si="0"/>
        <v>#REF!</v>
      </c>
    </row>
    <row r="10" spans="1:21" ht="15">
      <c r="A10" s="36" t="s">
        <v>582</v>
      </c>
      <c r="B10" s="36">
        <v>3</v>
      </c>
      <c r="D10" s="34">
        <f t="shared" si="1"/>
        <v>0</v>
      </c>
      <c r="E10" s="3">
        <f>COUNTIF(Vertices[Degree],"&gt;= "&amp;D10)-COUNTIF(Vertices[Degree],"&gt;="&amp;D11)</f>
        <v>0</v>
      </c>
      <c r="F10" s="39">
        <f t="shared" si="2"/>
        <v>1.1636363636363638</v>
      </c>
      <c r="G10" s="40">
        <f>COUNTIF(Vertices[In-Degree],"&gt;= "&amp;F10)-COUNTIF(Vertices[In-Degree],"&gt;="&amp;F11)</f>
        <v>0</v>
      </c>
      <c r="H10" s="39">
        <f t="shared" si="3"/>
        <v>1.1636363636363638</v>
      </c>
      <c r="I10" s="40">
        <f>COUNTIF(Vertices[Out-Degree],"&gt;= "&amp;H10)-COUNTIF(Vertices[Out-Degree],"&gt;="&amp;H11)</f>
        <v>0</v>
      </c>
      <c r="J10" s="39">
        <f t="shared" si="4"/>
        <v>30.44848480000001</v>
      </c>
      <c r="K10" s="40">
        <f>COUNTIF(Vertices[Betweenness Centrality],"&gt;= "&amp;J10)-COUNTIF(Vertices[Betweenness Centrality],"&gt;="&amp;J11)</f>
        <v>1</v>
      </c>
      <c r="L10" s="39">
        <f t="shared" si="5"/>
        <v>0.07272727272727274</v>
      </c>
      <c r="M10" s="40">
        <f>COUNTIF(Vertices[Closeness Centrality],"&gt;= "&amp;L10)-COUNTIF(Vertices[Closeness Centrality],"&gt;="&amp;L11)</f>
        <v>0</v>
      </c>
      <c r="N10" s="39">
        <f t="shared" si="6"/>
        <v>0.02374370909090909</v>
      </c>
      <c r="O10" s="40">
        <f>COUNTIF(Vertices[Eigenvector Centrality],"&gt;= "&amp;N10)-COUNTIF(Vertices[Eigenvector Centrality],"&gt;="&amp;N11)</f>
        <v>0</v>
      </c>
      <c r="P10" s="39">
        <f t="shared" si="7"/>
        <v>0.9176746363636363</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1.3090909090909093</v>
      </c>
      <c r="G11" s="42">
        <f>COUNTIF(Vertices[In-Degree],"&gt;= "&amp;F11)-COUNTIF(Vertices[In-Degree],"&gt;="&amp;F12)</f>
        <v>0</v>
      </c>
      <c r="H11" s="41">
        <f t="shared" si="3"/>
        <v>1.3090909090909093</v>
      </c>
      <c r="I11" s="42">
        <f>COUNTIF(Vertices[Out-Degree],"&gt;= "&amp;H11)-COUNTIF(Vertices[Out-Degree],"&gt;="&amp;H12)</f>
        <v>0</v>
      </c>
      <c r="J11" s="41">
        <f t="shared" si="4"/>
        <v>34.25454540000001</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0.026711672727272727</v>
      </c>
      <c r="O11" s="42">
        <f>COUNTIF(Vertices[Eigenvector Centrality],"&gt;= "&amp;N11)-COUNTIF(Vertices[Eigenvector Centrality],"&gt;="&amp;N12)</f>
        <v>0</v>
      </c>
      <c r="P11" s="41">
        <f t="shared" si="7"/>
        <v>0.9847900909090909</v>
      </c>
      <c r="Q11" s="42">
        <f>COUNTIF(Vertices[PageRank],"&gt;= "&amp;P11)-COUNTIF(Vertices[PageRank],"&gt;="&amp;P12)</f>
        <v>5</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236</v>
      </c>
      <c r="B12" s="36">
        <v>34</v>
      </c>
      <c r="D12" s="34">
        <f t="shared" si="1"/>
        <v>0</v>
      </c>
      <c r="E12" s="3">
        <f>COUNTIF(Vertices[Degree],"&gt;= "&amp;D12)-COUNTIF(Vertices[Degree],"&gt;="&amp;D13)</f>
        <v>0</v>
      </c>
      <c r="F12" s="39">
        <f t="shared" si="2"/>
        <v>1.4545454545454548</v>
      </c>
      <c r="G12" s="40">
        <f>COUNTIF(Vertices[In-Degree],"&gt;= "&amp;F12)-COUNTIF(Vertices[In-Degree],"&gt;="&amp;F13)</f>
        <v>0</v>
      </c>
      <c r="H12" s="39">
        <f t="shared" si="3"/>
        <v>1.4545454545454548</v>
      </c>
      <c r="I12" s="40">
        <f>COUNTIF(Vertices[Out-Degree],"&gt;= "&amp;H12)-COUNTIF(Vertices[Out-Degree],"&gt;="&amp;H13)</f>
        <v>0</v>
      </c>
      <c r="J12" s="39">
        <f t="shared" si="4"/>
        <v>38.060606000000014</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0.029679636363636363</v>
      </c>
      <c r="O12" s="40">
        <f>COUNTIF(Vertices[Eigenvector Centrality],"&gt;= "&amp;N12)-COUNTIF(Vertices[Eigenvector Centrality],"&gt;="&amp;N13)</f>
        <v>1</v>
      </c>
      <c r="P12" s="39">
        <f t="shared" si="7"/>
        <v>1.0519055454545454</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235</v>
      </c>
      <c r="B13" s="36">
        <v>2</v>
      </c>
      <c r="D13" s="34">
        <f t="shared" si="1"/>
        <v>0</v>
      </c>
      <c r="E13" s="3">
        <f>COUNTIF(Vertices[Degree],"&gt;= "&amp;D13)-COUNTIF(Vertices[Degree],"&gt;="&amp;D14)</f>
        <v>0</v>
      </c>
      <c r="F13" s="41">
        <f t="shared" si="2"/>
        <v>1.6000000000000003</v>
      </c>
      <c r="G13" s="42">
        <f>COUNTIF(Vertices[In-Degree],"&gt;= "&amp;F13)-COUNTIF(Vertices[In-Degree],"&gt;="&amp;F14)</f>
        <v>0</v>
      </c>
      <c r="H13" s="41">
        <f t="shared" si="3"/>
        <v>1.6000000000000003</v>
      </c>
      <c r="I13" s="42">
        <f>COUNTIF(Vertices[Out-Degree],"&gt;= "&amp;H13)-COUNTIF(Vertices[Out-Degree],"&gt;="&amp;H14)</f>
        <v>0</v>
      </c>
      <c r="J13" s="41">
        <f t="shared" si="4"/>
        <v>41.866666600000016</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0.0326476</v>
      </c>
      <c r="O13" s="42">
        <f>COUNTIF(Vertices[Eigenvector Centrality],"&gt;= "&amp;N13)-COUNTIF(Vertices[Eigenvector Centrality],"&gt;="&amp;N14)</f>
        <v>0</v>
      </c>
      <c r="P13" s="41">
        <f t="shared" si="7"/>
        <v>1.119021</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1.7454545454545458</v>
      </c>
      <c r="G14" s="40">
        <f>COUNTIF(Vertices[In-Degree],"&gt;= "&amp;F14)-COUNTIF(Vertices[In-Degree],"&gt;="&amp;F15)</f>
        <v>0</v>
      </c>
      <c r="H14" s="39">
        <f t="shared" si="3"/>
        <v>1.7454545454545458</v>
      </c>
      <c r="I14" s="40">
        <f>COUNTIF(Vertices[Out-Degree],"&gt;= "&amp;H14)-COUNTIF(Vertices[Out-Degree],"&gt;="&amp;H15)</f>
        <v>0</v>
      </c>
      <c r="J14" s="39">
        <f t="shared" si="4"/>
        <v>45.67272720000002</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0.03561556363636364</v>
      </c>
      <c r="O14" s="40">
        <f>COUNTIF(Vertices[Eigenvector Centrality],"&gt;= "&amp;N14)-COUNTIF(Vertices[Eigenvector Centrality],"&gt;="&amp;N15)</f>
        <v>0</v>
      </c>
      <c r="P14" s="39">
        <f t="shared" si="7"/>
        <v>1.1861364545454547</v>
      </c>
      <c r="Q14" s="40">
        <f>COUNTIF(Vertices[PageRank],"&gt;= "&amp;P14)-COUNTIF(Vertices[PageRank],"&gt;="&amp;P15)</f>
        <v>1</v>
      </c>
      <c r="R14" s="39">
        <f t="shared" si="8"/>
        <v>0.14545454545454542</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1.8909090909090913</v>
      </c>
      <c r="G15" s="42">
        <f>COUNTIF(Vertices[In-Degree],"&gt;= "&amp;F15)-COUNTIF(Vertices[In-Degree],"&gt;="&amp;F16)</f>
        <v>4</v>
      </c>
      <c r="H15" s="41">
        <f t="shared" si="3"/>
        <v>1.8909090909090913</v>
      </c>
      <c r="I15" s="42">
        <f>COUNTIF(Vertices[Out-Degree],"&gt;= "&amp;H15)-COUNTIF(Vertices[Out-Degree],"&gt;="&amp;H16)</f>
        <v>7</v>
      </c>
      <c r="J15" s="41">
        <f t="shared" si="4"/>
        <v>49.47878780000002</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0.03858352727272728</v>
      </c>
      <c r="O15" s="42">
        <f>COUNTIF(Vertices[Eigenvector Centrality],"&gt;= "&amp;N15)-COUNTIF(Vertices[Eigenvector Centrality],"&gt;="&amp;N16)</f>
        <v>2</v>
      </c>
      <c r="P15" s="41">
        <f t="shared" si="7"/>
        <v>1.2532519090909093</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2.0363636363636366</v>
      </c>
      <c r="G16" s="40">
        <f>COUNTIF(Vertices[In-Degree],"&gt;= "&amp;F16)-COUNTIF(Vertices[In-Degree],"&gt;="&amp;F17)</f>
        <v>0</v>
      </c>
      <c r="H16" s="39">
        <f t="shared" si="3"/>
        <v>2.0363636363636366</v>
      </c>
      <c r="I16" s="40">
        <f>COUNTIF(Vertices[Out-Degree],"&gt;= "&amp;H16)-COUNTIF(Vertices[Out-Degree],"&gt;="&amp;H17)</f>
        <v>0</v>
      </c>
      <c r="J16" s="39">
        <f t="shared" si="4"/>
        <v>53.28484840000002</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0.04155149090909092</v>
      </c>
      <c r="O16" s="40">
        <f>COUNTIF(Vertices[Eigenvector Centrality],"&gt;= "&amp;N16)-COUNTIF(Vertices[Eigenvector Centrality],"&gt;="&amp;N17)</f>
        <v>0</v>
      </c>
      <c r="P16" s="39">
        <f t="shared" si="7"/>
        <v>1.320367363636364</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2.181818181818182</v>
      </c>
      <c r="G17" s="42">
        <f>COUNTIF(Vertices[In-Degree],"&gt;= "&amp;F17)-COUNTIF(Vertices[In-Degree],"&gt;="&amp;F18)</f>
        <v>0</v>
      </c>
      <c r="H17" s="41">
        <f t="shared" si="3"/>
        <v>2.181818181818182</v>
      </c>
      <c r="I17" s="42">
        <f>COUNTIF(Vertices[Out-Degree],"&gt;= "&amp;H17)-COUNTIF(Vertices[Out-Degree],"&gt;="&amp;H18)</f>
        <v>0</v>
      </c>
      <c r="J17" s="41">
        <f t="shared" si="4"/>
        <v>57.090909000000025</v>
      </c>
      <c r="K17" s="42">
        <f>COUNTIF(Vertices[Betweenness Centrality],"&gt;= "&amp;J17)-COUNTIF(Vertices[Betweenness Centrality],"&gt;="&amp;J18)</f>
        <v>1</v>
      </c>
      <c r="L17" s="41">
        <f t="shared" si="5"/>
        <v>0.13636363636363638</v>
      </c>
      <c r="M17" s="42">
        <f>COUNTIF(Vertices[Closeness Centrality],"&gt;= "&amp;L17)-COUNTIF(Vertices[Closeness Centrality],"&gt;="&amp;L18)</f>
        <v>0</v>
      </c>
      <c r="N17" s="41">
        <f t="shared" si="6"/>
        <v>0.044519454545454556</v>
      </c>
      <c r="O17" s="42">
        <f>COUNTIF(Vertices[Eigenvector Centrality],"&gt;= "&amp;N17)-COUNTIF(Vertices[Eigenvector Centrality],"&gt;="&amp;N18)</f>
        <v>2</v>
      </c>
      <c r="P17" s="41">
        <f t="shared" si="7"/>
        <v>1.3874828181818186</v>
      </c>
      <c r="Q17" s="42">
        <f>COUNTIF(Vertices[PageRank],"&gt;= "&amp;P17)-COUNTIF(Vertices[PageRank],"&gt;="&amp;P18)</f>
        <v>1</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170</v>
      </c>
      <c r="B18" s="36">
        <v>0.030303030303030304</v>
      </c>
      <c r="D18" s="34">
        <f t="shared" si="1"/>
        <v>0</v>
      </c>
      <c r="E18" s="3">
        <f>COUNTIF(Vertices[Degree],"&gt;= "&amp;D18)-COUNTIF(Vertices[Degree],"&gt;="&amp;D19)</f>
        <v>0</v>
      </c>
      <c r="F18" s="39">
        <f t="shared" si="2"/>
        <v>2.3272727272727276</v>
      </c>
      <c r="G18" s="40">
        <f>COUNTIF(Vertices[In-Degree],"&gt;= "&amp;F18)-COUNTIF(Vertices[In-Degree],"&gt;="&amp;F19)</f>
        <v>0</v>
      </c>
      <c r="H18" s="39">
        <f t="shared" si="3"/>
        <v>2.3272727272727276</v>
      </c>
      <c r="I18" s="40">
        <f>COUNTIF(Vertices[Out-Degree],"&gt;= "&amp;H18)-COUNTIF(Vertices[Out-Degree],"&gt;="&amp;H19)</f>
        <v>0</v>
      </c>
      <c r="J18" s="39">
        <f t="shared" si="4"/>
        <v>60.89696960000003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0.047487418181818196</v>
      </c>
      <c r="O18" s="40">
        <f>COUNTIF(Vertices[Eigenvector Centrality],"&gt;= "&amp;N18)-COUNTIF(Vertices[Eigenvector Centrality],"&gt;="&amp;N19)</f>
        <v>3</v>
      </c>
      <c r="P18" s="39">
        <f t="shared" si="7"/>
        <v>1.4545982727272733</v>
      </c>
      <c r="Q18" s="40">
        <f>COUNTIF(Vertices[PageRank],"&gt;= "&amp;P18)-COUNTIF(Vertices[PageRank],"&gt;="&amp;P19)</f>
        <v>0</v>
      </c>
      <c r="R18" s="39">
        <f t="shared" si="8"/>
        <v>0.19393939393939388</v>
      </c>
      <c r="S18" s="45">
        <f>COUNTIF(Vertices[Clustering Coefficient],"&gt;= "&amp;R18)-COUNTIF(Vertices[Clustering Coefficient],"&gt;="&amp;R19)</f>
        <v>1</v>
      </c>
      <c r="T18" s="39" t="e">
        <f ca="1" t="shared" si="9"/>
        <v>#REF!</v>
      </c>
      <c r="U18" s="40" t="e">
        <f ca="1" t="shared" si="0"/>
        <v>#REF!</v>
      </c>
    </row>
    <row r="19" spans="1:21" ht="15">
      <c r="A19" s="36" t="s">
        <v>171</v>
      </c>
      <c r="B19" s="36">
        <v>0.058823529411764705</v>
      </c>
      <c r="D19" s="34">
        <f t="shared" si="1"/>
        <v>0</v>
      </c>
      <c r="E19" s="3">
        <f>COUNTIF(Vertices[Degree],"&gt;= "&amp;D19)-COUNTIF(Vertices[Degree],"&gt;="&amp;D20)</f>
        <v>0</v>
      </c>
      <c r="F19" s="41">
        <f t="shared" si="2"/>
        <v>2.472727272727273</v>
      </c>
      <c r="G19" s="42">
        <f>COUNTIF(Vertices[In-Degree],"&gt;= "&amp;F19)-COUNTIF(Vertices[In-Degree],"&gt;="&amp;F20)</f>
        <v>0</v>
      </c>
      <c r="H19" s="41">
        <f t="shared" si="3"/>
        <v>2.472727272727273</v>
      </c>
      <c r="I19" s="42">
        <f>COUNTIF(Vertices[Out-Degree],"&gt;= "&amp;H19)-COUNTIF(Vertices[Out-Degree],"&gt;="&amp;H20)</f>
        <v>0</v>
      </c>
      <c r="J19" s="41">
        <f t="shared" si="4"/>
        <v>64.70303020000003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0.050455381818181835</v>
      </c>
      <c r="O19" s="42">
        <f>COUNTIF(Vertices[Eigenvector Centrality],"&gt;= "&amp;N19)-COUNTIF(Vertices[Eigenvector Centrality],"&gt;="&amp;N20)</f>
        <v>0</v>
      </c>
      <c r="P19" s="41">
        <f t="shared" si="7"/>
        <v>1.521713727272728</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2.6181818181818186</v>
      </c>
      <c r="G20" s="40">
        <f>COUNTIF(Vertices[In-Degree],"&gt;= "&amp;F20)-COUNTIF(Vertices[In-Degree],"&gt;="&amp;F21)</f>
        <v>0</v>
      </c>
      <c r="H20" s="39">
        <f t="shared" si="3"/>
        <v>2.6181818181818186</v>
      </c>
      <c r="I20" s="40">
        <f>COUNTIF(Vertices[Out-Degree],"&gt;= "&amp;H20)-COUNTIF(Vertices[Out-Degree],"&gt;="&amp;H21)</f>
        <v>0</v>
      </c>
      <c r="J20" s="39">
        <f t="shared" si="4"/>
        <v>68.50909080000002</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0.053423345454545475</v>
      </c>
      <c r="O20" s="40">
        <f>COUNTIF(Vertices[Eigenvector Centrality],"&gt;= "&amp;N20)-COUNTIF(Vertices[Eigenvector Centrality],"&gt;="&amp;N21)</f>
        <v>1</v>
      </c>
      <c r="P20" s="39">
        <f t="shared" si="7"/>
        <v>1.5888291818181826</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2.763636363636364</v>
      </c>
      <c r="G21" s="42">
        <f>COUNTIF(Vertices[In-Degree],"&gt;= "&amp;F21)-COUNTIF(Vertices[In-Degree],"&gt;="&amp;F22)</f>
        <v>0</v>
      </c>
      <c r="H21" s="41">
        <f t="shared" si="3"/>
        <v>2.763636363636364</v>
      </c>
      <c r="I21" s="42">
        <f>COUNTIF(Vertices[Out-Degree],"&gt;= "&amp;H21)-COUNTIF(Vertices[Out-Degree],"&gt;="&amp;H22)</f>
        <v>0</v>
      </c>
      <c r="J21" s="41">
        <f t="shared" si="4"/>
        <v>72.31515140000002</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0.056391309090909114</v>
      </c>
      <c r="O21" s="42">
        <f>COUNTIF(Vertices[Eigenvector Centrality],"&gt;= "&amp;N21)-COUNTIF(Vertices[Eigenvector Centrality],"&gt;="&amp;N22)</f>
        <v>2</v>
      </c>
      <c r="P21" s="41">
        <f t="shared" si="7"/>
        <v>1.6559446363636372</v>
      </c>
      <c r="Q21" s="42">
        <f>COUNTIF(Vertices[PageRank],"&gt;= "&amp;P21)-COUNTIF(Vertices[PageRank],"&gt;="&amp;P22)</f>
        <v>1</v>
      </c>
      <c r="R21" s="41">
        <f t="shared" si="8"/>
        <v>0.23030303030303023</v>
      </c>
      <c r="S21" s="46">
        <f>COUNTIF(Vertices[Clustering Coefficient],"&gt;= "&amp;R21)-COUNTIF(Vertices[Clustering Coefficient],"&gt;="&amp;R22)</f>
        <v>1</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2.9090909090909096</v>
      </c>
      <c r="G22" s="40">
        <f>COUNTIF(Vertices[In-Degree],"&gt;= "&amp;F22)-COUNTIF(Vertices[In-Degree],"&gt;="&amp;F23)</f>
        <v>3</v>
      </c>
      <c r="H22" s="39">
        <f t="shared" si="3"/>
        <v>2.9090909090909096</v>
      </c>
      <c r="I22" s="40">
        <f>COUNTIF(Vertices[Out-Degree],"&gt;= "&amp;H22)-COUNTIF(Vertices[Out-Degree],"&gt;="&amp;H23)</f>
        <v>2</v>
      </c>
      <c r="J22" s="39">
        <f t="shared" si="4"/>
        <v>76.12121200000001</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0.059359272727272754</v>
      </c>
      <c r="O22" s="40">
        <f>COUNTIF(Vertices[Eigenvector Centrality],"&gt;= "&amp;N22)-COUNTIF(Vertices[Eigenvector Centrality],"&gt;="&amp;N23)</f>
        <v>0</v>
      </c>
      <c r="P22" s="39">
        <f t="shared" si="7"/>
        <v>1.7230600909090918</v>
      </c>
      <c r="Q22" s="40">
        <f>COUNTIF(Vertices[PageRank],"&gt;= "&amp;P22)-COUNTIF(Vertices[PageRank],"&gt;="&amp;P23)</f>
        <v>0</v>
      </c>
      <c r="R22" s="39">
        <f t="shared" si="8"/>
        <v>0.24242424242424235</v>
      </c>
      <c r="S22" s="45">
        <f>COUNTIF(Vertices[Clustering Coefficient],"&gt;= "&amp;R22)-COUNTIF(Vertices[Clustering Coefficient],"&gt;="&amp;R23)</f>
        <v>1</v>
      </c>
      <c r="T22" s="39" t="e">
        <f ca="1" t="shared" si="9"/>
        <v>#REF!</v>
      </c>
      <c r="U22" s="40" t="e">
        <f ca="1" t="shared" si="0"/>
        <v>#REF!</v>
      </c>
    </row>
    <row r="23" spans="1:21" ht="15">
      <c r="A23" s="36" t="s">
        <v>154</v>
      </c>
      <c r="B23" s="36">
        <v>18</v>
      </c>
      <c r="D23" s="34">
        <f t="shared" si="1"/>
        <v>0</v>
      </c>
      <c r="E23" s="3">
        <f>COUNTIF(Vertices[Degree],"&gt;= "&amp;D23)-COUNTIF(Vertices[Degree],"&gt;="&amp;D24)</f>
        <v>0</v>
      </c>
      <c r="F23" s="41">
        <f t="shared" si="2"/>
        <v>3.054545454545455</v>
      </c>
      <c r="G23" s="42">
        <f>COUNTIF(Vertices[In-Degree],"&gt;= "&amp;F23)-COUNTIF(Vertices[In-Degree],"&gt;="&amp;F24)</f>
        <v>0</v>
      </c>
      <c r="H23" s="41">
        <f t="shared" si="3"/>
        <v>3.054545454545455</v>
      </c>
      <c r="I23" s="42">
        <f>COUNTIF(Vertices[Out-Degree],"&gt;= "&amp;H23)-COUNTIF(Vertices[Out-Degree],"&gt;="&amp;H24)</f>
        <v>0</v>
      </c>
      <c r="J23" s="41">
        <f t="shared" si="4"/>
        <v>79.92727260000001</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0.06232723636363639</v>
      </c>
      <c r="O23" s="42">
        <f>COUNTIF(Vertices[Eigenvector Centrality],"&gt;= "&amp;N23)-COUNTIF(Vertices[Eigenvector Centrality],"&gt;="&amp;N24)</f>
        <v>2</v>
      </c>
      <c r="P23" s="41">
        <f t="shared" si="7"/>
        <v>1.7901755454545465</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155</v>
      </c>
      <c r="B24" s="36">
        <v>33</v>
      </c>
      <c r="D24" s="34">
        <f t="shared" si="1"/>
        <v>0</v>
      </c>
      <c r="E24" s="3">
        <f>COUNTIF(Vertices[Degree],"&gt;= "&amp;D24)-COUNTIF(Vertices[Degree],"&gt;="&amp;D25)</f>
        <v>0</v>
      </c>
      <c r="F24" s="39">
        <f t="shared" si="2"/>
        <v>3.2000000000000006</v>
      </c>
      <c r="G24" s="40">
        <f>COUNTIF(Vertices[In-Degree],"&gt;= "&amp;F24)-COUNTIF(Vertices[In-Degree],"&gt;="&amp;F25)</f>
        <v>0</v>
      </c>
      <c r="H24" s="39">
        <f t="shared" si="3"/>
        <v>3.2000000000000006</v>
      </c>
      <c r="I24" s="40">
        <f>COUNTIF(Vertices[Out-Degree],"&gt;= "&amp;H24)-COUNTIF(Vertices[Out-Degree],"&gt;="&amp;H25)</f>
        <v>0</v>
      </c>
      <c r="J24" s="39">
        <f t="shared" si="4"/>
        <v>83.7333332</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0.06529520000000003</v>
      </c>
      <c r="O24" s="40">
        <f>COUNTIF(Vertices[Eigenvector Centrality],"&gt;= "&amp;N24)-COUNTIF(Vertices[Eigenvector Centrality],"&gt;="&amp;N25)</f>
        <v>0</v>
      </c>
      <c r="P24" s="39">
        <f t="shared" si="7"/>
        <v>1.8572910000000011</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3.345454545454546</v>
      </c>
      <c r="G25" s="42">
        <f>COUNTIF(Vertices[In-Degree],"&gt;= "&amp;F25)-COUNTIF(Vertices[In-Degree],"&gt;="&amp;F26)</f>
        <v>0</v>
      </c>
      <c r="H25" s="41">
        <f t="shared" si="3"/>
        <v>3.345454545454546</v>
      </c>
      <c r="I25" s="42">
        <f>COUNTIF(Vertices[Out-Degree],"&gt;= "&amp;H25)-COUNTIF(Vertices[Out-Degree],"&gt;="&amp;H26)</f>
        <v>0</v>
      </c>
      <c r="J25" s="41">
        <f t="shared" si="4"/>
        <v>87.5393938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0.06826316363636366</v>
      </c>
      <c r="O25" s="42">
        <f>COUNTIF(Vertices[Eigenvector Centrality],"&gt;= "&amp;N25)-COUNTIF(Vertices[Eigenvector Centrality],"&gt;="&amp;N26)</f>
        <v>0</v>
      </c>
      <c r="P25" s="41">
        <f t="shared" si="7"/>
        <v>1.9244064545454558</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3.4909090909090916</v>
      </c>
      <c r="G26" s="40">
        <f>COUNTIF(Vertices[In-Degree],"&gt;= "&amp;F26)-COUNTIF(Vertices[In-Degree],"&gt;="&amp;F28)</f>
        <v>0</v>
      </c>
      <c r="H26" s="39">
        <f t="shared" si="3"/>
        <v>3.4909090909090916</v>
      </c>
      <c r="I26" s="40">
        <f>COUNTIF(Vertices[Out-Degree],"&gt;= "&amp;H26)-COUNTIF(Vertices[Out-Degree],"&gt;="&amp;H28)</f>
        <v>0</v>
      </c>
      <c r="J26" s="39">
        <f t="shared" si="4"/>
        <v>91.3454544</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0.07123112727272729</v>
      </c>
      <c r="O26" s="40">
        <f>COUNTIF(Vertices[Eigenvector Centrality],"&gt;= "&amp;N26)-COUNTIF(Vertices[Eigenvector Centrality],"&gt;="&amp;N28)</f>
        <v>0</v>
      </c>
      <c r="P26" s="39">
        <f t="shared" si="7"/>
        <v>1.9915219090909104</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1.898507</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3.636363636363637</v>
      </c>
      <c r="I28" s="42">
        <f>COUNTIF(Vertices[Out-Degree],"&gt;= "&amp;H28)-COUNTIF(Vertices[Out-Degree],"&gt;="&amp;H40)</f>
        <v>0</v>
      </c>
      <c r="J28" s="41">
        <f>J26+($J$57-$J$2)/BinDivisor</f>
        <v>95.15151499999999</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0.07419909090909092</v>
      </c>
      <c r="O28" s="42">
        <f>COUNTIF(Vertices[Eigenvector Centrality],"&gt;= "&amp;N28)-COUNTIF(Vertices[Eigenvector Centrality],"&gt;="&amp;N40)</f>
        <v>1</v>
      </c>
      <c r="P28" s="41">
        <f>P26+($P$57-$P$2)/BinDivisor</f>
        <v>2.058637363636365</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0.06719367588932806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583</v>
      </c>
      <c r="B30" s="36">
        <v>0.394477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584</v>
      </c>
      <c r="B32" s="36" t="s">
        <v>585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3.7818181818181826</v>
      </c>
      <c r="I40" s="40">
        <f>COUNTIF(Vertices[Out-Degree],"&gt;= "&amp;H40)-COUNTIF(Vertices[Out-Degree],"&gt;="&amp;H41)</f>
        <v>0</v>
      </c>
      <c r="J40" s="39">
        <f>J28+($J$57-$J$2)/BinDivisor</f>
        <v>98.95757559999998</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0.07716705454545456</v>
      </c>
      <c r="O40" s="40">
        <f>COUNTIF(Vertices[Eigenvector Centrality],"&gt;= "&amp;N40)-COUNTIF(Vertices[Eigenvector Centrality],"&gt;="&amp;N41)</f>
        <v>0</v>
      </c>
      <c r="P40" s="39">
        <f>P28+($P$57-$P$2)/BinDivisor</f>
        <v>2.1257528181818195</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3.927272727272728</v>
      </c>
      <c r="I41" s="42">
        <f>COUNTIF(Vertices[Out-Degree],"&gt;= "&amp;H41)-COUNTIF(Vertices[Out-Degree],"&gt;="&amp;H42)</f>
        <v>0</v>
      </c>
      <c r="J41" s="41">
        <f aca="true" t="shared" si="13" ref="J41:J56">J40+($J$57-$J$2)/BinDivisor</f>
        <v>102.76363619999998</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0.08013501818181819</v>
      </c>
      <c r="O41" s="42">
        <f>COUNTIF(Vertices[Eigenvector Centrality],"&gt;= "&amp;N41)-COUNTIF(Vertices[Eigenvector Centrality],"&gt;="&amp;N42)</f>
        <v>0</v>
      </c>
      <c r="P41" s="41">
        <f aca="true" t="shared" si="16" ref="P41:P56">P40+($P$57-$P$2)/BinDivisor</f>
        <v>2.192868272727274</v>
      </c>
      <c r="Q41" s="42">
        <f>COUNTIF(Vertices[PageRank],"&gt;= "&amp;P41)-COUNTIF(Vertices[PageRank],"&gt;="&amp;P42)</f>
        <v>0</v>
      </c>
      <c r="R41" s="41">
        <f aca="true" t="shared" si="17" ref="R41:R56">R40+($R$57-$R$2)/BinDivisor</f>
        <v>0.3272727272727273</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4.072727272727273</v>
      </c>
      <c r="I42" s="40">
        <f>COUNTIF(Vertices[Out-Degree],"&gt;= "&amp;H42)-COUNTIF(Vertices[Out-Degree],"&gt;="&amp;H43)</f>
        <v>0</v>
      </c>
      <c r="J42" s="39">
        <f t="shared" si="13"/>
        <v>106.56969679999997</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0.08310298181818182</v>
      </c>
      <c r="O42" s="40">
        <f>COUNTIF(Vertices[Eigenvector Centrality],"&gt;= "&amp;N42)-COUNTIF(Vertices[Eigenvector Centrality],"&gt;="&amp;N43)</f>
        <v>0</v>
      </c>
      <c r="P42" s="39">
        <f t="shared" si="16"/>
        <v>2.2599837272727283</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4.218181818181819</v>
      </c>
      <c r="I43" s="42">
        <f>COUNTIF(Vertices[Out-Degree],"&gt;= "&amp;H43)-COUNTIF(Vertices[Out-Degree],"&gt;="&amp;H44)</f>
        <v>0</v>
      </c>
      <c r="J43" s="41">
        <f t="shared" si="13"/>
        <v>110.37575739999997</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0.08607094545454545</v>
      </c>
      <c r="O43" s="42">
        <f>COUNTIF(Vertices[Eigenvector Centrality],"&gt;= "&amp;N43)-COUNTIF(Vertices[Eigenvector Centrality],"&gt;="&amp;N44)</f>
        <v>1</v>
      </c>
      <c r="P43" s="41">
        <f t="shared" si="16"/>
        <v>2.3270991818181828</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4.363636363636364</v>
      </c>
      <c r="I44" s="40">
        <f>COUNTIF(Vertices[Out-Degree],"&gt;= "&amp;H44)-COUNTIF(Vertices[Out-Degree],"&gt;="&amp;H45)</f>
        <v>0</v>
      </c>
      <c r="J44" s="39">
        <f t="shared" si="13"/>
        <v>114.18181799999996</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0.08903890909090909</v>
      </c>
      <c r="O44" s="40">
        <f>COUNTIF(Vertices[Eigenvector Centrality],"&gt;= "&amp;N44)-COUNTIF(Vertices[Eigenvector Centrality],"&gt;="&amp;N45)</f>
        <v>0</v>
      </c>
      <c r="P44" s="39">
        <f t="shared" si="16"/>
        <v>2.394214636363637</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4.50909090909091</v>
      </c>
      <c r="I45" s="42">
        <f>COUNTIF(Vertices[Out-Degree],"&gt;= "&amp;H45)-COUNTIF(Vertices[Out-Degree],"&gt;="&amp;H46)</f>
        <v>0</v>
      </c>
      <c r="J45" s="41">
        <f t="shared" si="13"/>
        <v>117.98787859999996</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0.09200687272727272</v>
      </c>
      <c r="O45" s="42">
        <f>COUNTIF(Vertices[Eigenvector Centrality],"&gt;= "&amp;N45)-COUNTIF(Vertices[Eigenvector Centrality],"&gt;="&amp;N46)</f>
        <v>0</v>
      </c>
      <c r="P45" s="41">
        <f t="shared" si="16"/>
        <v>2.4613300909090916</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4.654545454545455</v>
      </c>
      <c r="I46" s="40">
        <f>COUNTIF(Vertices[Out-Degree],"&gt;= "&amp;H46)-COUNTIF(Vertices[Out-Degree],"&gt;="&amp;H47)</f>
        <v>0</v>
      </c>
      <c r="J46" s="39">
        <f t="shared" si="13"/>
        <v>121.79393919999995</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0.09497483636363635</v>
      </c>
      <c r="O46" s="40">
        <f>COUNTIF(Vertices[Eigenvector Centrality],"&gt;= "&amp;N46)-COUNTIF(Vertices[Eigenvector Centrality],"&gt;="&amp;N47)</f>
        <v>0</v>
      </c>
      <c r="P46" s="39">
        <f t="shared" si="16"/>
        <v>2.528445545454546</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4.800000000000001</v>
      </c>
      <c r="I47" s="42">
        <f>COUNTIF(Vertices[Out-Degree],"&gt;= "&amp;H47)-COUNTIF(Vertices[Out-Degree],"&gt;="&amp;H48)</f>
        <v>0</v>
      </c>
      <c r="J47" s="41">
        <f t="shared" si="13"/>
        <v>125.59999979999995</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0.09794279999999998</v>
      </c>
      <c r="O47" s="42">
        <f>COUNTIF(Vertices[Eigenvector Centrality],"&gt;= "&amp;N47)-COUNTIF(Vertices[Eigenvector Centrality],"&gt;="&amp;N48)</f>
        <v>0</v>
      </c>
      <c r="P47" s="41">
        <f t="shared" si="16"/>
        <v>2.5955610000000005</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4.945454545454546</v>
      </c>
      <c r="I48" s="40">
        <f>COUNTIF(Vertices[Out-Degree],"&gt;= "&amp;H48)-COUNTIF(Vertices[Out-Degree],"&gt;="&amp;H49)</f>
        <v>1</v>
      </c>
      <c r="J48" s="39">
        <f t="shared" si="13"/>
        <v>129.40606039999994</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0.10091076363636362</v>
      </c>
      <c r="O48" s="40">
        <f>COUNTIF(Vertices[Eigenvector Centrality],"&gt;= "&amp;N48)-COUNTIF(Vertices[Eigenvector Centrality],"&gt;="&amp;N49)</f>
        <v>0</v>
      </c>
      <c r="P48" s="39">
        <f t="shared" si="16"/>
        <v>2.662676454545455</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5.090909090909092</v>
      </c>
      <c r="I49" s="42">
        <f>COUNTIF(Vertices[Out-Degree],"&gt;= "&amp;H49)-COUNTIF(Vertices[Out-Degree],"&gt;="&amp;H50)</f>
        <v>0</v>
      </c>
      <c r="J49" s="41">
        <f t="shared" si="13"/>
        <v>133.21212099999994</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0.10387872727272725</v>
      </c>
      <c r="O49" s="42">
        <f>COUNTIF(Vertices[Eigenvector Centrality],"&gt;= "&amp;N49)-COUNTIF(Vertices[Eigenvector Centrality],"&gt;="&amp;N50)</f>
        <v>0</v>
      </c>
      <c r="P49" s="41">
        <f t="shared" si="16"/>
        <v>2.7297919090909093</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5.236363636363637</v>
      </c>
      <c r="I50" s="40">
        <f>COUNTIF(Vertices[Out-Degree],"&gt;= "&amp;H50)-COUNTIF(Vertices[Out-Degree],"&gt;="&amp;H51)</f>
        <v>0</v>
      </c>
      <c r="J50" s="39">
        <f t="shared" si="13"/>
        <v>137.01818159999993</v>
      </c>
      <c r="K50" s="40">
        <f>COUNTIF(Vertices[Betweenness Centrality],"&gt;= "&amp;J50)-COUNTIF(Vertices[Betweenness Centrality],"&gt;="&amp;J51)</f>
        <v>0</v>
      </c>
      <c r="L50" s="39">
        <f t="shared" si="14"/>
        <v>0.3272727272727273</v>
      </c>
      <c r="M50" s="40">
        <f>COUNTIF(Vertices[Closeness Centrality],"&gt;= "&amp;L50)-COUNTIF(Vertices[Closeness Centrality],"&gt;="&amp;L51)</f>
        <v>0</v>
      </c>
      <c r="N50" s="39">
        <f t="shared" si="15"/>
        <v>0.10684669090909088</v>
      </c>
      <c r="O50" s="40">
        <f>COUNTIF(Vertices[Eigenvector Centrality],"&gt;= "&amp;N50)-COUNTIF(Vertices[Eigenvector Centrality],"&gt;="&amp;N51)</f>
        <v>0</v>
      </c>
      <c r="P50" s="39">
        <f t="shared" si="16"/>
        <v>2.7969073636363637</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5.381818181818183</v>
      </c>
      <c r="I51" s="42">
        <f>COUNTIF(Vertices[Out-Degree],"&gt;= "&amp;H51)-COUNTIF(Vertices[Out-Degree],"&gt;="&amp;H52)</f>
        <v>0</v>
      </c>
      <c r="J51" s="41">
        <f t="shared" si="13"/>
        <v>140.82424219999993</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0.10981465454545451</v>
      </c>
      <c r="O51" s="42">
        <f>COUNTIF(Vertices[Eigenvector Centrality],"&gt;= "&amp;N51)-COUNTIF(Vertices[Eigenvector Centrality],"&gt;="&amp;N52)</f>
        <v>0</v>
      </c>
      <c r="P51" s="41">
        <f t="shared" si="16"/>
        <v>2.864022818181818</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5.527272727272728</v>
      </c>
      <c r="I52" s="40">
        <f>COUNTIF(Vertices[Out-Degree],"&gt;= "&amp;H52)-COUNTIF(Vertices[Out-Degree],"&gt;="&amp;H53)</f>
        <v>0</v>
      </c>
      <c r="J52" s="39">
        <f t="shared" si="13"/>
        <v>144.63030279999992</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0.11278261818181815</v>
      </c>
      <c r="O52" s="40">
        <f>COUNTIF(Vertices[Eigenvector Centrality],"&gt;= "&amp;N52)-COUNTIF(Vertices[Eigenvector Centrality],"&gt;="&amp;N53)</f>
        <v>0</v>
      </c>
      <c r="P52" s="39">
        <f t="shared" si="16"/>
        <v>2.9311382727272726</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5.672727272727274</v>
      </c>
      <c r="I53" s="42">
        <f>COUNTIF(Vertices[Out-Degree],"&gt;= "&amp;H53)-COUNTIF(Vertices[Out-Degree],"&gt;="&amp;H54)</f>
        <v>0</v>
      </c>
      <c r="J53" s="41">
        <f t="shared" si="13"/>
        <v>148.43636339999992</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0.11575058181818178</v>
      </c>
      <c r="O53" s="42">
        <f>COUNTIF(Vertices[Eigenvector Centrality],"&gt;= "&amp;N53)-COUNTIF(Vertices[Eigenvector Centrality],"&gt;="&amp;N54)</f>
        <v>0</v>
      </c>
      <c r="P53" s="41">
        <f t="shared" si="16"/>
        <v>2.998253727272727</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5.818181818181819</v>
      </c>
      <c r="I54" s="40">
        <f>COUNTIF(Vertices[Out-Degree],"&gt;= "&amp;H54)-COUNTIF(Vertices[Out-Degree],"&gt;="&amp;H55)</f>
        <v>0</v>
      </c>
      <c r="J54" s="39">
        <f t="shared" si="13"/>
        <v>152.24242399999991</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0.11871854545454541</v>
      </c>
      <c r="O54" s="40">
        <f>COUNTIF(Vertices[Eigenvector Centrality],"&gt;= "&amp;N54)-COUNTIF(Vertices[Eigenvector Centrality],"&gt;="&amp;N55)</f>
        <v>0</v>
      </c>
      <c r="P54" s="39">
        <f t="shared" si="16"/>
        <v>3.0653691818181814</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1</v>
      </c>
      <c r="H55" s="41">
        <f t="shared" si="12"/>
        <v>5.963636363636365</v>
      </c>
      <c r="I55" s="42">
        <f>COUNTIF(Vertices[Out-Degree],"&gt;= "&amp;H55)-COUNTIF(Vertices[Out-Degree],"&gt;="&amp;H56)</f>
        <v>0</v>
      </c>
      <c r="J55" s="41">
        <f t="shared" si="13"/>
        <v>156.0484845999999</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0.12168650909090904</v>
      </c>
      <c r="O55" s="42">
        <f>COUNTIF(Vertices[Eigenvector Centrality],"&gt;= "&amp;N55)-COUNTIF(Vertices[Eigenvector Centrality],"&gt;="&amp;N56)</f>
        <v>0</v>
      </c>
      <c r="P55" s="41">
        <f t="shared" si="16"/>
        <v>3.132484636363636</v>
      </c>
      <c r="Q55" s="42">
        <f>COUNTIF(Vertices[PageRank],"&gt;= "&amp;P55)-COUNTIF(Vertices[PageRank],"&gt;="&amp;P56)</f>
        <v>0</v>
      </c>
      <c r="R55" s="41">
        <f t="shared" si="17"/>
        <v>0.49696969696969734</v>
      </c>
      <c r="S55" s="46">
        <f>COUNTIF(Vertices[Clustering Coefficient],"&gt;= "&amp;R55)-COUNTIF(Vertices[Clustering Coefficient],"&gt;="&amp;R56)</f>
        <v>10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6.10909090909091</v>
      </c>
      <c r="I56" s="40">
        <f>COUNTIF(Vertices[Out-Degree],"&gt;= "&amp;H56)-COUNTIF(Vertices[Out-Degree],"&gt;="&amp;H57)</f>
        <v>0</v>
      </c>
      <c r="J56" s="39">
        <f t="shared" si="13"/>
        <v>159.8545451999999</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0.12465447272727267</v>
      </c>
      <c r="O56" s="40">
        <f>COUNTIF(Vertices[Eigenvector Centrality],"&gt;= "&amp;N56)-COUNTIF(Vertices[Eigenvector Centrality],"&gt;="&amp;N57)</f>
        <v>0</v>
      </c>
      <c r="P56" s="39">
        <f t="shared" si="16"/>
        <v>3.1996000909090903</v>
      </c>
      <c r="Q56" s="40">
        <f>COUNTIF(Vertices[PageRank],"&gt;= "&amp;P56)-COUNTIF(Vertices[PageRank],"&gt;="&amp;P57)</f>
        <v>0</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8</v>
      </c>
      <c r="I57" s="44">
        <f>COUNTIF(Vertices[Out-Degree],"&gt;= "&amp;H57)-COUNTIF(Vertices[Out-Degree],"&gt;="&amp;H58)</f>
        <v>1</v>
      </c>
      <c r="J57" s="43">
        <f>MAX(Vertices[Betweenness Centrality])</f>
        <v>209.333333</v>
      </c>
      <c r="K57" s="44">
        <f>COUNTIF(Vertices[Betweenness Centrality],"&gt;= "&amp;J57)-COUNTIF(Vertices[Betweenness Centrality],"&gt;="&amp;J58)</f>
        <v>1</v>
      </c>
      <c r="L57" s="43">
        <f>MAX(Vertices[Closeness Centrality])</f>
        <v>0.5</v>
      </c>
      <c r="M57" s="44">
        <f>COUNTIF(Vertices[Closeness Centrality],"&gt;= "&amp;L57)-COUNTIF(Vertices[Closeness Centrality],"&gt;="&amp;L58)</f>
        <v>3</v>
      </c>
      <c r="N57" s="43">
        <f>MAX(Vertices[Eigenvector Centrality])</f>
        <v>0.163238</v>
      </c>
      <c r="O57" s="44">
        <f>COUNTIF(Vertices[Eigenvector Centrality],"&gt;= "&amp;N57)-COUNTIF(Vertices[Eigenvector Centrality],"&gt;="&amp;N58)</f>
        <v>1</v>
      </c>
      <c r="P57" s="43">
        <f>MAX(Vertices[PageRank])</f>
        <v>4.072101</v>
      </c>
      <c r="Q57" s="44">
        <f>COUNTIF(Vertices[PageRank],"&gt;= "&amp;P57)-COUNTIF(Vertices[PageRank],"&gt;="&amp;P58)</f>
        <v>1</v>
      </c>
      <c r="R57" s="43">
        <f>MAX(Vertices[Clustering Coefficient])</f>
        <v>0.6666666666666666</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1.565217391304348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1.565217391304348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209.333333</v>
      </c>
    </row>
    <row r="99" spans="1:2" ht="15">
      <c r="A99" s="35" t="s">
        <v>102</v>
      </c>
      <c r="B99" s="49">
        <f>_xlfn.IFERROR(AVERAGE(Vertices[Betweenness Centrality]),NoMetricMessage)</f>
        <v>14.086956565217392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0.08850960869565216</v>
      </c>
    </row>
    <row r="114" spans="1:2" ht="15">
      <c r="A114" s="35" t="s">
        <v>109</v>
      </c>
      <c r="B114" s="49">
        <f>_xlfn.IFERROR(MEDIAN(Vertices[Closeness Centrality]),NoMetricMessage)</f>
        <v>0.028571</v>
      </c>
    </row>
    <row r="125" spans="1:2" ht="15">
      <c r="A125" s="35" t="s">
        <v>112</v>
      </c>
      <c r="B125" s="49">
        <f>IF(COUNT(Vertices[Eigenvector Centrality])&gt;0,N2,NoMetricMessage)</f>
        <v>0</v>
      </c>
    </row>
    <row r="126" spans="1:2" ht="15">
      <c r="A126" s="35" t="s">
        <v>113</v>
      </c>
      <c r="B126" s="49">
        <f>IF(COUNT(Vertices[Eigenvector Centrality])&gt;0,N57,NoMetricMessage)</f>
        <v>0.163238</v>
      </c>
    </row>
    <row r="127" spans="1:2" ht="15">
      <c r="A127" s="35" t="s">
        <v>114</v>
      </c>
      <c r="B127" s="49">
        <f>_xlfn.IFERROR(AVERAGE(Vertices[Eigenvector Centrality]),NoMetricMessage)</f>
        <v>0.04347821739130435</v>
      </c>
    </row>
    <row r="128" spans="1:2" ht="15">
      <c r="A128" s="35" t="s">
        <v>115</v>
      </c>
      <c r="B128" s="49">
        <f>_xlfn.IFERROR(MEDIAN(Vertices[Eigenvector Centrality]),NoMetricMessage)</f>
        <v>0.047296</v>
      </c>
    </row>
    <row r="139" spans="1:2" ht="15">
      <c r="A139" s="35" t="s">
        <v>140</v>
      </c>
      <c r="B139" s="49">
        <f>IF(COUNT(Vertices[PageRank])&gt;0,P2,NoMetricMessage)</f>
        <v>0.380751</v>
      </c>
    </row>
    <row r="140" spans="1:2" ht="15">
      <c r="A140" s="35" t="s">
        <v>141</v>
      </c>
      <c r="B140" s="49">
        <f>IF(COUNT(Vertices[PageRank])&gt;0,P57,NoMetricMessage)</f>
        <v>4.072101</v>
      </c>
    </row>
    <row r="141" spans="1:2" ht="15">
      <c r="A141" s="35" t="s">
        <v>142</v>
      </c>
      <c r="B141" s="49">
        <f>_xlfn.IFERROR(AVERAGE(Vertices[PageRank]),NoMetricMessage)</f>
        <v>0.9999790434782609</v>
      </c>
    </row>
    <row r="142" spans="1:2" ht="15">
      <c r="A142" s="35" t="s">
        <v>143</v>
      </c>
      <c r="B142" s="49">
        <f>_xlfn.IFERROR(MEDIAN(Vertices[PageRank]),NoMetricMessage)</f>
        <v>0.86484</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0.32225672877846795</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530</v>
      </c>
      <c r="K7" s="13" t="s">
        <v>531</v>
      </c>
    </row>
    <row r="8" spans="1:11" ht="409.5">
      <c r="A8"/>
      <c r="B8">
        <v>2</v>
      </c>
      <c r="C8">
        <v>2</v>
      </c>
      <c r="D8" t="s">
        <v>61</v>
      </c>
      <c r="E8" t="s">
        <v>61</v>
      </c>
      <c r="H8" t="s">
        <v>73</v>
      </c>
      <c r="J8" t="s">
        <v>532</v>
      </c>
      <c r="K8" s="13" t="s">
        <v>533</v>
      </c>
    </row>
    <row r="9" spans="1:11" ht="409.5">
      <c r="A9"/>
      <c r="B9">
        <v>3</v>
      </c>
      <c r="C9">
        <v>4</v>
      </c>
      <c r="D9" t="s">
        <v>62</v>
      </c>
      <c r="E9" t="s">
        <v>62</v>
      </c>
      <c r="H9" t="s">
        <v>74</v>
      </c>
      <c r="J9" t="s">
        <v>534</v>
      </c>
      <c r="K9" s="13" t="s">
        <v>535</v>
      </c>
    </row>
    <row r="10" spans="1:11" ht="409.5">
      <c r="A10"/>
      <c r="B10">
        <v>4</v>
      </c>
      <c r="D10" t="s">
        <v>63</v>
      </c>
      <c r="E10" t="s">
        <v>63</v>
      </c>
      <c r="H10" t="s">
        <v>75</v>
      </c>
      <c r="J10" t="s">
        <v>536</v>
      </c>
      <c r="K10" s="13" t="s">
        <v>537</v>
      </c>
    </row>
    <row r="11" spans="1:11" ht="15">
      <c r="A11"/>
      <c r="B11">
        <v>5</v>
      </c>
      <c r="D11" t="s">
        <v>46</v>
      </c>
      <c r="E11">
        <v>1</v>
      </c>
      <c r="H11" t="s">
        <v>76</v>
      </c>
      <c r="J11" t="s">
        <v>538</v>
      </c>
      <c r="K11" t="s">
        <v>539</v>
      </c>
    </row>
    <row r="12" spans="1:11" ht="15">
      <c r="A12"/>
      <c r="B12"/>
      <c r="D12" t="s">
        <v>64</v>
      </c>
      <c r="E12">
        <v>2</v>
      </c>
      <c r="H12">
        <v>0</v>
      </c>
      <c r="J12" t="s">
        <v>540</v>
      </c>
      <c r="K12" t="s">
        <v>541</v>
      </c>
    </row>
    <row r="13" spans="1:11" ht="15">
      <c r="A13"/>
      <c r="B13"/>
      <c r="D13">
        <v>1</v>
      </c>
      <c r="E13">
        <v>3</v>
      </c>
      <c r="H13">
        <v>1</v>
      </c>
      <c r="J13" t="s">
        <v>542</v>
      </c>
      <c r="K13" t="s">
        <v>543</v>
      </c>
    </row>
    <row r="14" spans="4:11" ht="15">
      <c r="D14">
        <v>2</v>
      </c>
      <c r="E14">
        <v>4</v>
      </c>
      <c r="H14">
        <v>2</v>
      </c>
      <c r="J14" t="s">
        <v>544</v>
      </c>
      <c r="K14" t="s">
        <v>545</v>
      </c>
    </row>
    <row r="15" spans="4:11" ht="15">
      <c r="D15">
        <v>3</v>
      </c>
      <c r="E15">
        <v>5</v>
      </c>
      <c r="H15">
        <v>3</v>
      </c>
      <c r="J15" t="s">
        <v>546</v>
      </c>
      <c r="K15" t="s">
        <v>547</v>
      </c>
    </row>
    <row r="16" spans="4:11" ht="15">
      <c r="D16">
        <v>4</v>
      </c>
      <c r="E16">
        <v>6</v>
      </c>
      <c r="H16">
        <v>4</v>
      </c>
      <c r="J16" t="s">
        <v>548</v>
      </c>
      <c r="K16" t="s">
        <v>549</v>
      </c>
    </row>
    <row r="17" spans="4:11" ht="15">
      <c r="D17">
        <v>5</v>
      </c>
      <c r="E17">
        <v>7</v>
      </c>
      <c r="H17">
        <v>5</v>
      </c>
      <c r="J17" t="s">
        <v>550</v>
      </c>
      <c r="K17" t="s">
        <v>551</v>
      </c>
    </row>
    <row r="18" spans="4:11" ht="15">
      <c r="D18">
        <v>6</v>
      </c>
      <c r="E18">
        <v>8</v>
      </c>
      <c r="H18">
        <v>6</v>
      </c>
      <c r="J18" t="s">
        <v>552</v>
      </c>
      <c r="K18" t="s">
        <v>553</v>
      </c>
    </row>
    <row r="19" spans="4:11" ht="15">
      <c r="D19">
        <v>7</v>
      </c>
      <c r="E19">
        <v>9</v>
      </c>
      <c r="H19">
        <v>7</v>
      </c>
      <c r="J19" t="s">
        <v>554</v>
      </c>
      <c r="K19" t="s">
        <v>555</v>
      </c>
    </row>
    <row r="20" spans="4:11" ht="15">
      <c r="D20">
        <v>8</v>
      </c>
      <c r="H20">
        <v>8</v>
      </c>
      <c r="J20" t="s">
        <v>556</v>
      </c>
      <c r="K20" t="s">
        <v>557</v>
      </c>
    </row>
    <row r="21" spans="4:11" ht="409.5">
      <c r="D21">
        <v>9</v>
      </c>
      <c r="H21">
        <v>9</v>
      </c>
      <c r="J21" t="s">
        <v>558</v>
      </c>
      <c r="K21" s="13" t="s">
        <v>559</v>
      </c>
    </row>
    <row r="22" spans="4:11" ht="409.5">
      <c r="D22">
        <v>10</v>
      </c>
      <c r="J22" t="s">
        <v>560</v>
      </c>
      <c r="K22" s="13" t="s">
        <v>561</v>
      </c>
    </row>
    <row r="23" spans="4:11" ht="409.5">
      <c r="D23">
        <v>11</v>
      </c>
      <c r="J23" t="s">
        <v>562</v>
      </c>
      <c r="K23" s="13" t="s">
        <v>563</v>
      </c>
    </row>
    <row r="24" spans="10:11" ht="409.5">
      <c r="J24" t="s">
        <v>564</v>
      </c>
      <c r="K24" s="13" t="s">
        <v>833</v>
      </c>
    </row>
    <row r="25" spans="10:11" ht="15">
      <c r="J25" t="s">
        <v>565</v>
      </c>
      <c r="K25" t="b">
        <v>0</v>
      </c>
    </row>
    <row r="26" spans="10:11" ht="15">
      <c r="J26" t="s">
        <v>831</v>
      </c>
      <c r="K26" t="s">
        <v>832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578</v>
      </c>
      <c r="B2" s="128" t="s">
        <v>579</v>
      </c>
      <c r="C2" s="67" t="s">
        <v>580</v>
      </c>
    </row>
    <row r="3" spans="1:3" ht="15">
      <c r="A3" s="127" t="s">
        <v>567</v>
      </c>
      <c r="B3" s="127" t="s">
        <v>567</v>
      </c>
      <c r="C3" s="36">
        <v>17</v>
      </c>
    </row>
    <row r="4" spans="1:3" ht="15">
      <c r="A4" s="127" t="s">
        <v>567</v>
      </c>
      <c r="B4" s="127" t="s">
        <v>568</v>
      </c>
      <c r="C4" s="36">
        <v>3</v>
      </c>
    </row>
    <row r="5" spans="1:3" ht="15">
      <c r="A5" s="127" t="s">
        <v>568</v>
      </c>
      <c r="B5" s="127" t="s">
        <v>567</v>
      </c>
      <c r="C5" s="36">
        <v>5</v>
      </c>
    </row>
    <row r="6" spans="1:3" ht="15">
      <c r="A6" s="127" t="s">
        <v>568</v>
      </c>
      <c r="B6" s="127" t="s">
        <v>568</v>
      </c>
      <c r="C6" s="36">
        <v>8</v>
      </c>
    </row>
    <row r="7" spans="1:3" ht="15">
      <c r="A7" s="127" t="s">
        <v>569</v>
      </c>
      <c r="B7" s="127" t="s">
        <v>569</v>
      </c>
      <c r="C7" s="36">
        <v>3</v>
      </c>
    </row>
    <row r="8" spans="1:3" ht="15">
      <c r="A8" s="127" t="s">
        <v>570</v>
      </c>
      <c r="B8" s="127" t="s">
        <v>570</v>
      </c>
      <c r="C8"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586</v>
      </c>
      <c r="B1" s="13" t="s">
        <v>587</v>
      </c>
      <c r="C1" s="13" t="s">
        <v>588</v>
      </c>
      <c r="D1" s="13" t="s">
        <v>590</v>
      </c>
      <c r="E1" s="13" t="s">
        <v>589</v>
      </c>
      <c r="F1" s="13" t="s">
        <v>592</v>
      </c>
      <c r="G1" s="85" t="s">
        <v>591</v>
      </c>
      <c r="H1" s="85" t="s">
        <v>594</v>
      </c>
      <c r="I1" s="13" t="s">
        <v>593</v>
      </c>
      <c r="J1" s="13" t="s">
        <v>595</v>
      </c>
    </row>
    <row r="2" spans="1:10" ht="15">
      <c r="A2" s="90" t="s">
        <v>255</v>
      </c>
      <c r="B2" s="85">
        <v>3</v>
      </c>
      <c r="C2" s="90" t="s">
        <v>255</v>
      </c>
      <c r="D2" s="85">
        <v>3</v>
      </c>
      <c r="E2" s="90" t="s">
        <v>257</v>
      </c>
      <c r="F2" s="85">
        <v>1</v>
      </c>
      <c r="G2" s="85"/>
      <c r="H2" s="85"/>
      <c r="I2" s="90" t="s">
        <v>259</v>
      </c>
      <c r="J2" s="85">
        <v>1</v>
      </c>
    </row>
    <row r="3" spans="1:10" ht="15">
      <c r="A3" s="90" t="s">
        <v>260</v>
      </c>
      <c r="B3" s="85">
        <v>2</v>
      </c>
      <c r="C3" s="90" t="s">
        <v>260</v>
      </c>
      <c r="D3" s="85">
        <v>2</v>
      </c>
      <c r="E3" s="85"/>
      <c r="F3" s="85"/>
      <c r="G3" s="85"/>
      <c r="H3" s="85"/>
      <c r="I3" s="90" t="s">
        <v>258</v>
      </c>
      <c r="J3" s="85">
        <v>1</v>
      </c>
    </row>
    <row r="4" spans="1:10" ht="15">
      <c r="A4" s="90" t="s">
        <v>254</v>
      </c>
      <c r="B4" s="85">
        <v>2</v>
      </c>
      <c r="C4" s="90" t="s">
        <v>254</v>
      </c>
      <c r="D4" s="85">
        <v>2</v>
      </c>
      <c r="E4" s="85"/>
      <c r="F4" s="85"/>
      <c r="G4" s="85"/>
      <c r="H4" s="85"/>
      <c r="I4" s="85"/>
      <c r="J4" s="85"/>
    </row>
    <row r="5" spans="1:10" ht="15">
      <c r="A5" s="90" t="s">
        <v>259</v>
      </c>
      <c r="B5" s="85">
        <v>1</v>
      </c>
      <c r="C5" s="90" t="s">
        <v>256</v>
      </c>
      <c r="D5" s="85">
        <v>1</v>
      </c>
      <c r="E5" s="85"/>
      <c r="F5" s="85"/>
      <c r="G5" s="85"/>
      <c r="H5" s="85"/>
      <c r="I5" s="85"/>
      <c r="J5" s="85"/>
    </row>
    <row r="6" spans="1:10" ht="15">
      <c r="A6" s="90" t="s">
        <v>258</v>
      </c>
      <c r="B6" s="85">
        <v>1</v>
      </c>
      <c r="C6" s="85"/>
      <c r="D6" s="85"/>
      <c r="E6" s="85"/>
      <c r="F6" s="85"/>
      <c r="G6" s="85"/>
      <c r="H6" s="85"/>
      <c r="I6" s="85"/>
      <c r="J6" s="85"/>
    </row>
    <row r="7" spans="1:10" ht="15">
      <c r="A7" s="90" t="s">
        <v>256</v>
      </c>
      <c r="B7" s="85">
        <v>1</v>
      </c>
      <c r="C7" s="85"/>
      <c r="D7" s="85"/>
      <c r="E7" s="85"/>
      <c r="F7" s="85"/>
      <c r="G7" s="85"/>
      <c r="H7" s="85"/>
      <c r="I7" s="85"/>
      <c r="J7" s="85"/>
    </row>
    <row r="8" spans="1:10" ht="15">
      <c r="A8" s="90" t="s">
        <v>257</v>
      </c>
      <c r="B8" s="85">
        <v>1</v>
      </c>
      <c r="C8" s="85"/>
      <c r="D8" s="85"/>
      <c r="E8" s="85"/>
      <c r="F8" s="85"/>
      <c r="G8" s="85"/>
      <c r="H8" s="85"/>
      <c r="I8" s="85"/>
      <c r="J8" s="85"/>
    </row>
    <row r="11" spans="1:10" ht="15" customHeight="1">
      <c r="A11" s="13" t="s">
        <v>599</v>
      </c>
      <c r="B11" s="13" t="s">
        <v>587</v>
      </c>
      <c r="C11" s="13" t="s">
        <v>600</v>
      </c>
      <c r="D11" s="13" t="s">
        <v>590</v>
      </c>
      <c r="E11" s="13" t="s">
        <v>601</v>
      </c>
      <c r="F11" s="13" t="s">
        <v>592</v>
      </c>
      <c r="G11" s="85" t="s">
        <v>602</v>
      </c>
      <c r="H11" s="85" t="s">
        <v>594</v>
      </c>
      <c r="I11" s="13" t="s">
        <v>603</v>
      </c>
      <c r="J11" s="13" t="s">
        <v>595</v>
      </c>
    </row>
    <row r="12" spans="1:10" ht="15">
      <c r="A12" s="85" t="s">
        <v>262</v>
      </c>
      <c r="B12" s="85">
        <v>3</v>
      </c>
      <c r="C12" s="85" t="s">
        <v>262</v>
      </c>
      <c r="D12" s="85">
        <v>3</v>
      </c>
      <c r="E12" s="85" t="s">
        <v>264</v>
      </c>
      <c r="F12" s="85">
        <v>1</v>
      </c>
      <c r="G12" s="85"/>
      <c r="H12" s="85"/>
      <c r="I12" s="85" t="s">
        <v>265</v>
      </c>
      <c r="J12" s="85">
        <v>2</v>
      </c>
    </row>
    <row r="13" spans="1:10" ht="15">
      <c r="A13" s="85" t="s">
        <v>266</v>
      </c>
      <c r="B13" s="85">
        <v>2</v>
      </c>
      <c r="C13" s="85" t="s">
        <v>266</v>
      </c>
      <c r="D13" s="85">
        <v>2</v>
      </c>
      <c r="E13" s="85"/>
      <c r="F13" s="85"/>
      <c r="G13" s="85"/>
      <c r="H13" s="85"/>
      <c r="I13" s="85"/>
      <c r="J13" s="85"/>
    </row>
    <row r="14" spans="1:10" ht="15">
      <c r="A14" s="85" t="s">
        <v>265</v>
      </c>
      <c r="B14" s="85">
        <v>2</v>
      </c>
      <c r="C14" s="85" t="s">
        <v>261</v>
      </c>
      <c r="D14" s="85">
        <v>2</v>
      </c>
      <c r="E14" s="85"/>
      <c r="F14" s="85"/>
      <c r="G14" s="85"/>
      <c r="H14" s="85"/>
      <c r="I14" s="85"/>
      <c r="J14" s="85"/>
    </row>
    <row r="15" spans="1:10" ht="15">
      <c r="A15" s="85" t="s">
        <v>261</v>
      </c>
      <c r="B15" s="85">
        <v>2</v>
      </c>
      <c r="C15" s="85" t="s">
        <v>263</v>
      </c>
      <c r="D15" s="85">
        <v>1</v>
      </c>
      <c r="E15" s="85"/>
      <c r="F15" s="85"/>
      <c r="G15" s="85"/>
      <c r="H15" s="85"/>
      <c r="I15" s="85"/>
      <c r="J15" s="85"/>
    </row>
    <row r="16" spans="1:10" ht="15">
      <c r="A16" s="85" t="s">
        <v>263</v>
      </c>
      <c r="B16" s="85">
        <v>1</v>
      </c>
      <c r="C16" s="85"/>
      <c r="D16" s="85"/>
      <c r="E16" s="85"/>
      <c r="F16" s="85"/>
      <c r="G16" s="85"/>
      <c r="H16" s="85"/>
      <c r="I16" s="85"/>
      <c r="J16" s="85"/>
    </row>
    <row r="17" spans="1:10" ht="15">
      <c r="A17" s="85" t="s">
        <v>264</v>
      </c>
      <c r="B17" s="85">
        <v>1</v>
      </c>
      <c r="C17" s="85"/>
      <c r="D17" s="85"/>
      <c r="E17" s="85"/>
      <c r="F17" s="85"/>
      <c r="G17" s="85"/>
      <c r="H17" s="85"/>
      <c r="I17" s="85"/>
      <c r="J17" s="85"/>
    </row>
    <row r="20" spans="1:10" ht="15" customHeight="1">
      <c r="A20" s="13" t="s">
        <v>606</v>
      </c>
      <c r="B20" s="13" t="s">
        <v>587</v>
      </c>
      <c r="C20" s="13" t="s">
        <v>610</v>
      </c>
      <c r="D20" s="13" t="s">
        <v>590</v>
      </c>
      <c r="E20" s="13" t="s">
        <v>611</v>
      </c>
      <c r="F20" s="13" t="s">
        <v>592</v>
      </c>
      <c r="G20" s="13" t="s">
        <v>612</v>
      </c>
      <c r="H20" s="13" t="s">
        <v>594</v>
      </c>
      <c r="I20" s="13" t="s">
        <v>613</v>
      </c>
      <c r="J20" s="13" t="s">
        <v>595</v>
      </c>
    </row>
    <row r="21" spans="1:10" ht="15">
      <c r="A21" s="85" t="s">
        <v>269</v>
      </c>
      <c r="B21" s="85">
        <v>13</v>
      </c>
      <c r="C21" s="85" t="s">
        <v>269</v>
      </c>
      <c r="D21" s="85">
        <v>7</v>
      </c>
      <c r="E21" s="85" t="s">
        <v>269</v>
      </c>
      <c r="F21" s="85">
        <v>5</v>
      </c>
      <c r="G21" s="85" t="s">
        <v>267</v>
      </c>
      <c r="H21" s="85">
        <v>1</v>
      </c>
      <c r="I21" s="85" t="s">
        <v>269</v>
      </c>
      <c r="J21" s="85">
        <v>1</v>
      </c>
    </row>
    <row r="22" spans="1:10" ht="15">
      <c r="A22" s="85" t="s">
        <v>270</v>
      </c>
      <c r="B22" s="85">
        <v>3</v>
      </c>
      <c r="C22" s="85" t="s">
        <v>270</v>
      </c>
      <c r="D22" s="85">
        <v>3</v>
      </c>
      <c r="E22" s="85"/>
      <c r="F22" s="85"/>
      <c r="G22" s="85"/>
      <c r="H22" s="85"/>
      <c r="I22" s="85"/>
      <c r="J22" s="85"/>
    </row>
    <row r="23" spans="1:10" ht="15">
      <c r="A23" s="85" t="s">
        <v>607</v>
      </c>
      <c r="B23" s="85">
        <v>2</v>
      </c>
      <c r="C23" s="85" t="s">
        <v>607</v>
      </c>
      <c r="D23" s="85">
        <v>2</v>
      </c>
      <c r="E23" s="85"/>
      <c r="F23" s="85"/>
      <c r="G23" s="85"/>
      <c r="H23" s="85"/>
      <c r="I23" s="85"/>
      <c r="J23" s="85"/>
    </row>
    <row r="24" spans="1:10" ht="15">
      <c r="A24" s="85" t="s">
        <v>608</v>
      </c>
      <c r="B24" s="85">
        <v>2</v>
      </c>
      <c r="C24" s="85" t="s">
        <v>608</v>
      </c>
      <c r="D24" s="85">
        <v>2</v>
      </c>
      <c r="E24" s="85"/>
      <c r="F24" s="85"/>
      <c r="G24" s="85"/>
      <c r="H24" s="85"/>
      <c r="I24" s="85"/>
      <c r="J24" s="85"/>
    </row>
    <row r="25" spans="1:10" ht="15">
      <c r="A25" s="85" t="s">
        <v>609</v>
      </c>
      <c r="B25" s="85">
        <v>2</v>
      </c>
      <c r="C25" s="85" t="s">
        <v>609</v>
      </c>
      <c r="D25" s="85">
        <v>2</v>
      </c>
      <c r="E25" s="85"/>
      <c r="F25" s="85"/>
      <c r="G25" s="85"/>
      <c r="H25" s="85"/>
      <c r="I25" s="85"/>
      <c r="J25" s="85"/>
    </row>
    <row r="26" spans="1:10" ht="15">
      <c r="A26" s="85" t="s">
        <v>267</v>
      </c>
      <c r="B26" s="85">
        <v>1</v>
      </c>
      <c r="C26" s="85"/>
      <c r="D26" s="85"/>
      <c r="E26" s="85"/>
      <c r="F26" s="85"/>
      <c r="G26" s="85"/>
      <c r="H26" s="85"/>
      <c r="I26" s="85"/>
      <c r="J26" s="85"/>
    </row>
    <row r="29" spans="1:10" ht="15" customHeight="1">
      <c r="A29" s="13" t="s">
        <v>616</v>
      </c>
      <c r="B29" s="13" t="s">
        <v>587</v>
      </c>
      <c r="C29" s="13" t="s">
        <v>626</v>
      </c>
      <c r="D29" s="13" t="s">
        <v>590</v>
      </c>
      <c r="E29" s="13" t="s">
        <v>634</v>
      </c>
      <c r="F29" s="13" t="s">
        <v>592</v>
      </c>
      <c r="G29" s="13" t="s">
        <v>639</v>
      </c>
      <c r="H29" s="13" t="s">
        <v>594</v>
      </c>
      <c r="I29" s="13" t="s">
        <v>649</v>
      </c>
      <c r="J29" s="13" t="s">
        <v>595</v>
      </c>
    </row>
    <row r="30" spans="1:10" ht="15">
      <c r="A30" s="91" t="s">
        <v>617</v>
      </c>
      <c r="B30" s="91">
        <v>14</v>
      </c>
      <c r="C30" s="91" t="s">
        <v>622</v>
      </c>
      <c r="D30" s="91">
        <v>7</v>
      </c>
      <c r="E30" s="91" t="s">
        <v>623</v>
      </c>
      <c r="F30" s="91">
        <v>6</v>
      </c>
      <c r="G30" s="91" t="s">
        <v>640</v>
      </c>
      <c r="H30" s="91">
        <v>4</v>
      </c>
      <c r="I30" s="91" t="s">
        <v>650</v>
      </c>
      <c r="J30" s="91">
        <v>3</v>
      </c>
    </row>
    <row r="31" spans="1:10" ht="15">
      <c r="A31" s="91" t="s">
        <v>618</v>
      </c>
      <c r="B31" s="91">
        <v>5</v>
      </c>
      <c r="C31" s="91" t="s">
        <v>218</v>
      </c>
      <c r="D31" s="91">
        <v>5</v>
      </c>
      <c r="E31" s="91" t="s">
        <v>622</v>
      </c>
      <c r="F31" s="91">
        <v>5</v>
      </c>
      <c r="G31" s="91" t="s">
        <v>641</v>
      </c>
      <c r="H31" s="91">
        <v>4</v>
      </c>
      <c r="I31" s="91" t="s">
        <v>651</v>
      </c>
      <c r="J31" s="91">
        <v>2</v>
      </c>
    </row>
    <row r="32" spans="1:10" ht="15">
      <c r="A32" s="91" t="s">
        <v>619</v>
      </c>
      <c r="B32" s="91">
        <v>0</v>
      </c>
      <c r="C32" s="91" t="s">
        <v>627</v>
      </c>
      <c r="D32" s="91">
        <v>3</v>
      </c>
      <c r="E32" s="91" t="s">
        <v>230</v>
      </c>
      <c r="F32" s="91">
        <v>5</v>
      </c>
      <c r="G32" s="91" t="s">
        <v>226</v>
      </c>
      <c r="H32" s="91">
        <v>2</v>
      </c>
      <c r="I32" s="91" t="s">
        <v>652</v>
      </c>
      <c r="J32" s="91">
        <v>2</v>
      </c>
    </row>
    <row r="33" spans="1:10" ht="15">
      <c r="A33" s="91" t="s">
        <v>620</v>
      </c>
      <c r="B33" s="91">
        <v>376</v>
      </c>
      <c r="C33" s="91" t="s">
        <v>628</v>
      </c>
      <c r="D33" s="91">
        <v>3</v>
      </c>
      <c r="E33" s="91" t="s">
        <v>635</v>
      </c>
      <c r="F33" s="91">
        <v>5</v>
      </c>
      <c r="G33" s="91" t="s">
        <v>642</v>
      </c>
      <c r="H33" s="91">
        <v>2</v>
      </c>
      <c r="I33" s="91" t="s">
        <v>653</v>
      </c>
      <c r="J33" s="91">
        <v>2</v>
      </c>
    </row>
    <row r="34" spans="1:10" ht="15">
      <c r="A34" s="91" t="s">
        <v>621</v>
      </c>
      <c r="B34" s="91">
        <v>395</v>
      </c>
      <c r="C34" s="91" t="s">
        <v>629</v>
      </c>
      <c r="D34" s="91">
        <v>3</v>
      </c>
      <c r="E34" s="91" t="s">
        <v>624</v>
      </c>
      <c r="F34" s="91">
        <v>5</v>
      </c>
      <c r="G34" s="91" t="s">
        <v>643</v>
      </c>
      <c r="H34" s="91">
        <v>2</v>
      </c>
      <c r="I34" s="91"/>
      <c r="J34" s="91"/>
    </row>
    <row r="35" spans="1:10" ht="15">
      <c r="A35" s="91" t="s">
        <v>622</v>
      </c>
      <c r="B35" s="91">
        <v>13</v>
      </c>
      <c r="C35" s="91" t="s">
        <v>630</v>
      </c>
      <c r="D35" s="91">
        <v>3</v>
      </c>
      <c r="E35" s="91" t="s">
        <v>625</v>
      </c>
      <c r="F35" s="91">
        <v>5</v>
      </c>
      <c r="G35" s="91" t="s">
        <v>644</v>
      </c>
      <c r="H35" s="91">
        <v>2</v>
      </c>
      <c r="I35" s="91"/>
      <c r="J35" s="91"/>
    </row>
    <row r="36" spans="1:10" ht="15">
      <c r="A36" s="91" t="s">
        <v>218</v>
      </c>
      <c r="B36" s="91">
        <v>10</v>
      </c>
      <c r="C36" s="91" t="s">
        <v>229</v>
      </c>
      <c r="D36" s="91">
        <v>3</v>
      </c>
      <c r="E36" s="91" t="s">
        <v>218</v>
      </c>
      <c r="F36" s="91">
        <v>5</v>
      </c>
      <c r="G36" s="91" t="s">
        <v>645</v>
      </c>
      <c r="H36" s="91">
        <v>2</v>
      </c>
      <c r="I36" s="91"/>
      <c r="J36" s="91"/>
    </row>
    <row r="37" spans="1:10" ht="15">
      <c r="A37" s="91" t="s">
        <v>623</v>
      </c>
      <c r="B37" s="91">
        <v>8</v>
      </c>
      <c r="C37" s="91" t="s">
        <v>631</v>
      </c>
      <c r="D37" s="91">
        <v>3</v>
      </c>
      <c r="E37" s="91" t="s">
        <v>636</v>
      </c>
      <c r="F37" s="91">
        <v>3</v>
      </c>
      <c r="G37" s="91" t="s">
        <v>646</v>
      </c>
      <c r="H37" s="91">
        <v>2</v>
      </c>
      <c r="I37" s="91"/>
      <c r="J37" s="91"/>
    </row>
    <row r="38" spans="1:10" ht="15">
      <c r="A38" s="91" t="s">
        <v>624</v>
      </c>
      <c r="B38" s="91">
        <v>8</v>
      </c>
      <c r="C38" s="91" t="s">
        <v>632</v>
      </c>
      <c r="D38" s="91">
        <v>3</v>
      </c>
      <c r="E38" s="91" t="s">
        <v>637</v>
      </c>
      <c r="F38" s="91">
        <v>3</v>
      </c>
      <c r="G38" s="91" t="s">
        <v>647</v>
      </c>
      <c r="H38" s="91">
        <v>2</v>
      </c>
      <c r="I38" s="91"/>
      <c r="J38" s="91"/>
    </row>
    <row r="39" spans="1:10" ht="15">
      <c r="A39" s="91" t="s">
        <v>625</v>
      </c>
      <c r="B39" s="91">
        <v>7</v>
      </c>
      <c r="C39" s="91" t="s">
        <v>633</v>
      </c>
      <c r="D39" s="91">
        <v>3</v>
      </c>
      <c r="E39" s="91" t="s">
        <v>638</v>
      </c>
      <c r="F39" s="91">
        <v>3</v>
      </c>
      <c r="G39" s="91" t="s">
        <v>648</v>
      </c>
      <c r="H39" s="91">
        <v>2</v>
      </c>
      <c r="I39" s="91"/>
      <c r="J39" s="91"/>
    </row>
    <row r="42" spans="1:10" ht="15" customHeight="1">
      <c r="A42" s="13" t="s">
        <v>659</v>
      </c>
      <c r="B42" s="13" t="s">
        <v>587</v>
      </c>
      <c r="C42" s="13" t="s">
        <v>670</v>
      </c>
      <c r="D42" s="13" t="s">
        <v>590</v>
      </c>
      <c r="E42" s="13" t="s">
        <v>681</v>
      </c>
      <c r="F42" s="13" t="s">
        <v>592</v>
      </c>
      <c r="G42" s="13" t="s">
        <v>683</v>
      </c>
      <c r="H42" s="13" t="s">
        <v>594</v>
      </c>
      <c r="I42" s="13" t="s">
        <v>694</v>
      </c>
      <c r="J42" s="13" t="s">
        <v>595</v>
      </c>
    </row>
    <row r="43" spans="1:10" ht="15">
      <c r="A43" s="91" t="s">
        <v>660</v>
      </c>
      <c r="B43" s="91">
        <v>7</v>
      </c>
      <c r="C43" s="91" t="s">
        <v>671</v>
      </c>
      <c r="D43" s="91">
        <v>3</v>
      </c>
      <c r="E43" s="91" t="s">
        <v>660</v>
      </c>
      <c r="F43" s="91">
        <v>5</v>
      </c>
      <c r="G43" s="91" t="s">
        <v>684</v>
      </c>
      <c r="H43" s="91">
        <v>4</v>
      </c>
      <c r="I43" s="91" t="s">
        <v>695</v>
      </c>
      <c r="J43" s="91">
        <v>2</v>
      </c>
    </row>
    <row r="44" spans="1:10" ht="15">
      <c r="A44" s="91" t="s">
        <v>661</v>
      </c>
      <c r="B44" s="91">
        <v>7</v>
      </c>
      <c r="C44" s="91" t="s">
        <v>672</v>
      </c>
      <c r="D44" s="91">
        <v>3</v>
      </c>
      <c r="E44" s="91" t="s">
        <v>661</v>
      </c>
      <c r="F44" s="91">
        <v>5</v>
      </c>
      <c r="G44" s="91" t="s">
        <v>685</v>
      </c>
      <c r="H44" s="91">
        <v>2</v>
      </c>
      <c r="I44" s="91" t="s">
        <v>696</v>
      </c>
      <c r="J44" s="91">
        <v>2</v>
      </c>
    </row>
    <row r="45" spans="1:10" ht="15">
      <c r="A45" s="91" t="s">
        <v>662</v>
      </c>
      <c r="B45" s="91">
        <v>7</v>
      </c>
      <c r="C45" s="91" t="s">
        <v>673</v>
      </c>
      <c r="D45" s="91">
        <v>3</v>
      </c>
      <c r="E45" s="91" t="s">
        <v>662</v>
      </c>
      <c r="F45" s="91">
        <v>5</v>
      </c>
      <c r="G45" s="91" t="s">
        <v>686</v>
      </c>
      <c r="H45" s="91">
        <v>2</v>
      </c>
      <c r="I45" s="91" t="s">
        <v>697</v>
      </c>
      <c r="J45" s="91">
        <v>2</v>
      </c>
    </row>
    <row r="46" spans="1:10" ht="15">
      <c r="A46" s="91" t="s">
        <v>663</v>
      </c>
      <c r="B46" s="91">
        <v>5</v>
      </c>
      <c r="C46" s="91" t="s">
        <v>674</v>
      </c>
      <c r="D46" s="91">
        <v>3</v>
      </c>
      <c r="E46" s="91" t="s">
        <v>682</v>
      </c>
      <c r="F46" s="91">
        <v>3</v>
      </c>
      <c r="G46" s="91" t="s">
        <v>687</v>
      </c>
      <c r="H46" s="91">
        <v>2</v>
      </c>
      <c r="I46" s="91"/>
      <c r="J46" s="91"/>
    </row>
    <row r="47" spans="1:10" ht="15">
      <c r="A47" s="91" t="s">
        <v>664</v>
      </c>
      <c r="B47" s="91">
        <v>4</v>
      </c>
      <c r="C47" s="91" t="s">
        <v>675</v>
      </c>
      <c r="D47" s="91">
        <v>3</v>
      </c>
      <c r="E47" s="91" t="s">
        <v>664</v>
      </c>
      <c r="F47" s="91">
        <v>3</v>
      </c>
      <c r="G47" s="91" t="s">
        <v>688</v>
      </c>
      <c r="H47" s="91">
        <v>2</v>
      </c>
      <c r="I47" s="91"/>
      <c r="J47" s="91"/>
    </row>
    <row r="48" spans="1:10" ht="15">
      <c r="A48" s="91" t="s">
        <v>665</v>
      </c>
      <c r="B48" s="91">
        <v>4</v>
      </c>
      <c r="C48" s="91" t="s">
        <v>676</v>
      </c>
      <c r="D48" s="91">
        <v>3</v>
      </c>
      <c r="E48" s="91" t="s">
        <v>665</v>
      </c>
      <c r="F48" s="91">
        <v>3</v>
      </c>
      <c r="G48" s="91" t="s">
        <v>689</v>
      </c>
      <c r="H48" s="91">
        <v>2</v>
      </c>
      <c r="I48" s="91"/>
      <c r="J48" s="91"/>
    </row>
    <row r="49" spans="1:10" ht="15">
      <c r="A49" s="91" t="s">
        <v>666</v>
      </c>
      <c r="B49" s="91">
        <v>4</v>
      </c>
      <c r="C49" s="91" t="s">
        <v>677</v>
      </c>
      <c r="D49" s="91">
        <v>3</v>
      </c>
      <c r="E49" s="91" t="s">
        <v>666</v>
      </c>
      <c r="F49" s="91">
        <v>3</v>
      </c>
      <c r="G49" s="91" t="s">
        <v>690</v>
      </c>
      <c r="H49" s="91">
        <v>2</v>
      </c>
      <c r="I49" s="91"/>
      <c r="J49" s="91"/>
    </row>
    <row r="50" spans="1:10" ht="15">
      <c r="A50" s="91" t="s">
        <v>667</v>
      </c>
      <c r="B50" s="91">
        <v>4</v>
      </c>
      <c r="C50" s="91" t="s">
        <v>678</v>
      </c>
      <c r="D50" s="91">
        <v>3</v>
      </c>
      <c r="E50" s="91" t="s">
        <v>667</v>
      </c>
      <c r="F50" s="91">
        <v>3</v>
      </c>
      <c r="G50" s="91" t="s">
        <v>691</v>
      </c>
      <c r="H50" s="91">
        <v>2</v>
      </c>
      <c r="I50" s="91"/>
      <c r="J50" s="91"/>
    </row>
    <row r="51" spans="1:10" ht="15">
      <c r="A51" s="91" t="s">
        <v>668</v>
      </c>
      <c r="B51" s="91">
        <v>4</v>
      </c>
      <c r="C51" s="91" t="s">
        <v>679</v>
      </c>
      <c r="D51" s="91">
        <v>2</v>
      </c>
      <c r="E51" s="91" t="s">
        <v>668</v>
      </c>
      <c r="F51" s="91">
        <v>3</v>
      </c>
      <c r="G51" s="91" t="s">
        <v>692</v>
      </c>
      <c r="H51" s="91">
        <v>2</v>
      </c>
      <c r="I51" s="91"/>
      <c r="J51" s="91"/>
    </row>
    <row r="52" spans="1:10" ht="15">
      <c r="A52" s="91" t="s">
        <v>669</v>
      </c>
      <c r="B52" s="91">
        <v>4</v>
      </c>
      <c r="C52" s="91" t="s">
        <v>680</v>
      </c>
      <c r="D52" s="91">
        <v>2</v>
      </c>
      <c r="E52" s="91" t="s">
        <v>663</v>
      </c>
      <c r="F52" s="91">
        <v>3</v>
      </c>
      <c r="G52" s="91" t="s">
        <v>693</v>
      </c>
      <c r="H52" s="91">
        <v>2</v>
      </c>
      <c r="I52" s="91"/>
      <c r="J52" s="91"/>
    </row>
    <row r="55" spans="1:10" ht="15" customHeight="1">
      <c r="A55" s="13" t="s">
        <v>703</v>
      </c>
      <c r="B55" s="13" t="s">
        <v>587</v>
      </c>
      <c r="C55" s="85" t="s">
        <v>705</v>
      </c>
      <c r="D55" s="85" t="s">
        <v>590</v>
      </c>
      <c r="E55" s="13" t="s">
        <v>706</v>
      </c>
      <c r="F55" s="13" t="s">
        <v>592</v>
      </c>
      <c r="G55" s="13" t="s">
        <v>709</v>
      </c>
      <c r="H55" s="13" t="s">
        <v>594</v>
      </c>
      <c r="I55" s="85" t="s">
        <v>711</v>
      </c>
      <c r="J55" s="85" t="s">
        <v>595</v>
      </c>
    </row>
    <row r="56" spans="1:10" ht="15">
      <c r="A56" s="85" t="s">
        <v>221</v>
      </c>
      <c r="B56" s="85">
        <v>1</v>
      </c>
      <c r="C56" s="85"/>
      <c r="D56" s="85"/>
      <c r="E56" s="85" t="s">
        <v>221</v>
      </c>
      <c r="F56" s="85">
        <v>1</v>
      </c>
      <c r="G56" s="85" t="s">
        <v>226</v>
      </c>
      <c r="H56" s="85">
        <v>1</v>
      </c>
      <c r="I56" s="85"/>
      <c r="J56" s="85"/>
    </row>
    <row r="57" spans="1:10" ht="15">
      <c r="A57" s="85" t="s">
        <v>226</v>
      </c>
      <c r="B57" s="85">
        <v>1</v>
      </c>
      <c r="C57" s="85"/>
      <c r="D57" s="85"/>
      <c r="E57" s="85"/>
      <c r="F57" s="85"/>
      <c r="G57" s="85"/>
      <c r="H57" s="85"/>
      <c r="I57" s="85"/>
      <c r="J57" s="85"/>
    </row>
    <row r="60" spans="1:10" ht="15" customHeight="1">
      <c r="A60" s="13" t="s">
        <v>704</v>
      </c>
      <c r="B60" s="13" t="s">
        <v>587</v>
      </c>
      <c r="C60" s="13" t="s">
        <v>707</v>
      </c>
      <c r="D60" s="13" t="s">
        <v>590</v>
      </c>
      <c r="E60" s="13" t="s">
        <v>708</v>
      </c>
      <c r="F60" s="13" t="s">
        <v>592</v>
      </c>
      <c r="G60" s="13" t="s">
        <v>710</v>
      </c>
      <c r="H60" s="13" t="s">
        <v>594</v>
      </c>
      <c r="I60" s="85" t="s">
        <v>712</v>
      </c>
      <c r="J60" s="85" t="s">
        <v>595</v>
      </c>
    </row>
    <row r="61" spans="1:10" ht="15">
      <c r="A61" s="85" t="s">
        <v>218</v>
      </c>
      <c r="B61" s="85">
        <v>10</v>
      </c>
      <c r="C61" s="85" t="s">
        <v>218</v>
      </c>
      <c r="D61" s="85">
        <v>5</v>
      </c>
      <c r="E61" s="85" t="s">
        <v>230</v>
      </c>
      <c r="F61" s="85">
        <v>5</v>
      </c>
      <c r="G61" s="85" t="s">
        <v>212</v>
      </c>
      <c r="H61" s="85">
        <v>1</v>
      </c>
      <c r="I61" s="85"/>
      <c r="J61" s="85"/>
    </row>
    <row r="62" spans="1:10" ht="15">
      <c r="A62" s="85" t="s">
        <v>230</v>
      </c>
      <c r="B62" s="85">
        <v>7</v>
      </c>
      <c r="C62" s="85" t="s">
        <v>229</v>
      </c>
      <c r="D62" s="85">
        <v>3</v>
      </c>
      <c r="E62" s="85" t="s">
        <v>218</v>
      </c>
      <c r="F62" s="85">
        <v>5</v>
      </c>
      <c r="G62" s="85" t="s">
        <v>226</v>
      </c>
      <c r="H62" s="85">
        <v>1</v>
      </c>
      <c r="I62" s="85"/>
      <c r="J62" s="85"/>
    </row>
    <row r="63" spans="1:10" ht="15">
      <c r="A63" s="85" t="s">
        <v>229</v>
      </c>
      <c r="B63" s="85">
        <v>3</v>
      </c>
      <c r="C63" s="85" t="s">
        <v>228</v>
      </c>
      <c r="D63" s="85">
        <v>3</v>
      </c>
      <c r="E63" s="85" t="s">
        <v>232</v>
      </c>
      <c r="F63" s="85">
        <v>1</v>
      </c>
      <c r="G63" s="85"/>
      <c r="H63" s="85"/>
      <c r="I63" s="85"/>
      <c r="J63" s="85"/>
    </row>
    <row r="64" spans="1:10" ht="15">
      <c r="A64" s="85" t="s">
        <v>228</v>
      </c>
      <c r="B64" s="85">
        <v>3</v>
      </c>
      <c r="C64" s="85" t="s">
        <v>234</v>
      </c>
      <c r="D64" s="85">
        <v>2</v>
      </c>
      <c r="E64" s="85" t="s">
        <v>221</v>
      </c>
      <c r="F64" s="85">
        <v>1</v>
      </c>
      <c r="G64" s="85"/>
      <c r="H64" s="85"/>
      <c r="I64" s="85"/>
      <c r="J64" s="85"/>
    </row>
    <row r="65" spans="1:10" ht="15">
      <c r="A65" s="85" t="s">
        <v>234</v>
      </c>
      <c r="B65" s="85">
        <v>2</v>
      </c>
      <c r="C65" s="85" t="s">
        <v>233</v>
      </c>
      <c r="D65" s="85">
        <v>2</v>
      </c>
      <c r="E65" s="85"/>
      <c r="F65" s="85"/>
      <c r="G65" s="85"/>
      <c r="H65" s="85"/>
      <c r="I65" s="85"/>
      <c r="J65" s="85"/>
    </row>
    <row r="66" spans="1:10" ht="15">
      <c r="A66" s="85" t="s">
        <v>233</v>
      </c>
      <c r="B66" s="85">
        <v>2</v>
      </c>
      <c r="C66" s="85" t="s">
        <v>227</v>
      </c>
      <c r="D66" s="85">
        <v>2</v>
      </c>
      <c r="E66" s="85"/>
      <c r="F66" s="85"/>
      <c r="G66" s="85"/>
      <c r="H66" s="85"/>
      <c r="I66" s="85"/>
      <c r="J66" s="85"/>
    </row>
    <row r="67" spans="1:10" ht="15">
      <c r="A67" s="85" t="s">
        <v>221</v>
      </c>
      <c r="B67" s="85">
        <v>2</v>
      </c>
      <c r="C67" s="85" t="s">
        <v>230</v>
      </c>
      <c r="D67" s="85">
        <v>2</v>
      </c>
      <c r="E67" s="85"/>
      <c r="F67" s="85"/>
      <c r="G67" s="85"/>
      <c r="H67" s="85"/>
      <c r="I67" s="85"/>
      <c r="J67" s="85"/>
    </row>
    <row r="68" spans="1:10" ht="15">
      <c r="A68" s="85" t="s">
        <v>227</v>
      </c>
      <c r="B68" s="85">
        <v>2</v>
      </c>
      <c r="C68" s="85" t="s">
        <v>221</v>
      </c>
      <c r="D68" s="85">
        <v>1</v>
      </c>
      <c r="E68" s="85"/>
      <c r="F68" s="85"/>
      <c r="G68" s="85"/>
      <c r="H68" s="85"/>
      <c r="I68" s="85"/>
      <c r="J68" s="85"/>
    </row>
    <row r="69" spans="1:10" ht="15">
      <c r="A69" s="85" t="s">
        <v>232</v>
      </c>
      <c r="B69" s="85">
        <v>1</v>
      </c>
      <c r="C69" s="85" t="s">
        <v>231</v>
      </c>
      <c r="D69" s="85">
        <v>1</v>
      </c>
      <c r="E69" s="85"/>
      <c r="F69" s="85"/>
      <c r="G69" s="85"/>
      <c r="H69" s="85"/>
      <c r="I69" s="85"/>
      <c r="J69" s="85"/>
    </row>
    <row r="70" spans="1:10" ht="15">
      <c r="A70" s="85" t="s">
        <v>231</v>
      </c>
      <c r="B70" s="85">
        <v>1</v>
      </c>
      <c r="C70" s="85"/>
      <c r="D70" s="85"/>
      <c r="E70" s="85"/>
      <c r="F70" s="85"/>
      <c r="G70" s="85"/>
      <c r="H70" s="85"/>
      <c r="I70" s="85"/>
      <c r="J70" s="85"/>
    </row>
    <row r="73" spans="1:10" ht="15" customHeight="1">
      <c r="A73" s="13" t="s">
        <v>718</v>
      </c>
      <c r="B73" s="13" t="s">
        <v>587</v>
      </c>
      <c r="C73" s="13" t="s">
        <v>719</v>
      </c>
      <c r="D73" s="13" t="s">
        <v>590</v>
      </c>
      <c r="E73" s="13" t="s">
        <v>720</v>
      </c>
      <c r="F73" s="13" t="s">
        <v>592</v>
      </c>
      <c r="G73" s="13" t="s">
        <v>721</v>
      </c>
      <c r="H73" s="13" t="s">
        <v>594</v>
      </c>
      <c r="I73" s="13" t="s">
        <v>722</v>
      </c>
      <c r="J73" s="13" t="s">
        <v>595</v>
      </c>
    </row>
    <row r="74" spans="1:10" ht="15">
      <c r="A74" s="124" t="s">
        <v>234</v>
      </c>
      <c r="B74" s="85">
        <v>227385</v>
      </c>
      <c r="C74" s="124" t="s">
        <v>234</v>
      </c>
      <c r="D74" s="85">
        <v>227385</v>
      </c>
      <c r="E74" s="124" t="s">
        <v>219</v>
      </c>
      <c r="F74" s="85">
        <v>118602</v>
      </c>
      <c r="G74" s="124" t="s">
        <v>213</v>
      </c>
      <c r="H74" s="85">
        <v>26149</v>
      </c>
      <c r="I74" s="124" t="s">
        <v>215</v>
      </c>
      <c r="J74" s="85">
        <v>5633</v>
      </c>
    </row>
    <row r="75" spans="1:10" ht="15">
      <c r="A75" s="124" t="s">
        <v>228</v>
      </c>
      <c r="B75" s="85">
        <v>164961</v>
      </c>
      <c r="C75" s="124" t="s">
        <v>228</v>
      </c>
      <c r="D75" s="85">
        <v>164961</v>
      </c>
      <c r="E75" s="124" t="s">
        <v>217</v>
      </c>
      <c r="F75" s="85">
        <v>57476</v>
      </c>
      <c r="G75" s="124" t="s">
        <v>212</v>
      </c>
      <c r="H75" s="85">
        <v>8730</v>
      </c>
      <c r="I75" s="124" t="s">
        <v>223</v>
      </c>
      <c r="J75" s="85">
        <v>3364</v>
      </c>
    </row>
    <row r="76" spans="1:10" ht="15">
      <c r="A76" s="124" t="s">
        <v>219</v>
      </c>
      <c r="B76" s="85">
        <v>118602</v>
      </c>
      <c r="C76" s="124" t="s">
        <v>214</v>
      </c>
      <c r="D76" s="85">
        <v>77524</v>
      </c>
      <c r="E76" s="124" t="s">
        <v>232</v>
      </c>
      <c r="F76" s="85">
        <v>19008</v>
      </c>
      <c r="G76" s="124" t="s">
        <v>226</v>
      </c>
      <c r="H76" s="85">
        <v>3294</v>
      </c>
      <c r="I76" s="124"/>
      <c r="J76" s="85"/>
    </row>
    <row r="77" spans="1:10" ht="15">
      <c r="A77" s="124" t="s">
        <v>214</v>
      </c>
      <c r="B77" s="85">
        <v>77524</v>
      </c>
      <c r="C77" s="124" t="s">
        <v>218</v>
      </c>
      <c r="D77" s="85">
        <v>57352</v>
      </c>
      <c r="E77" s="124" t="s">
        <v>220</v>
      </c>
      <c r="F77" s="85">
        <v>11995</v>
      </c>
      <c r="G77" s="124"/>
      <c r="H77" s="85"/>
      <c r="I77" s="124"/>
      <c r="J77" s="85"/>
    </row>
    <row r="78" spans="1:10" ht="15">
      <c r="A78" s="124" t="s">
        <v>217</v>
      </c>
      <c r="B78" s="85">
        <v>57476</v>
      </c>
      <c r="C78" s="124" t="s">
        <v>231</v>
      </c>
      <c r="D78" s="85">
        <v>37357</v>
      </c>
      <c r="E78" s="124" t="s">
        <v>224</v>
      </c>
      <c r="F78" s="85">
        <v>11495</v>
      </c>
      <c r="G78" s="124"/>
      <c r="H78" s="85"/>
      <c r="I78" s="124"/>
      <c r="J78" s="85"/>
    </row>
    <row r="79" spans="1:10" ht="15">
      <c r="A79" s="124" t="s">
        <v>218</v>
      </c>
      <c r="B79" s="85">
        <v>57352</v>
      </c>
      <c r="C79" s="124" t="s">
        <v>216</v>
      </c>
      <c r="D79" s="85">
        <v>19525</v>
      </c>
      <c r="E79" s="124" t="s">
        <v>221</v>
      </c>
      <c r="F79" s="85">
        <v>5571</v>
      </c>
      <c r="G79" s="124"/>
      <c r="H79" s="85"/>
      <c r="I79" s="124"/>
      <c r="J79" s="85"/>
    </row>
    <row r="80" spans="1:10" ht="15">
      <c r="A80" s="124" t="s">
        <v>231</v>
      </c>
      <c r="B80" s="85">
        <v>37357</v>
      </c>
      <c r="C80" s="124" t="s">
        <v>225</v>
      </c>
      <c r="D80" s="85">
        <v>7314</v>
      </c>
      <c r="E80" s="124" t="s">
        <v>230</v>
      </c>
      <c r="F80" s="85">
        <v>1515</v>
      </c>
      <c r="G80" s="124"/>
      <c r="H80" s="85"/>
      <c r="I80" s="124"/>
      <c r="J80" s="85"/>
    </row>
    <row r="81" spans="1:10" ht="15">
      <c r="A81" s="124" t="s">
        <v>213</v>
      </c>
      <c r="B81" s="85">
        <v>26149</v>
      </c>
      <c r="C81" s="124" t="s">
        <v>227</v>
      </c>
      <c r="D81" s="85">
        <v>892</v>
      </c>
      <c r="E81" s="124" t="s">
        <v>222</v>
      </c>
      <c r="F81" s="85">
        <v>114</v>
      </c>
      <c r="G81" s="124"/>
      <c r="H81" s="85"/>
      <c r="I81" s="124"/>
      <c r="J81" s="85"/>
    </row>
    <row r="82" spans="1:10" ht="15">
      <c r="A82" s="124" t="s">
        <v>216</v>
      </c>
      <c r="B82" s="85">
        <v>19525</v>
      </c>
      <c r="C82" s="124" t="s">
        <v>233</v>
      </c>
      <c r="D82" s="85">
        <v>36</v>
      </c>
      <c r="E82" s="124"/>
      <c r="F82" s="85"/>
      <c r="G82" s="124"/>
      <c r="H82" s="85"/>
      <c r="I82" s="124"/>
      <c r="J82" s="85"/>
    </row>
    <row r="83" spans="1:10" ht="15">
      <c r="A83" s="124" t="s">
        <v>232</v>
      </c>
      <c r="B83" s="85">
        <v>19008</v>
      </c>
      <c r="C83" s="124" t="s">
        <v>229</v>
      </c>
      <c r="D83" s="85">
        <v>5</v>
      </c>
      <c r="E83" s="124"/>
      <c r="F83" s="85"/>
      <c r="G83" s="124"/>
      <c r="H83" s="85"/>
      <c r="I83" s="124"/>
      <c r="J83" s="85"/>
    </row>
  </sheetData>
  <hyperlinks>
    <hyperlink ref="A2" r:id="rId1" display="http://observer.com/2016/02/harvard-datamap-personal-info/"/>
    <hyperlink ref="A3" r:id="rId2" display="http://www.cnet.com/news/its-data-privacy-day-do-you-know-where-your-data-is/"/>
    <hyperlink ref="A4" r:id="rId3" display="https://statescoop.com/how-public-libraries-are-becoming-the-place-where-citizens-can-turn-to-for-government-data"/>
    <hyperlink ref="A5" r:id="rId4" display="https://www.tvtnews.com/tvt-newschallenge-cup-warrington-wolves-v-wigan-warriors/"/>
    <hyperlink ref="A6" r:id="rId5" display="https://www.tvtnews.com/tvt-newschallenge-cup-hull-fc-beat-castleford-tigers-28-12-to-book-place-in-last-eight/"/>
    <hyperlink ref="A7" r:id="rId6" display="https://technical.ly/philly/2019/04/25/donald-trump-robert-mueller-documentcloud-mueller-report-annotated-searchable/"/>
    <hyperlink ref="A8" r:id="rId7" display="https://twitter.com/i/web/status/1121811334792978438"/>
    <hyperlink ref="C2" r:id="rId8" display="http://observer.com/2016/02/harvard-datamap-personal-info/"/>
    <hyperlink ref="C3" r:id="rId9" display="http://www.cnet.com/news/its-data-privacy-day-do-you-know-where-your-data-is/"/>
    <hyperlink ref="C4" r:id="rId10" display="https://statescoop.com/how-public-libraries-are-becoming-the-place-where-citizens-can-turn-to-for-government-data"/>
    <hyperlink ref="C5" r:id="rId11" display="https://technical.ly/philly/2019/04/25/donald-trump-robert-mueller-documentcloud-mueller-report-annotated-searchable/"/>
    <hyperlink ref="E2" r:id="rId12" display="https://twitter.com/i/web/status/1121811334792978438"/>
    <hyperlink ref="I2" r:id="rId13" display="https://www.tvtnews.com/tvt-newschallenge-cup-warrington-wolves-v-wigan-warriors/"/>
    <hyperlink ref="I3" r:id="rId14" display="https://www.tvtnews.com/tvt-newschallenge-cup-hull-fc-beat-castleford-tigers-28-12-to-book-place-in-last-eight/"/>
  </hyperlinks>
  <printOptions/>
  <pageMargins left="0.7" right="0.7" top="0.75" bottom="0.75" header="0.3" footer="0.3"/>
  <pageSetup orientation="portrait" paperSize="9"/>
  <tableParts>
    <tablePart r:id="rId15"/>
    <tablePart r:id="rId16"/>
    <tablePart r:id="rId22"/>
    <tablePart r:id="rId18"/>
    <tablePart r:id="rId19"/>
    <tablePart r:id="rId21"/>
    <tablePart r:id="rId20"/>
    <tablePart r:id="rId1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2019-05-27T05:23:40Z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