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<sst xmlns="http://schemas.openxmlformats.org/spreadsheetml/2006/main" count="9862" uniqueCount="2136">
  <si>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</si>
  <si>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</si>
  <si>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</si>
  <si>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</si>
  <si>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</si>
  <si>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</si>
  <si>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</si>
  <si>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</si>
  <si>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</si>
  <si>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</si>
  <si>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</si>
  <si>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</si>
  <si>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</si>
  <si>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</si>
  <si>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</si>
  <si>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</si>
  <si>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</si>
  <si>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</si>
  <si>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</si>
  <si>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</si>
  <si>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</si>
  <si>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</si>
  <si>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</si>
  <si>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</si>
  <si>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</si>
  <si>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</si>
  <si>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</si>
  <si>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</si>
  <si>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</si>
  <si>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</si>
  <si>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</si>
  <si>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</si>
  <si>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</si>
  <si>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</si>
  <si>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</si>
  <si>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</si>
  <si>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</si>
  <si>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</si>
  <si>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</si>
  <si>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</si>
  <si>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</si>
  <si>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</si>
  <si>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</si>
  <si>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</si>
  <si>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</si>
  <si>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</si>
  <si>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</si>
  <si>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</si>
  <si>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</si>
  <si>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</si>
  <si>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</si>
  <si>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</si>
  <si>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</si>
  <si>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</si>
  <si>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</si>
  <si>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</si>
  <si>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</si>
  <si>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</si>
  <si>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</si>
  <si>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</si>
  <si>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</si>
  <si>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</si>
  <si>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</si>
  <si>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</si>
  <si>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</si>
  <si>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</si>
  <si>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</si>
  <si>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</si>
  <si>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</si>
  <si>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</si>
  <si>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</si>
  <si>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</si>
  <si>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</si>
  <si>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</si>
  <si>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</si>
  <si>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</si>
  <si>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</si>
  <si>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</si>
  <si>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</si>
  <si>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</si>
  <si>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</si>
  <si>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</si>
  <si>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</si>
  <si>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</si>
  <si>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</si>
  <si>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</si>
  <si>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</si>
  <si>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</si>
  <si>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</si>
  <si>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</si>
  <si>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</si>
  <si>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</si>
  <si>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</si>
  <si>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</si>
  <si>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</si>
  <si>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</si>
  <si>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</si>
  <si>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</si>
  <si>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</si>
  <si>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</si>
  <si>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</si>
  <si>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</si>
  <si>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</si>
  <si>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</si>
  <si>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</si>
  <si>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</si>
  <si>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</si>
  <si>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</si>
  <si>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</si>
  <si>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</si>
  <si>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</si>
  <si>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</si>
  <si>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</si>
  <si>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</si>
  <si>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</si>
  <si>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</si>
  <si>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</si>
  <si>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</si>
  <si>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</si>
  <si>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</si>
  <si>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</si>
  <si>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</si>
  <si>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</si>
  <si>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</si>
  <si>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</si>
  <si>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</si>
  <si>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</si>
  <si>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</si>
  <si>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</si>
  <si>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</si>
  <si>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</si>
  <si>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</si>
  <si>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</si>
  <si>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</si>
  <si>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</si>
  <si>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</si>
  <si>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</si>
  <si>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</si>
  <si>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</si>
  <si>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</si>
  <si>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</si>
  <si>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</si>
  <si>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</si>
  <si>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</si>
  <si>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</si>
  <si>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</si>
  <si>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</si>
  <si>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</si>
  <si>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</si>
  <si>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</si>
  <si>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</si>
  <si>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</si>
  <si>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</si>
  <si>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</si>
  <si>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</si>
  <si>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</si>
  <si>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</si>
  <si>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</si>
  <si>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</si>
  <si>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</si>
  <si>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</si>
  <si>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</si>
  <si>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</si>
  <si>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</si>
  <si>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</si>
  <si>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</si>
  <si>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</si>
  <si>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</si>
  <si>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</si>
  <si>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</si>
  <si>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</si>
  <si>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</si>
  <si>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</si>
  <si>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</si>
  <si>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</si>
  <si>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</si>
  <si>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</si>
  <si>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</si>
  <si>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</si>
  <si>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</si>
  <si>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</si>
  <si>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</si>
  <si>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</si>
  <si>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</si>
  <si>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</si>
  <si>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</si>
  <si>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</si>
  <si>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</si>
  <si>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</si>
  <si>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</si>
  <si>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</si>
  <si>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</si>
  <si>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</si>
  <si>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</si>
  <si>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</si>
  <si>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</si>
  <si>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</si>
  <si>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</si>
  <si>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</si>
  <si>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</si>
  <si>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</si>
  <si>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</si>
  <si>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</si>
  <si>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</si>
  <si>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</si>
  <si>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</si>
  <si>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</si>
  <si>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</si>
  <si>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</si>
  <si>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</si>
  <si>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</si>
  <si>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</si>
  <si>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stufranks</t>
  </si>
  <si>
    <t>smr_foundation</t>
  </si>
  <si>
    <t>rstatstweet</t>
  </si>
  <si>
    <t>ophiryotam</t>
  </si>
  <si>
    <t>davidjeong</t>
  </si>
  <si>
    <t>nodexl</t>
  </si>
  <si>
    <t>katypearce</t>
  </si>
  <si>
    <t>smandpbot</t>
  </si>
  <si>
    <t>debbydn</t>
  </si>
  <si>
    <t>ica_cat</t>
  </si>
  <si>
    <t>vivianfrancos</t>
  </si>
  <si>
    <t>dearpriya</t>
  </si>
  <si>
    <t>aram</t>
  </si>
  <si>
    <t>ica_prd</t>
  </si>
  <si>
    <t>vanatteveldt</t>
  </si>
  <si>
    <t>annenbergpenn</t>
  </si>
  <si>
    <t>ica_cm</t>
  </si>
  <si>
    <t>icahdq</t>
  </si>
  <si>
    <t>bowmanspartan</t>
  </si>
  <si>
    <t>poli_com</t>
  </si>
  <si>
    <t>annen</t>
  </si>
  <si>
    <t>linadencik</t>
  </si>
  <si>
    <t>claesdevreese</t>
  </si>
  <si>
    <t>sofya_glazunova</t>
  </si>
  <si>
    <t>25lettori</t>
  </si>
  <si>
    <t>jtsaimadison</t>
  </si>
  <si>
    <t>melissawall</t>
  </si>
  <si>
    <t>philippseu</t>
  </si>
  <si>
    <t>koenleurs</t>
  </si>
  <si>
    <t>playsk00l</t>
  </si>
  <si>
    <t>mandypazalencar</t>
  </si>
  <si>
    <t>profbrandle</t>
  </si>
  <si>
    <t>upfbarcelona</t>
  </si>
  <si>
    <t>deptcom_upf</t>
  </si>
  <si>
    <t>damianfraticel1</t>
  </si>
  <si>
    <t>jmtomasena</t>
  </si>
  <si>
    <t>abjordan505</t>
  </si>
  <si>
    <t>emeraldsoc</t>
  </si>
  <si>
    <t>sjifradeleeuw</t>
  </si>
  <si>
    <t>lisannewichgers</t>
  </si>
  <si>
    <t>lcjacobs89</t>
  </si>
  <si>
    <t>roderikrekker</t>
  </si>
  <si>
    <t>nwo_ssh</t>
  </si>
  <si>
    <t>joostvanspanje</t>
  </si>
  <si>
    <t>dgzara</t>
  </si>
  <si>
    <t>blackhealth4men</t>
  </si>
  <si>
    <t>frizzbarks</t>
  </si>
  <si>
    <t>kellyfincham</t>
  </si>
  <si>
    <t>meppi</t>
  </si>
  <si>
    <t>ayy_dam</t>
  </si>
  <si>
    <t>mariahlwellman</t>
  </si>
  <si>
    <t>oliverhaimson</t>
  </si>
  <si>
    <t>icamobile</t>
  </si>
  <si>
    <t>rebeccasrobbins</t>
  </si>
  <si>
    <t>thekpopprof</t>
  </si>
  <si>
    <t>thekirstenadams</t>
  </si>
  <si>
    <t>weston_sager</t>
  </si>
  <si>
    <t>jmgrygiel</t>
  </si>
  <si>
    <t>marthemoller</t>
  </si>
  <si>
    <t>smihelj</t>
  </si>
  <si>
    <t>nadiakaneva</t>
  </si>
  <si>
    <t>m_aronczyk</t>
  </si>
  <si>
    <t>sbudnitsky</t>
  </si>
  <si>
    <t>cjimenezm</t>
  </si>
  <si>
    <t>georgemasonu</t>
  </si>
  <si>
    <t>apoorva_j</t>
  </si>
  <si>
    <t>samikshakoirala</t>
  </si>
  <si>
    <t>cscolari</t>
  </si>
  <si>
    <t>vgcerf</t>
  </si>
  <si>
    <t>thesangeetkumar</t>
  </si>
  <si>
    <t>mrbrianhughes</t>
  </si>
  <si>
    <t>cklaughlin</t>
  </si>
  <si>
    <t>acsjica</t>
  </si>
  <si>
    <t>paolasartoretto</t>
  </si>
  <si>
    <t>zemki_bremen</t>
  </si>
  <si>
    <t>sebastienmort</t>
  </si>
  <si>
    <t>silviowaisbord</t>
  </si>
  <si>
    <t>taliastroud</t>
  </si>
  <si>
    <t>dkroy</t>
  </si>
  <si>
    <t>esserfrank_</t>
  </si>
  <si>
    <t>svengesser</t>
  </si>
  <si>
    <t>kreissdaniel</t>
  </si>
  <si>
    <t>julia_azari</t>
  </si>
  <si>
    <t>lancebennett1</t>
  </si>
  <si>
    <t>pippan15</t>
  </si>
  <si>
    <t>uw_mcrc</t>
  </si>
  <si>
    <t>dvshah</t>
  </si>
  <si>
    <t>s_t_e_v_e_jones</t>
  </si>
  <si>
    <t>uniofjyvaskyla</t>
  </si>
  <si>
    <t>gracemurtarelli</t>
  </si>
  <si>
    <t>antheabutler</t>
  </si>
  <si>
    <t>saamahthinks</t>
  </si>
  <si>
    <t>cuboulder_cmrc</t>
  </si>
  <si>
    <t>meloneer2003</t>
  </si>
  <si>
    <t>boomgaardenhg</t>
  </si>
  <si>
    <t>fabiennelind</t>
  </si>
  <si>
    <t>junghwanyang</t>
  </si>
  <si>
    <t>klerner</t>
  </si>
  <si>
    <t>sidbedingfield</t>
  </si>
  <si>
    <t>icapopcomm</t>
  </si>
  <si>
    <t>isanet</t>
  </si>
  <si>
    <t>phil_arceneaux</t>
  </si>
  <si>
    <t>hiltonwash</t>
  </si>
  <si>
    <t>jonathanmba</t>
  </si>
  <si>
    <t>hohse</t>
  </si>
  <si>
    <t>trinesy</t>
  </si>
  <si>
    <t>gunnen</t>
  </si>
  <si>
    <t>askekammer</t>
  </si>
  <si>
    <t>juliaserong</t>
  </si>
  <si>
    <t>manumanusen</t>
  </si>
  <si>
    <t>frau_schweizer</t>
  </si>
  <si>
    <t>broughtonmicova</t>
  </si>
  <si>
    <t>bloveluck</t>
  </si>
  <si>
    <t>mlarosa10000</t>
  </si>
  <si>
    <t>samgubitz</t>
  </si>
  <si>
    <t>newbeatsproject</t>
  </si>
  <si>
    <t>jasminemcnealy</t>
  </si>
  <si>
    <t>bettekevanruler</t>
  </si>
  <si>
    <t>otterstweet</t>
  </si>
  <si>
    <t>matthieubalay</t>
  </si>
  <si>
    <t>rjmeisenbach</t>
  </si>
  <si>
    <t>camilleendacott</t>
  </si>
  <si>
    <t>hkoverton</t>
  </si>
  <si>
    <t>tonivdmeer</t>
  </si>
  <si>
    <t>annekroon</t>
  </si>
  <si>
    <t>uva_cs_corpcom</t>
  </si>
  <si>
    <t>abuhmi</t>
  </si>
  <si>
    <t>skiousis</t>
  </si>
  <si>
    <t>diana_ingenhoff</t>
  </si>
  <si>
    <t>carmenbeat</t>
  </si>
  <si>
    <t>dianabossio</t>
  </si>
  <si>
    <t>foucaultwelles</t>
  </si>
  <si>
    <t>ryanjgallag</t>
  </si>
  <si>
    <t>drewmargolin</t>
  </si>
  <si>
    <t>drexelu_ccm</t>
  </si>
  <si>
    <t>comatdrexel</t>
  </si>
  <si>
    <t>gregisonthego</t>
  </si>
  <si>
    <t>artxtra</t>
  </si>
  <si>
    <t>andrewcdodd</t>
  </si>
  <si>
    <t>djp_nolan</t>
  </si>
  <si>
    <t>lzion</t>
  </si>
  <si>
    <t>ggoggin</t>
  </si>
  <si>
    <t>andrea_carson</t>
  </si>
  <si>
    <t>howresearchers</t>
  </si>
  <si>
    <t>routledge_mandc</t>
  </si>
  <si>
    <t>daynac_phd</t>
  </si>
  <si>
    <t>Mentions</t>
  </si>
  <si>
    <t>Replies to</t>
  </si>
  <si>
    <t>What?!
Hey, vaneerdfashiongroup, don't you know that #neverironyourclothes is MY hashtag?? Better be careful taking things without permission like that.
#HashtagPolice #StayAwayFromMyHastag #HowDoesInstagramWork https://t.co/5qVTkBUthG</t>
  </si>
  <si>
    <t>#ICA19 via NodeXL https://t.co/RJgUF1KRlZ
@icahdq
@katypearce
@ica_cm
@annenbergpenn
@vanatteveldt
@ica_prd
@aram
@dearpriya
@poli_com
@bowmanspartan
Top hashtags:
#ica19
#ica_vis
#cargc1819
#hashtagpolice
#washingtondc
#ica_cat
#ica_lgbtq
#ica_gs
#polcomm
#rstats</t>
  </si>
  <si>
    <t>RT @smr_foundation: #ICA19 via NodeXL https://t.co/RJgUF1KRlZ
@icahdq
@katypearce
@ica_cm
@annenbergpenn
@vanatteveldt
@ica_prd
@aram
@dear…</t>
  </si>
  <si>
    <t>RT @nodexl: #ICA19 via NodeXL https://t.co/oWMvBxZ1dC
@icahdq
@katypearce
@poli_com
@bowmanspartan
@ica_cm
@linadencik
@vanatteveldt
@annen…</t>
  </si>
  <si>
    <t>#ICA19 via NodeXL https://t.co/oWMvBxZ1dC
@icahdq
@katypearce
@poli_com
@bowmanspartan
@ica_cm
@linadencik
@vanatteveldt
@annenbergpenn
@ica_prd
@claesdevreese
Top hashtags:
#ica19
#hmc19
#icajods
#globalpopulismica
#ica_vis
#hashtagpolice
#netgovbeyondborders
#ica2019</t>
  </si>
  <si>
    <t>#ICA19 via NodeXL https://t.co/1GCtdbje4v
@icahdq
@smandpbot
@katypearce
@poli_com
@bowmanspartan
@linadencik
@ica_cm
@ica_cat
@annenbergpenn
@aram
Top hashtags:
#ica19
#hmc19
#icajods
#globalpopulismica
#ica2019
#communicationsowhite
#ica_pol
#hashtagpolice
#ica_vis</t>
  </si>
  <si>
    <t>#ICA19 via NodeXL https://t.co/EDp5n8tFuL
@smandpbot
@icahdq
@poli_com
@katypearce
@bowmanspartan
@linadencik
@ica_cm
@ica_cat
@annenbergpenn
@aram
Top hashtags:
#ica19
#hmc19
#icajods
#globalpopulismica
#ica2019
#communicationsowhite
#ica_pol
#hashtagpolice
#polcomm</t>
  </si>
  <si>
    <t>@sofya_glazunova hashtag = #ica19 #hashtagpolice</t>
  </si>
  <si>
    <t>@25lettori hashtag = #ica19 #hashtagpolice</t>
  </si>
  <si>
    <t>@jtsaimadison hashtag = #ica19 #hashtagpolice</t>
  </si>
  <si>
    <t>@MandyPazAlencar @playsk00l @koenleurs @PhilippSeu @MelissaWall hashtag = #ica19 #hashtagpolice</t>
  </si>
  <si>
    <t>@ProfBrandle hashtag = #ica19 #hashtagpolice</t>
  </si>
  <si>
    <t>@cscolari @jmtomasena @damianfraticel1 @DeptCom_UPF @icahdq @UPFBarcelona hashtag = #ica19 #hashtagpolice</t>
  </si>
  <si>
    <t>@abjordan505 Hashtag = #ica19 #hashtagpolice _xD83D__xDEA8_</t>
  </si>
  <si>
    <t>@EmeraldSoc Hashtag = #ica19 #hashtagpolice _xD83D__xDEA8_</t>
  </si>
  <si>
    <t>@joostvanspanje @NWO_SSH @RoderikRekker @LCJacobs89 @lisannewichgers @sjifradeleeuw Hashtag = #ica19 #hashtagpolice _xD83D__xDEA8_</t>
  </si>
  <si>
    <t>@dgzara Hashtag = #ica19 #hashtagpolice _xD83D__xDEA8_</t>
  </si>
  <si>
    <t>@blackhealth4men Hashtag = #ica19 #hashtagpolice _xD83D__xDEA8_</t>
  </si>
  <si>
    <t>@frizzbarks Hashtag = #ica19 #hashtagpolice _xD83D__xDEA8_</t>
  </si>
  <si>
    <t>@kellyfincham Hashtag = #ica19 #hashtagpolice _xD83D__xDEA8_</t>
  </si>
  <si>
    <t>@meppi Hashtag = #ica19 #hashtagpolice _xD83D__xDEA8_</t>
  </si>
  <si>
    <t>@AYY_dam Hashtag = #ica19 #hashtagpolice _xD83D__xDEA8_</t>
  </si>
  <si>
    <t>@mariahlwellman Hashtag = #ica19 #hashtagpolice _xD83D__xDEA8_</t>
  </si>
  <si>
    <t>@oliverhaimson Hashtag = #ica19 #hashtagpolice _xD83D__xDEA8_</t>
  </si>
  <si>
    <t>@rebeccasrobbins @ICAMobile @icahdq Hashtag = #ica19 #hashtagpolice _xD83D__xDEA8_</t>
  </si>
  <si>
    <t>@TheKpopProf hashtag = #ica19 #hashtagpolice</t>
  </si>
  <si>
    <t>@thekirstenadams hashtag = #ica19 #hashtagpolice</t>
  </si>
  <si>
    <t>@jmgrygiel @Weston_Sager Hashtag = #ica19 #hashtagpolice _xD83D__xDEA8_</t>
  </si>
  <si>
    <t>@MartheMoller Hashtag = #ica19 #hashtagpolice</t>
  </si>
  <si>
    <t>@Cjimenezm @sbudnitsky @M_Aronczyk @nadiakaneva @SMihelj Hashtag = #ica19 #hashtagpolice</t>
  </si>
  <si>
    <t>@Apoorva_J @GeorgeMasonU hashtag = #ica19 #hashtagpolice</t>
  </si>
  <si>
    <t>@samikshakoirala hashtag = #ica19 #hashtagpolice</t>
  </si>
  <si>
    <t>@cscolari hashtag = #ica19 #hashtagpolice</t>
  </si>
  <si>
    <t>@thesangeetkumar @vgcerf hashtag = #ica19 #hashtagpolice</t>
  </si>
  <si>
    <t>@MrBrianHughes hashtag = #ica19 #hashtagpolice</t>
  </si>
  <si>
    <t>@CKLaughlin hashtag = #ica19 #hashtagpolice</t>
  </si>
  <si>
    <t>@PaolaSartoretto @aram @AcsjIca hashtag = #ica19 #hashtagpolice</t>
  </si>
  <si>
    <t>@PaolaSartoretto hashtag = #ica19 #hashtagpolice</t>
  </si>
  <si>
    <t>@ZeMKI_Bremen @icahdq hashtag = #ica19 #hashtagpolice</t>
  </si>
  <si>
    <t>@SebastienMort hashtag = #ica19 #hashtagpolice</t>
  </si>
  <si>
    <t>@dvshah @UW_MCRC @PippaN15 @LanceBennett1 @julia_azari @kreissdaniel @svengesser @esserfrank_ @dkroy @TaliaStroud @silviowaisbord hashtag = #ica19 #hashtagpolice</t>
  </si>
  <si>
    <t>@s_t_e_v_e_jones hashtag = #ica19 #hashtagpolice</t>
  </si>
  <si>
    <t>@gracemurtarelli @ICA_PRD @uniofjyvaskyla hashtag = #ica19 #hashtagpolice</t>
  </si>
  <si>
    <t>@saamahthinks @AntheaButler hashtag = #ica19 #hashtagpolice</t>
  </si>
  <si>
    <t>@meloneer2003 @CUBoulder_CMRC hashtag = #ica19 #hashtagpolice</t>
  </si>
  <si>
    <t>@junghwanyang @FabienneLind @boomgaardenhg hashtag = #ica19 #hashtagpolice</t>
  </si>
  <si>
    <t>@SidBedingfield @klerner hashtag = #ica19 #hashtagpolice</t>
  </si>
  <si>
    <t>@ICAPopComm hashtag = #ica19 #hashtagpolice division official!!!!</t>
  </si>
  <si>
    <t>@phil_arceneaux @icahdq @isanet hashtag = #ica19 #hashtagpolice</t>
  </si>
  <si>
    <t>@JonathanMBA @HiltonWash hashtag = #ica19 #hashtagpolice</t>
  </si>
  <si>
    <t>@hohse hashtag = #ica19 #hashtagpolice</t>
  </si>
  <si>
    <t>@BroughtonMicova @AskeKammer @gunnen @trinesy hashtag = #ica19 #hashtagpolice</t>
  </si>
  <si>
    <t>@Manumanusen @juliaserong hashtag = #ica19 #hashtagpolice</t>
  </si>
  <si>
    <t>@BroughtonMicova @Frau_Schweizer hashtag = #ica19 #hashtagpolice</t>
  </si>
  <si>
    <t>@bloveluck hashtag = #ica19 #hashtagpolice</t>
  </si>
  <si>
    <t>@mlarosa10000 hashtag = #ica19 #hashtagpolice</t>
  </si>
  <si>
    <t>@SamGubitz Hashtag = #ica19 #hashtagpolice _xD83D__xDEA8_</t>
  </si>
  <si>
    <t>@lzion @NewBeatsProject @icahdq Hashtag = #ica19 #hashtagpolice _xD83D__xDEA8_</t>
  </si>
  <si>
    <t>@JasmineMcNealy Hashtag = #ica19 #hashtagpolice _xD83D__xDEA8_</t>
  </si>
  <si>
    <t>@otterstweet @bettekevanruler Hashtag = #ica19 #hashtagpolice _xD83D__xDEA8_</t>
  </si>
  <si>
    <t>@matthieubalay Hashtag = #ica19 #hashtagpolice _xD83D__xDEA8_</t>
  </si>
  <si>
    <t>@CamilleEndacott @RJMeisenbach Hashtag = #ica19 #hashtagpolice _xD83D__xDEA8_</t>
  </si>
  <si>
    <t>@hkoverton hashtag = #ica19 #hashtagpolice</t>
  </si>
  <si>
    <t>RT @katypearce: @hkoverton hashtag = #ica19 #hashtagpolice</t>
  </si>
  <si>
    <t>@UvA_CS_CorpCom @annekroon @TonivdMeer hashtag = #ica19 #hashtagpolice</t>
  </si>
  <si>
    <t>RT @katypearce: @UvA_CS_CorpCom @annekroon @TonivdMeer hashtag = #ica19 #hashtagpolice</t>
  </si>
  <si>
    <t>RT @katypearce: @DebbyDn hashtag = #ica19 #hashtagpolice</t>
  </si>
  <si>
    <t>@DebbyDn hashtag = #ica19 #hashtagpolice</t>
  </si>
  <si>
    <t>@diana_ingenhoff @skiousis @abuhmi hashtag = #ica19 #hashtagpolice</t>
  </si>
  <si>
    <t>RT @katypearce: @diana_ingenhoff @skiousis @abuhmi hashtag = #ica19 #hashtagpolice</t>
  </si>
  <si>
    <t>@carmenbeat hashtag = #ica19 #hashtagpolice</t>
  </si>
  <si>
    <t>RT @katypearce: @carmenbeat hashtag = #ica19 #hashtagpolice</t>
  </si>
  <si>
    <t>@dianabossio hashtag = #ica19 #hashtagpolice</t>
  </si>
  <si>
    <t>RT @katypearce: @dianabossio hashtag = #ica19 #hashtagpolice</t>
  </si>
  <si>
    <t>@drewmargolin @ryanjgallag @foucaultwelles hashtag = #ica19 #hashtagpolice</t>
  </si>
  <si>
    <t>RT @katypearce: @drewmargolin @ryanjgallag @foucaultwelles hashtag = #ica19 #hashtagpolice</t>
  </si>
  <si>
    <t>@Gregisonthego @COMatDREXEL @DrexelU_CCM hashtag = #ica19 #hashtagpolice</t>
  </si>
  <si>
    <t>RT @katypearce: @Gregisonthego @COMatDREXEL @DrexelU_CCM hashtag = #ica19 #hashtagpolice</t>
  </si>
  <si>
    <t>@artxtra hashtag = #ica19 #hashtagpolice</t>
  </si>
  <si>
    <t>RT @katypearce: @artxtra hashtag = #ica19 #hashtagpolice</t>
  </si>
  <si>
    <t>@andrea_carson @ggoggin @lzion @djp_nolan @andrewcdodd hashtag = #ica19 #hashtagpolice</t>
  </si>
  <si>
    <t>RT @katypearce: @andrea_carson @ggoggin @lzion @djp_nolan @andrewcdodd hashtag = #ica19 #hashtagpolice</t>
  </si>
  <si>
    <t>@Routledge_MandC @howresearchers hashtag = #ica19 #hashtagpolice</t>
  </si>
  <si>
    <t>RT @katypearce: @Routledge_MandC @howresearchers hashtag = #ica19 #hashtagpolice</t>
  </si>
  <si>
    <t>@DaynaC_PhD hashtag = #ica19 #hashtagpolice :)</t>
  </si>
  <si>
    <t>RT @katypearce: @DaynaC_PhD hashtag = #ica19 #hashtagpolice :)</t>
  </si>
  <si>
    <t>RT @nodexl: #ICA19 via NodeXL https://t.co/1GCtdbje4v
@icahdq
@smandpbot
@katypearce
@poli_com
@bowmanspartan
@linadencik
@ica_cm
@ica_cat…</t>
  </si>
  <si>
    <t>RT @nodexl: #ICA19 via NodeXL https://t.co/EDp5n8tFuL
@smandpbot
@icahdq
@poli_com
@katypearce
@bowmanspartan
@linadencik
@ica_cm
@ica_cat…</t>
  </si>
  <si>
    <t>Can someone else do #hashtagpolice for a bit? :)</t>
  </si>
  <si>
    <t>https://www.instagram.com/p/BxnBGIkBRff/?igshid=175g6zhh29c4u</t>
  </si>
  <si>
    <t>https://nodexlgraphgallery.org/Pages/Graph.aspx?graphID=197914</t>
  </si>
  <si>
    <t>https://nodexlgraphgallery.org/Pages/Graph.aspx?graphID=197953</t>
  </si>
  <si>
    <t>https://nodexlgraphgallery.org/Pages/Graph.aspx?graphID=198026</t>
  </si>
  <si>
    <t>https://nodexlgraphgallery.org/Pages/Graph.aspx?graphID=198034</t>
  </si>
  <si>
    <t>instagram.com</t>
  </si>
  <si>
    <t>nodexlgraphgallery.org</t>
  </si>
  <si>
    <t>neverironyourclothes hashtagpolice stayawayfrommyhastag howdoesinstagramwork</t>
  </si>
  <si>
    <t>ica19 ica19 ica_vis cargc1819 hashtagpolice washingtondc ica_cat ica_lgbtq ica_gs polcomm rstats</t>
  </si>
  <si>
    <t>ica19</t>
  </si>
  <si>
    <t>ica19 ica19 hmc19 icajods globalpopulismica ica_vis hashtagpolice netgovbeyondborders ica2019</t>
  </si>
  <si>
    <t>ica19 ica19 hmc19 icajods globalpopulismica ica2019 communicationsowhite ica_pol hashtagpolice ica_vis</t>
  </si>
  <si>
    <t>ica19 ica19 hmc19 icajods globalpopulismica ica2019 communicationsowhite ica_pol hashtagpolice polcomm</t>
  </si>
  <si>
    <t>ica19 hashtagpolice</t>
  </si>
  <si>
    <t>hashtagpolice</t>
  </si>
  <si>
    <t>http://pbs.twimg.com/profile_images/879620384206794752/NmL0jSZv_normal.jpg</t>
  </si>
  <si>
    <t>http://pbs.twimg.com/profile_images/849133030237061120/6hUrNP0a_normal.jpg</t>
  </si>
  <si>
    <t>http://pbs.twimg.com/profile_images/1011818295916417025/P1CkbdYi_normal.jpg</t>
  </si>
  <si>
    <t>http://pbs.twimg.com/profile_images/1064610384739516417/WF9hqTQF_normal.jpg</t>
  </si>
  <si>
    <t>http://pbs.twimg.com/profile_images/1064913243846541312/TEflh4UA_normal.jpg</t>
  </si>
  <si>
    <t>http://pbs.twimg.com/profile_images/849132774661308416/pa2Uplq1_normal.jpg</t>
  </si>
  <si>
    <t>http://pbs.twimg.com/profile_images/506985389546938368/P8lHZLf7_normal.jpeg</t>
  </si>
  <si>
    <t>http://pbs.twimg.com/profile_images/1014662498090475522/Go2MRzN-_normal.jpg</t>
  </si>
  <si>
    <t>http://pbs.twimg.com/profile_images/730517646500859905/0EayNtYB_normal.jpg</t>
  </si>
  <si>
    <t>http://pbs.twimg.com/profile_images/2241810406/j0427655_normal.jpg</t>
  </si>
  <si>
    <t>http://pbs.twimg.com/profile_images/1074181571282903040/T0ZfZxbw_normal.jpg</t>
  </si>
  <si>
    <t>https://twitter.com/#!/stufranks/status/1129777311275016193</t>
  </si>
  <si>
    <t>https://twitter.com/#!/smr_foundation/status/1131907853843746816</t>
  </si>
  <si>
    <t>https://twitter.com/#!/rstatstweet/status/1131909010565795840</t>
  </si>
  <si>
    <t>https://twitter.com/#!/ophiryotam/status/1131909924248858624</t>
  </si>
  <si>
    <t>https://twitter.com/#!/davidjeong/status/1132026352692072449</t>
  </si>
  <si>
    <t>https://twitter.com/#!/nodexl/status/1132001064843075584</t>
  </si>
  <si>
    <t>https://twitter.com/#!/nodexl/status/1132308145424830465</t>
  </si>
  <si>
    <t>https://twitter.com/#!/nodexl/status/1132439394411876352</t>
  </si>
  <si>
    <t>https://twitter.com/#!/katypearce/status/1129403249809711111</t>
  </si>
  <si>
    <t>https://twitter.com/#!/katypearce/status/1130201946898325504</t>
  </si>
  <si>
    <t>https://twitter.com/#!/katypearce/status/1130603186903904256</t>
  </si>
  <si>
    <t>https://twitter.com/#!/katypearce/status/1130603200371838976</t>
  </si>
  <si>
    <t>https://twitter.com/#!/katypearce/status/1130201880506691584</t>
  </si>
  <si>
    <t>https://twitter.com/#!/katypearce/status/1130603228549111808</t>
  </si>
  <si>
    <t>https://twitter.com/#!/katypearce/status/1131219603470733312</t>
  </si>
  <si>
    <t>https://twitter.com/#!/katypearce/status/1131219633803890695</t>
  </si>
  <si>
    <t>https://twitter.com/#!/katypearce/status/1131561530871300097</t>
  </si>
  <si>
    <t>https://twitter.com/#!/katypearce/status/1131582703822749696</t>
  </si>
  <si>
    <t>https://twitter.com/#!/katypearce/status/1131582726895628288</t>
  </si>
  <si>
    <t>https://twitter.com/#!/katypearce/status/1131582769417482246</t>
  </si>
  <si>
    <t>https://twitter.com/#!/katypearce/status/1131582839261081600</t>
  </si>
  <si>
    <t>https://twitter.com/#!/katypearce/status/1131659704810246144</t>
  </si>
  <si>
    <t>https://twitter.com/#!/katypearce/status/1131659722074009600</t>
  </si>
  <si>
    <t>https://twitter.com/#!/katypearce/status/1131659742181560321</t>
  </si>
  <si>
    <t>https://twitter.com/#!/katypearce/status/1131659768215556098</t>
  </si>
  <si>
    <t>https://twitter.com/#!/katypearce/status/1131659791082938368</t>
  </si>
  <si>
    <t>https://twitter.com/#!/katypearce/status/1131659839476776961</t>
  </si>
  <si>
    <t>https://twitter.com/#!/katypearce/status/1131659890643091456</t>
  </si>
  <si>
    <t>https://twitter.com/#!/katypearce/status/1131742395731795969</t>
  </si>
  <si>
    <t>https://twitter.com/#!/katypearce/status/1131742510328504321</t>
  </si>
  <si>
    <t>https://twitter.com/#!/katypearce/status/1131860876577976325</t>
  </si>
  <si>
    <t>https://twitter.com/#!/katypearce/status/1131878735202979841</t>
  </si>
  <si>
    <t>https://twitter.com/#!/katypearce/status/1131878754261852160</t>
  </si>
  <si>
    <t>https://twitter.com/#!/katypearce/status/1131919571944910849</t>
  </si>
  <si>
    <t>https://twitter.com/#!/katypearce/status/1131919588554354690</t>
  </si>
  <si>
    <t>https://twitter.com/#!/katypearce/status/1131919603645464576</t>
  </si>
  <si>
    <t>https://twitter.com/#!/katypearce/status/1131919646410592256</t>
  </si>
  <si>
    <t>https://twitter.com/#!/katypearce/status/1131919685216329735</t>
  </si>
  <si>
    <t>https://twitter.com/#!/katypearce/status/1131919720666550272</t>
  </si>
  <si>
    <t>https://twitter.com/#!/katypearce/status/1131919752568410114</t>
  </si>
  <si>
    <t>https://twitter.com/#!/katypearce/status/1131919666585194496</t>
  </si>
  <si>
    <t>https://twitter.com/#!/katypearce/status/1131919834185445377</t>
  </si>
  <si>
    <t>https://twitter.com/#!/katypearce/status/1131919858097164290</t>
  </si>
  <si>
    <t>https://twitter.com/#!/katypearce/status/1131919882747109377</t>
  </si>
  <si>
    <t>https://twitter.com/#!/katypearce/status/1131919913134710785</t>
  </si>
  <si>
    <t>https://twitter.com/#!/katypearce/status/1131919931023515653</t>
  </si>
  <si>
    <t>https://twitter.com/#!/katypearce/status/1131923235363348480</t>
  </si>
  <si>
    <t>https://twitter.com/#!/katypearce/status/1131923258524274688</t>
  </si>
  <si>
    <t>https://twitter.com/#!/katypearce/status/1131931139059388426</t>
  </si>
  <si>
    <t>https://twitter.com/#!/katypearce/status/1131931158609108992</t>
  </si>
  <si>
    <t>https://twitter.com/#!/katypearce/status/1131974611787235328</t>
  </si>
  <si>
    <t>https://twitter.com/#!/katypearce/status/1131974686928248832</t>
  </si>
  <si>
    <t>https://twitter.com/#!/katypearce/status/1131974714593861633</t>
  </si>
  <si>
    <t>https://twitter.com/#!/katypearce/status/1131974736588759040</t>
  </si>
  <si>
    <t>https://twitter.com/#!/katypearce/status/1131982107138494464</t>
  </si>
  <si>
    <t>https://twitter.com/#!/katypearce/status/1131982223710838787</t>
  </si>
  <si>
    <t>https://twitter.com/#!/katypearce/status/1131982339238748160</t>
  </si>
  <si>
    <t>https://twitter.com/#!/katypearce/status/1131991861055381505</t>
  </si>
  <si>
    <t>https://twitter.com/#!/katypearce/status/1131991922598469633</t>
  </si>
  <si>
    <t>https://twitter.com/#!/katypearce/status/1132139680315654145</t>
  </si>
  <si>
    <t>https://twitter.com/#!/katypearce/status/1132139706744020992</t>
  </si>
  <si>
    <t>https://twitter.com/#!/katypearce/status/1132139734178947072</t>
  </si>
  <si>
    <t>https://twitter.com/#!/katypearce/status/1132139862348505089</t>
  </si>
  <si>
    <t>https://twitter.com/#!/katypearce/status/1132139895537979393</t>
  </si>
  <si>
    <t>https://twitter.com/#!/katypearce/status/1132139998059335686</t>
  </si>
  <si>
    <t>https://twitter.com/#!/katypearce/status/1132356506417020930</t>
  </si>
  <si>
    <t>https://twitter.com/#!/smandpbot/status/1132358689208307712</t>
  </si>
  <si>
    <t>https://twitter.com/#!/katypearce/status/1132356492223492096</t>
  </si>
  <si>
    <t>https://twitter.com/#!/smandpbot/status/1132358696271601664</t>
  </si>
  <si>
    <t>https://twitter.com/#!/debbydn/status/1132395197365665793</t>
  </si>
  <si>
    <t>https://twitter.com/#!/katypearce/status/1132356463597375488</t>
  </si>
  <si>
    <t>https://twitter.com/#!/smandpbot/status/1132358718316777472</t>
  </si>
  <si>
    <t>https://twitter.com/#!/katypearce/status/1132356450326646786</t>
  </si>
  <si>
    <t>https://twitter.com/#!/smandpbot/status/1132358740911505409</t>
  </si>
  <si>
    <t>https://twitter.com/#!/katypearce/status/1132395612157227010</t>
  </si>
  <si>
    <t>https://twitter.com/#!/smandpbot/status/1132414763038904320</t>
  </si>
  <si>
    <t>https://twitter.com/#!/katypearce/status/1132392728103460867</t>
  </si>
  <si>
    <t>https://twitter.com/#!/smandpbot/status/1132415228879233024</t>
  </si>
  <si>
    <t>https://twitter.com/#!/katypearce/status/1132381372021116928</t>
  </si>
  <si>
    <t>https://twitter.com/#!/smandpbot/status/1132416087679787009</t>
  </si>
  <si>
    <t>https://twitter.com/#!/katypearce/status/1132623690011684865</t>
  </si>
  <si>
    <t>https://twitter.com/#!/smandpbot/status/1132627237260464128</t>
  </si>
  <si>
    <t>https://twitter.com/#!/katypearce/status/1132623625142636546</t>
  </si>
  <si>
    <t>https://twitter.com/#!/smandpbot/status/1132627243757445120</t>
  </si>
  <si>
    <t>https://twitter.com/#!/katypearce/status/1132623607304208384</t>
  </si>
  <si>
    <t>https://twitter.com/#!/smandpbot/status/1132627254104739841</t>
  </si>
  <si>
    <t>https://twitter.com/#!/katypearce/status/1132629203696934912</t>
  </si>
  <si>
    <t>https://twitter.com/#!/smandpbot/status/1132632653646172160</t>
  </si>
  <si>
    <t>https://twitter.com/#!/katypearce/status/1132626895927947264</t>
  </si>
  <si>
    <t>https://twitter.com/#!/smandpbot/status/1132632909968547840</t>
  </si>
  <si>
    <t>https://twitter.com/#!/ica_cat/status/1132001420226568192</t>
  </si>
  <si>
    <t>https://twitter.com/#!/katypearce/status/1132309934119559169</t>
  </si>
  <si>
    <t>https://twitter.com/#!/katypearce/status/1132485913764925440</t>
  </si>
  <si>
    <t>https://twitter.com/#!/smandpbot/status/1132308446991269893</t>
  </si>
  <si>
    <t>https://twitter.com/#!/smandpbot/status/1132629131638824961</t>
  </si>
  <si>
    <t>https://twitter.com/#!/vivianfrancos/status/1132681014688530435</t>
  </si>
  <si>
    <t>https://twitter.com/#!/vivianfrancos/status/1132681049799110657</t>
  </si>
  <si>
    <t>https://twitter.com/#!/vivianfrancos/status/1132681201129578496</t>
  </si>
  <si>
    <t>https://twitter.com/#!/katypearce/status/1132287242247049216</t>
  </si>
  <si>
    <t>1129777311275016193</t>
  </si>
  <si>
    <t>1131907853843746816</t>
  </si>
  <si>
    <t>1131909010565795840</t>
  </si>
  <si>
    <t>1131909924248858624</t>
  </si>
  <si>
    <t>1132026352692072449</t>
  </si>
  <si>
    <t>1132001064843075584</t>
  </si>
  <si>
    <t>1132308145424830465</t>
  </si>
  <si>
    <t>1132439394411876352</t>
  </si>
  <si>
    <t>1129403249809711111</t>
  </si>
  <si>
    <t>1130201946898325504</t>
  </si>
  <si>
    <t>1130603186903904256</t>
  </si>
  <si>
    <t>1130603200371838976</t>
  </si>
  <si>
    <t>1130201880506691584</t>
  </si>
  <si>
    <t>1130603228549111808</t>
  </si>
  <si>
    <t>1131219603470733312</t>
  </si>
  <si>
    <t>1131219633803890695</t>
  </si>
  <si>
    <t>1131561530871300097</t>
  </si>
  <si>
    <t>1131582703822749696</t>
  </si>
  <si>
    <t>1131582726895628288</t>
  </si>
  <si>
    <t>1131582769417482246</t>
  </si>
  <si>
    <t>1131582839261081600</t>
  </si>
  <si>
    <t>1131659704810246144</t>
  </si>
  <si>
    <t>1131659722074009600</t>
  </si>
  <si>
    <t>1131659742181560321</t>
  </si>
  <si>
    <t>1131659768215556098</t>
  </si>
  <si>
    <t>1131659791082938368</t>
  </si>
  <si>
    <t>1131659839476776961</t>
  </si>
  <si>
    <t>1131659890643091456</t>
  </si>
  <si>
    <t>1131742395731795969</t>
  </si>
  <si>
    <t>1131742510328504321</t>
  </si>
  <si>
    <t>1131860876577976325</t>
  </si>
  <si>
    <t>1131878735202979841</t>
  </si>
  <si>
    <t>1131878754261852160</t>
  </si>
  <si>
    <t>1131919571944910849</t>
  </si>
  <si>
    <t>1131919588554354690</t>
  </si>
  <si>
    <t>1131919603645464576</t>
  </si>
  <si>
    <t>1131919646410592256</t>
  </si>
  <si>
    <t>1131919685216329735</t>
  </si>
  <si>
    <t>1131919720666550272</t>
  </si>
  <si>
    <t>1131919752568410114</t>
  </si>
  <si>
    <t>1131919666585194496</t>
  </si>
  <si>
    <t>1131919834185445377</t>
  </si>
  <si>
    <t>1131919858097164290</t>
  </si>
  <si>
    <t>1131919882747109377</t>
  </si>
  <si>
    <t>1131919913134710785</t>
  </si>
  <si>
    <t>1131919931023515653</t>
  </si>
  <si>
    <t>1131923235363348480</t>
  </si>
  <si>
    <t>1131923258524274688</t>
  </si>
  <si>
    <t>1131931139059388426</t>
  </si>
  <si>
    <t>1131931158609108992</t>
  </si>
  <si>
    <t>1131974611787235328</t>
  </si>
  <si>
    <t>1131974686928248832</t>
  </si>
  <si>
    <t>1131974714593861633</t>
  </si>
  <si>
    <t>1131974736588759040</t>
  </si>
  <si>
    <t>1131982107138494464</t>
  </si>
  <si>
    <t>1131982223710838787</t>
  </si>
  <si>
    <t>1131982339238748160</t>
  </si>
  <si>
    <t>1131991861055381505</t>
  </si>
  <si>
    <t>1131991922598469633</t>
  </si>
  <si>
    <t>1132139680315654145</t>
  </si>
  <si>
    <t>1132139706744020992</t>
  </si>
  <si>
    <t>1132139734178947072</t>
  </si>
  <si>
    <t>1132139862348505089</t>
  </si>
  <si>
    <t>1132139895537979393</t>
  </si>
  <si>
    <t>1132139998059335686</t>
  </si>
  <si>
    <t>1132356506417020930</t>
  </si>
  <si>
    <t>1132358689208307712</t>
  </si>
  <si>
    <t>1132356492223492096</t>
  </si>
  <si>
    <t>1132358696271601664</t>
  </si>
  <si>
    <t>1132395197365665793</t>
  </si>
  <si>
    <t>1132356463597375488</t>
  </si>
  <si>
    <t>1132358718316777472</t>
  </si>
  <si>
    <t>1132356450326646786</t>
  </si>
  <si>
    <t>1132358740911505409</t>
  </si>
  <si>
    <t>1132395612157227010</t>
  </si>
  <si>
    <t>1132414763038904320</t>
  </si>
  <si>
    <t>1132392728103460867</t>
  </si>
  <si>
    <t>1132415228879233024</t>
  </si>
  <si>
    <t>1132381372021116928</t>
  </si>
  <si>
    <t>1132416087679787009</t>
  </si>
  <si>
    <t>1132623690011684865</t>
  </si>
  <si>
    <t>1132627237260464128</t>
  </si>
  <si>
    <t>1132623625142636546</t>
  </si>
  <si>
    <t>1132627243757445120</t>
  </si>
  <si>
    <t>1132623607304208384</t>
  </si>
  <si>
    <t>1132627254104739841</t>
  </si>
  <si>
    <t>1132629203696934912</t>
  </si>
  <si>
    <t>1132632653646172160</t>
  </si>
  <si>
    <t>1132626895927947264</t>
  </si>
  <si>
    <t>1132632909968547840</t>
  </si>
  <si>
    <t>1132001420226568192</t>
  </si>
  <si>
    <t>1132309934119559169</t>
  </si>
  <si>
    <t>1132485913764925440</t>
  </si>
  <si>
    <t>1132308446991269893</t>
  </si>
  <si>
    <t>1132629131638824961</t>
  </si>
  <si>
    <t>1132681014688530435</t>
  </si>
  <si>
    <t>1132681049799110657</t>
  </si>
  <si>
    <t>1132681201129578496</t>
  </si>
  <si>
    <t>1132287242247049216</t>
  </si>
  <si>
    <t>1129210864945455104</t>
  </si>
  <si>
    <t>1130569874110111744</t>
  </si>
  <si>
    <t>1130542981943971840</t>
  </si>
  <si>
    <t>1129851565492396037</t>
  </si>
  <si>
    <t>1131187959594704897</t>
  </si>
  <si>
    <t>1131075062256295937</t>
  </si>
  <si>
    <t>1131543843617345538</t>
  </si>
  <si>
    <t>1131562177675104256</t>
  </si>
  <si>
    <t>1131559253502775296</t>
  </si>
  <si>
    <t>1131557979340312579</t>
  </si>
  <si>
    <t>1131368758201597953</t>
  </si>
  <si>
    <t>1131654986142801921</t>
  </si>
  <si>
    <t>1131653721421697028</t>
  </si>
  <si>
    <t>1131651718628950016</t>
  </si>
  <si>
    <t>1131650178954481666</t>
  </si>
  <si>
    <t>1131648727318376448</t>
  </si>
  <si>
    <t>1131639466865680385</t>
  </si>
  <si>
    <t>1131638603472363520</t>
  </si>
  <si>
    <t>1131728866509066240</t>
  </si>
  <si>
    <t>1131716773970153473</t>
  </si>
  <si>
    <t>1131746160333467649</t>
  </si>
  <si>
    <t>1131877973026639873</t>
  </si>
  <si>
    <t>1131869559714140160</t>
  </si>
  <si>
    <t>1131919314183950337</t>
  </si>
  <si>
    <t>1131918726771761153</t>
  </si>
  <si>
    <t>1131918156732260353</t>
  </si>
  <si>
    <t>1131918127581859841</t>
  </si>
  <si>
    <t>1131916603711524865</t>
  </si>
  <si>
    <t>1131916541207949312</t>
  </si>
  <si>
    <t>1131916521708687361</t>
  </si>
  <si>
    <t>1131917710579949570</t>
  </si>
  <si>
    <t>1131911626368671744</t>
  </si>
  <si>
    <t>1131909960235933697</t>
  </si>
  <si>
    <t>1131909735811301376</t>
  </si>
  <si>
    <t>1131907423848017920</t>
  </si>
  <si>
    <t>1131896880986820611</t>
  </si>
  <si>
    <t>1131922863483580417</t>
  </si>
  <si>
    <t>1131921333791657987</t>
  </si>
  <si>
    <t>1131927756038660096</t>
  </si>
  <si>
    <t>1131925802940084224</t>
  </si>
  <si>
    <t>1131970385401057280</t>
  </si>
  <si>
    <t>1131958511490015232</t>
  </si>
  <si>
    <t>1131956637198159872</t>
  </si>
  <si>
    <t>1131954783940558849</t>
  </si>
  <si>
    <t>1131980931420631040</t>
  </si>
  <si>
    <t>1131982103380414465</t>
  </si>
  <si>
    <t>1131982221622022144</t>
  </si>
  <si>
    <t>1131991402353709056</t>
  </si>
  <si>
    <t>1131990076102254592</t>
  </si>
  <si>
    <t>1132130575203143685</t>
  </si>
  <si>
    <t>1132123734763085824</t>
  </si>
  <si>
    <t>1132108344959930369</t>
  </si>
  <si>
    <t>1132089490972073985</t>
  </si>
  <si>
    <t>1132085424002932737</t>
  </si>
  <si>
    <t>1132063512459714560</t>
  </si>
  <si>
    <t>1132350415100682240</t>
  </si>
  <si>
    <t>1132350976407560194</t>
  </si>
  <si>
    <t>1132351464398045185</t>
  </si>
  <si>
    <t>1132356185024356353</t>
  </si>
  <si>
    <t>1132395172761874433</t>
  </si>
  <si>
    <t>1132392396665380865</t>
  </si>
  <si>
    <t>1132379257630535681</t>
  </si>
  <si>
    <t>1132607480570236929</t>
  </si>
  <si>
    <t>1132619467517825025</t>
  </si>
  <si>
    <t>1132620337429012480</t>
  </si>
  <si>
    <t>1132629140094541825</t>
  </si>
  <si>
    <t>1132626551940571139</t>
  </si>
  <si>
    <t/>
  </si>
  <si>
    <t>900247404917673984</t>
  </si>
  <si>
    <t>45515709</t>
  </si>
  <si>
    <t>2732019588</t>
  </si>
  <si>
    <t>324127051</t>
  </si>
  <si>
    <t>2952295912</t>
  </si>
  <si>
    <t>18358699</t>
  </si>
  <si>
    <t>1601623344</t>
  </si>
  <si>
    <t>334705313</t>
  </si>
  <si>
    <t>935093418472235008</t>
  </si>
  <si>
    <t>16597102</t>
  </si>
  <si>
    <t>3807667995</t>
  </si>
  <si>
    <t>25639164</t>
  </si>
  <si>
    <t>14996609</t>
  </si>
  <si>
    <t>18122511</t>
  </si>
  <si>
    <t>47678024</t>
  </si>
  <si>
    <t>38575537</t>
  </si>
  <si>
    <t>352510636</t>
  </si>
  <si>
    <t>114043251</t>
  </si>
  <si>
    <t>1125169832075206656</t>
  </si>
  <si>
    <t>1564707973</t>
  </si>
  <si>
    <t>1264837447</t>
  </si>
  <si>
    <t>2790017707</t>
  </si>
  <si>
    <t>46416961</t>
  </si>
  <si>
    <t>91583654</t>
  </si>
  <si>
    <t>264716259</t>
  </si>
  <si>
    <t>740682695357927424</t>
  </si>
  <si>
    <t>88202361</t>
  </si>
  <si>
    <t>600486066</t>
  </si>
  <si>
    <t>308398091</t>
  </si>
  <si>
    <t>1077802579</t>
  </si>
  <si>
    <t>2872727776</t>
  </si>
  <si>
    <t>14204987</t>
  </si>
  <si>
    <t>14660532</t>
  </si>
  <si>
    <t>10477252</t>
  </si>
  <si>
    <t>979803872213585921</t>
  </si>
  <si>
    <t>19256242</t>
  </si>
  <si>
    <t>267276800</t>
  </si>
  <si>
    <t>13118372</t>
  </si>
  <si>
    <t>3881356222</t>
  </si>
  <si>
    <t>50328049</t>
  </si>
  <si>
    <t>3180991350</t>
  </si>
  <si>
    <t>17682514</t>
  </si>
  <si>
    <t>297498390</t>
  </si>
  <si>
    <t>32367073</t>
  </si>
  <si>
    <t>17424293</t>
  </si>
  <si>
    <t>162496648</t>
  </si>
  <si>
    <t>36560678</t>
  </si>
  <si>
    <t>21161182</t>
  </si>
  <si>
    <t>354099612</t>
  </si>
  <si>
    <t>4098624381</t>
  </si>
  <si>
    <t>45946451</t>
  </si>
  <si>
    <t>1042092779986452490</t>
  </si>
  <si>
    <t>382224738</t>
  </si>
  <si>
    <t>4845978221</t>
  </si>
  <si>
    <t>109313173</t>
  </si>
  <si>
    <t>708572371779768321</t>
  </si>
  <si>
    <t>116828005</t>
  </si>
  <si>
    <t>46299813</t>
  </si>
  <si>
    <t>594186212</t>
  </si>
  <si>
    <t>1602054085</t>
  </si>
  <si>
    <t>8819962</t>
  </si>
  <si>
    <t>70105352</t>
  </si>
  <si>
    <t>39511567</t>
  </si>
  <si>
    <t>324435543</t>
  </si>
  <si>
    <t>en</t>
  </si>
  <si>
    <t>sv</t>
  </si>
  <si>
    <t>fr</t>
  </si>
  <si>
    <t>Instagram</t>
  </si>
  <si>
    <t>Twitter for iPhone</t>
  </si>
  <si>
    <t>rstatsretweetingtool</t>
  </si>
  <si>
    <t>Twitter Web Client</t>
  </si>
  <si>
    <t>TweetDeck</t>
  </si>
  <si>
    <t>Twitter for Android</t>
  </si>
  <si>
    <t>SMandPPodcast Bot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</si>
  <si>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</si>
  <si>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</si>
  <si>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</si>
  <si>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</si>
  <si>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</si>
  <si>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</si>
  <si>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</si>
  <si>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</si>
  <si>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</si>
  <si>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</si>
  <si>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</si>
  <si>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</si>
  <si>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</si>
  <si>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</si>
  <si>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</si>
  <si>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</si>
  <si>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</si>
  <si>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</si>
  <si>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</si>
  <si>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</si>
  <si>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</si>
  <si>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Dairylea Punchables</t>
  </si>
  <si>
    <t>SMR Foundation</t>
  </si>
  <si>
    <t>Priya Kumar</t>
  </si>
  <si>
    <t>Rstats</t>
  </si>
  <si>
    <t>Aram Master of Grammar Sinnreich _xD83D__xDDFD__xD83C__xDFB6_</t>
  </si>
  <si>
    <t>ICA PR Division</t>
  </si>
  <si>
    <t>Wouter van Atteveldt</t>
  </si>
  <si>
    <t>Annenberg School</t>
  </si>
  <si>
    <t>ICA Comp Methods</t>
  </si>
  <si>
    <t>Dr. Katy Pearce</t>
  </si>
  <si>
    <t>International Communication Association</t>
  </si>
  <si>
    <t>Nick Bowman (包尼克) at #ICA19</t>
  </si>
  <si>
    <t>APSA &amp; ICA Political Communication Divisions</t>
  </si>
  <si>
    <t>Yotam Ophir, PhD</t>
  </si>
  <si>
    <t>David Jeong</t>
  </si>
  <si>
    <t>Lina Dencik</t>
  </si>
  <si>
    <t>Nodexl Project</t>
  </si>
  <si>
    <t>Claes de Vreese</t>
  </si>
  <si>
    <t>Sofya Glazunova</t>
  </si>
  <si>
    <t>Cristian Vaccari</t>
  </si>
  <si>
    <t>Jiunyi Tsai</t>
  </si>
  <si>
    <t>Melissa Wall</t>
  </si>
  <si>
    <t>Philipp Seuferling</t>
  </si>
  <si>
    <t>koen leurs</t>
  </si>
  <si>
    <t>Bert B. Elyot</t>
  </si>
  <si>
    <t>Amanda Paz Alencar</t>
  </si>
  <si>
    <t>Dr. Shawna M. Brandle</t>
  </si>
  <si>
    <t>UPF Barcelona</t>
  </si>
  <si>
    <t>Dept. de Comunicació UPF</t>
  </si>
  <si>
    <t>Damian Fraticelli</t>
  </si>
  <si>
    <t>josé miguel tomasena</t>
  </si>
  <si>
    <t>Amy Jordan</t>
  </si>
  <si>
    <t>Emerald Sociology &amp; Criminology</t>
  </si>
  <si>
    <t>Sjifra de Leeuw</t>
  </si>
  <si>
    <t>Lisanne Wichgers</t>
  </si>
  <si>
    <t>Laura Jacobs</t>
  </si>
  <si>
    <t>Roderik Rekker</t>
  </si>
  <si>
    <t>NWO-domein SGW</t>
  </si>
  <si>
    <t>Joost van Spanje</t>
  </si>
  <si>
    <t>Diego Gómez Zará</t>
  </si>
  <si>
    <t>Sean Upshaw, Ph.D.</t>
  </si>
  <si>
    <t>Julie Frizzo-Barker</t>
  </si>
  <si>
    <t>Kelly Fincham</t>
  </si>
  <si>
    <t>Dr. Merja Porttikivi</t>
  </si>
  <si>
    <t>[Adam M. Rainear]</t>
  </si>
  <si>
    <t>Mariah Wellman</t>
  </si>
  <si>
    <t>Oliver Haimson</t>
  </si>
  <si>
    <t>ICAMobile</t>
  </si>
  <si>
    <t>Dr. Rebecca Robbins</t>
  </si>
  <si>
    <t>CedarBough Saeji</t>
  </si>
  <si>
    <t>Kirsten Adams</t>
  </si>
  <si>
    <t>Weston Sager</t>
  </si>
  <si>
    <t>J. Grygiel _xD83C__xDFF3_️‍_xD83C__xDF08__xD83C__xDDFA__xD83C__xDDF8_</t>
  </si>
  <si>
    <t>Marthe Möller</t>
  </si>
  <si>
    <t>Sabina Mihelj</t>
  </si>
  <si>
    <t>nadia kaneva</t>
  </si>
  <si>
    <t>Melissa Aronczyk</t>
  </si>
  <si>
    <t>Stanislav Budnitsky</t>
  </si>
  <si>
    <t>César Jiménez-M.</t>
  </si>
  <si>
    <t>George Mason University</t>
  </si>
  <si>
    <t>Apoorva Joshi</t>
  </si>
  <si>
    <t>Samiksha Koirala, PhD</t>
  </si>
  <si>
    <t>Carlos A. Scolari</t>
  </si>
  <si>
    <t>vinton g cerf</t>
  </si>
  <si>
    <t>Sangeet Kumar</t>
  </si>
  <si>
    <t>Brian Hughes</t>
  </si>
  <si>
    <t>Corrina Laughlin</t>
  </si>
  <si>
    <t>ICA ACSJ</t>
  </si>
  <si>
    <t>Paola Sartoretto</t>
  </si>
  <si>
    <t>ZeMKI</t>
  </si>
  <si>
    <t>Sébastien Mort</t>
  </si>
  <si>
    <t>Talia Stroud</t>
  </si>
  <si>
    <t>Deb Roy</t>
  </si>
  <si>
    <t>Frank Esser</t>
  </si>
  <si>
    <t>Sven Engesser</t>
  </si>
  <si>
    <t>Daniel Kreiss</t>
  </si>
  <si>
    <t>Julia Azari</t>
  </si>
  <si>
    <t>Lance Bennett</t>
  </si>
  <si>
    <t>Pippa Norris</t>
  </si>
  <si>
    <t>UW-MCRC</t>
  </si>
  <si>
    <t>Dhavan Shah</t>
  </si>
  <si>
    <t>Steve Jones</t>
  </si>
  <si>
    <t>Jyväskylän yliopisto</t>
  </si>
  <si>
    <t>Grazia Murtarelli</t>
  </si>
  <si>
    <t>ProfB</t>
  </si>
  <si>
    <t>Saamah Abdallah</t>
  </si>
  <si>
    <t>CMRC</t>
  </si>
  <si>
    <t>Stewart Hoover</t>
  </si>
  <si>
    <t>Hajo Boomgaarden</t>
  </si>
  <si>
    <t>Fabienne Lind</t>
  </si>
  <si>
    <t>JungHwan Yang</t>
  </si>
  <si>
    <t>Kevin Lerner</t>
  </si>
  <si>
    <t>Sid Bedingfield</t>
  </si>
  <si>
    <t>ICA Popular Communication</t>
  </si>
  <si>
    <t>ISA</t>
  </si>
  <si>
    <t>Phillip C. Arceneaux</t>
  </si>
  <si>
    <t>Washington Hilton</t>
  </si>
  <si>
    <t>Jono Blackwell, MBA</t>
  </si>
  <si>
    <t>Flo</t>
  </si>
  <si>
    <t>Trine Syvertsen</t>
  </si>
  <si>
    <t>Gunn Enli</t>
  </si>
  <si>
    <t>Aske Kammer</t>
  </si>
  <si>
    <t>julia serong</t>
  </si>
  <si>
    <t>Manuel Menke</t>
  </si>
  <si>
    <t>Corinne Schweizer</t>
  </si>
  <si>
    <t>S. Broughton Micova</t>
  </si>
  <si>
    <t>Benjamin Loveluck</t>
  </si>
  <si>
    <t>Melanie La Rosa</t>
  </si>
  <si>
    <t>Sam 'S.R.' Gubitz</t>
  </si>
  <si>
    <t>New Beats project</t>
  </si>
  <si>
    <t>JEMc</t>
  </si>
  <si>
    <t>Betteke van Ruler</t>
  </si>
  <si>
    <t>Orange Otters</t>
  </si>
  <si>
    <t>Matthieu Balay</t>
  </si>
  <si>
    <t>Rebecca Meisenbach</t>
  </si>
  <si>
    <t>Camille Endacott</t>
  </si>
  <si>
    <t>Holly Overton, Ph.D.</t>
  </si>
  <si>
    <t>Social Media Politics Bot</t>
  </si>
  <si>
    <t>Toni van der Meer</t>
  </si>
  <si>
    <t>Anne Kroon</t>
  </si>
  <si>
    <t>UvA CS CorpCom</t>
  </si>
  <si>
    <t>Debby Damen</t>
  </si>
  <si>
    <t>Alexander Buhmann, PhD</t>
  </si>
  <si>
    <t>Spiro Kiousis</t>
  </si>
  <si>
    <t>Diana Ingenhoff</t>
  </si>
  <si>
    <t>Carmen Beatriz Fernández</t>
  </si>
  <si>
    <t>Diana Bossio</t>
  </si>
  <si>
    <t>Dr. Brooke Foucault Welles</t>
  </si>
  <si>
    <t>Ryan J. Gallagher</t>
  </si>
  <si>
    <t>Drew Margolin</t>
  </si>
  <si>
    <t>Drexel CCM</t>
  </si>
  <si>
    <t>Drexel Department of Communication</t>
  </si>
  <si>
    <t>Greg Loring-Albright</t>
  </si>
  <si>
    <t>Julien PIERRE</t>
  </si>
  <si>
    <t>Andrew Dodd</t>
  </si>
  <si>
    <t>David Nolan</t>
  </si>
  <si>
    <t>Lawrie Zion</t>
  </si>
  <si>
    <t>Gerard Goggin</t>
  </si>
  <si>
    <t>Andrea Carson</t>
  </si>
  <si>
    <t>How Researchers Changed the World</t>
  </si>
  <si>
    <t>Media, Cultural and Communication Studies</t>
  </si>
  <si>
    <t>Dayna Chatman, Ph.D.</t>
  </si>
  <si>
    <t>ICA CAT</t>
  </si>
  <si>
    <t>#SEOHashtag VivianFrancos.com</t>
  </si>
  <si>
    <t>I'm the Dad you wish would walk out on you.
I write things @ https://t.co/UM1a65MVm3
Check out @ImprovGamesFun</t>
  </si>
  <si>
    <t>We are a group of researchers who create tools, generate and host data, and support open scholarship related to social media.</t>
  </si>
  <si>
    <t>I research/write on families &amp; tech use, privacy, and digital rights. PhD candidate @iSchoolUMD. Alum of @rankingrights @UMSI, @bkcharvard, @MerrillCollege.</t>
  </si>
  <si>
    <t>I retweet #rstats stuff. Operated by a real person.</t>
  </si>
  <si>
    <t>_xD83D__xDC68__xD83C__xDFFC_‍_xD83C__xDF93_Media prof @AU_SOC. _xD83D__xDCDA_ Author @YalePress @umasspress. _xD83C__xDFB8_ Musician @Dubistry @BNGsoul. _xD83D__xDC9E_Partner @versionqueen.</t>
  </si>
  <si>
    <t>Public Relations Division at @ICAhdq. Info on events, job and funding opportunities, calls for papers, new publications, and more! #ica19 #ica_pr</t>
  </si>
  <si>
    <t>Political Communication, Text Analysis methodology</t>
  </si>
  <si>
    <t>The Annenberg School for Communication at @Penn. Furthering our understanding of the role of communication in public life through research, education, &amp; service</t>
  </si>
  <si>
    <t>Official account of the @icahdq #ComputationalMethods Interest Group</t>
  </si>
  <si>
    <t>Associate Prof of Communication @uwcomm. I study tech &amp; inequality in Armenia &amp; Azerbaijan. Tweeting research &amp; pop culture &amp; parenting.</t>
  </si>
  <si>
    <t>An association whose members are interested in the study, teaching, and application of all aspects of human communication.</t>
  </si>
  <si>
    <t>STL native, Sparty alum, now Associate Prof at @WVUCommStudies. Recent #LBK transplant, joining @ttu_comc in Fall 2019! Fulbright in Taiwan, 2020. #stlblues</t>
  </si>
  <si>
    <t>Official account of the @APSAtweets &amp; @icahdq #PolComm Divisions | tweets by @bjoern_buss | #apsa2019 #ica19 #ica_pol | https://t.co/JzjttD8IqV</t>
  </si>
  <si>
    <t>Assistant Professor of Communication at @UBuffalo Fall19 | Postdoc @APPCPenn | phd @AnnenbergPenn| Persuasion | Misinformation | Computational Social Science</t>
  </si>
  <si>
    <t>PostDoc @usc✌️ Media psych. Agent modeling. VR/AR. CogSci. Formerly @CCISatNU, @USCAnnenbergPhD, @HGSE, @UCLA. he/him. Proud Korean-American.</t>
  </si>
  <si>
    <t>Reader @CardiffJomec Co-Founder/Director of @DataJusticeLab Principal Investigator of @DATAJUSTICE_ERC Political economy/Media/Data/Social Justice</t>
  </si>
  <si>
    <t>#Socialmedia network analysis &amp; visualization #influencer analysis #marketing Get #NodeXL https://t.co/CAYK8AJLMv</t>
  </si>
  <si>
    <t>Political communication Prof @UvA_ASCoR @Polcomm @digicomlab_eu|ERC Europinions|Ed Political Communication| Chair SWR @_knaw. Pres Elect-Select @icahdq _xD83C__xDDE9__xD83C__xDDF0__xD83C__xDDF3__xD83C__xDDF1_</t>
  </si>
  <si>
    <t>From Siberia. PhD candidate at DMRC, QUT, Australia. #Politicalcommunication, #digitalmedia, #Russia. I have my own views here and elsewhere</t>
  </si>
  <si>
    <t>Reader in Political Communication @lborouniversity. Editor in Chief, International Journal of Press/Politics. Author of Digital Politics in Western Democracies.</t>
  </si>
  <si>
    <t>Assistant Prof. @NAU Research specialist @ASU, Ph.D. @uw_sjmc. Research #strategic com of environment, health, sustainability. A proud Badger &amp; Gator.</t>
  </si>
  <si>
    <t>Journalism prof. New book: Citizen Journalism: Practices, Propaganda, Pedagogy |Founder: Pop-Up Newsroom |Fulbright -Lebanon | Syrian refugees</t>
  </si>
  <si>
    <t>PhD student at Södertörn University. Media, migration, and their histories.</t>
  </si>
  <si>
    <t>Koen Leurs, PhD, studying _xD83D__xDCE1__xD83D__xDCF1__xD83D__xDDA5__xD83C__xDFA5_, youth, migration, race, gender, class &amp; the city / Assistant professor Dept of Media &amp; Culture @UniUtrecht / Chair @ecreadmm</t>
  </si>
  <si>
    <t>Penguin's soul trapped in an academic's body!</t>
  </si>
  <si>
    <t>Assistant Professor Media and Migration at Erasmus University Rotterdam | Incoming Vice Chair of the Intercultural Communication Division within ICA</t>
  </si>
  <si>
    <t>Human Rights, Political Communication, OER, etc. Lots of GIFs.</t>
  </si>
  <si>
    <t>Twitter oficial de la Universitat Pompeu Fabra (UPF), una universitat pública, internacional i intensiva en recerca.</t>
  </si>
  <si>
    <t>Department of Communication. Universitat Pompeu Fabra #DeptCom_UPF</t>
  </si>
  <si>
    <t>Escritor, periodista, profe.
Autor de La caída de Cobra (Tusquets). Estudio comunidades de lectores en línea. #booktube</t>
  </si>
  <si>
    <t>ICA Past President. Likes: media research, teaching, kids, dogs, lemon-flavored desserts, and the Oxford comma.</t>
  </si>
  <si>
    <t>Award-winning publisher of academic journals, books and series across Sociology, Criminology and related disciplines. Tweets by Philippa, Jen, Sarah and Kathy.</t>
  </si>
  <si>
    <t>PhD researcher political communication @UvA_ASCoR, @UvA_Amsterdam • MSc in Comparative Politics, Statistics &amp; Sociology @LeuvenU •  Deep love for DataViz &amp; Dogs</t>
  </si>
  <si>
    <t>Promoverend binnen de politieke communicatie @polcomm. Doet hard haar best om er zo af en toe ook eens een werkgerelateerd tweetje uit te sturen.</t>
  </si>
  <si>
    <t>Political scientist | @polcomm | @ @UvA_Amsterdam (ASCoR) | Political Communication &amp; Journalism  | Media | Immigration |  Politics | Parties | Antwerp</t>
  </si>
  <si>
    <t>Politicoloog en psycholoog. Co-coördinator Nationaal Kiezersonderzoek. Doceert onderzoeksmethoden. Onderzoekt jongeren, generatieverschillen en opvattingen.</t>
  </si>
  <si>
    <t>Onderzoeksfinanciering en #kennisbenutting binnen NWO-domein Sociale en Geesteswetenschappen (Social Sciences and Humanities, #SSH). Onderdeel @NWOnieuws</t>
  </si>
  <si>
    <t>Associate prof. @polcomm | Political Science | Public law | Journalism | Political sociology | @UvA_Amsterdam | VENI VIDI | Elections, parties, public opinion |</t>
  </si>
  <si>
    <t>Ph.D candidate at @NorthwesternU @SonicNU. Adjunct Assistant Professor at @fcomuc</t>
  </si>
  <si>
    <t>Ph.D/ Cancer Communication Scholar/Video Game Enthusiast/ NIH Postdoctoral Fellow @ UniversityofUtah instagram:@iamcenteredfocusphd</t>
  </si>
  <si>
    <t>PhD candidate @SFU's School of #Communication, researching #technology &amp; #society in the @GeNA_Lab. #blockchain #gender #privacy #bigdata #genomics</t>
  </si>
  <si>
    <t>Journalism prof @HofstraU doing PhD the hard way. Research: Social media and political journalism. English/Irish hybrid. All views my own kellyfincham@gmail.com</t>
  </si>
  <si>
    <t>Communication &amp; organization studies researcher and lecturer. Kouluttaja/konsultti @ co-op Mediakollektiivi. Twiittejä mediasta, yhteiskunnasta, tieteestä.</t>
  </si>
  <si>
    <t>@UConn ᴀʙᴅ ᴘʜᴅ sᴛᴜᴅᴇɴᴛ
 // ʀᴇsᴇᴀʀᴄʜ ᴡᴇᴀᴛʜᴇʀ ᴀɴᴅ ꜱᴏᴄɪᴇᴛʏ [ꜱᴏᴄɪᴀʟ ᴍᴇᴅɪᴀ, ʀᴏʙᴏᴛs, ᴠʀ] 
// ᴛᴇᴀᴄʜ ᴅɪɢɪᴛᴀʟ ᴘʀᴏᴅᴜᴄᴛɪᴏɴ 
// ᴍᴇᴛᴇᴏʀᴏʟᴏɢʏ ᴀɴᴅ ᴊᴏᴜʀɴᴀʟɪsᴍ ᴀʟᴜᴍ @RutgersU</t>
  </si>
  <si>
    <t>PhD student @UofUComm researching social media, microcelebrity &amp; health | NASM Certified Personal Trainer | Formerly @UIOWA_SJMC &amp; @ISU_GSJC</t>
  </si>
  <si>
    <t>Social computing and HCI researcher @UMSI interested in social media, online identity, gender/trans, life transitions. PhD from @UCI_Informatics</t>
  </si>
  <si>
    <t>The official account of the ICA Mobile Interest Group</t>
  </si>
  <si>
    <t>@NYULangone | Research on #Sleep #PopulationHealth #HealthCommunication | Co-author of Sleep for Success! | Robbins.Reb@gmail.com</t>
  </si>
  <si>
    <t>Scholar of Korean contemporary culture shown in media &amp; performance. Teaches at @UBC, formerly @KoreaUniversity and HUFS. PhD from @UCLA. MA @Yonsei_u</t>
  </si>
  <si>
    <t>Ph.D. student + instructor studying political communication + journalism @UNC. Former editor @Gallup. INFJ. Consumer of coffee. Cuddler of puppies.</t>
  </si>
  <si>
    <t>Advocate for attribution and transparency regarding government speech | weston.sager@gmail.com | *Opinions are my own*</t>
  </si>
  <si>
    <t>Asst. Professor of Communication &amp; Mag @NewhouseSU, expert: social media, memes, Facebook, state media, content moderation jgrygiel[at]https://t.co/K72awzxkmb *they/them</t>
  </si>
  <si>
    <t>PhD candidate in Communication Science @UvA_ASCoR. Studies entertainment experiences in today's digital media landscape. 90% water, 10% caffeine.</t>
  </si>
  <si>
    <t>Professor of Media and Cultural Analysis at the Centre for Research in Communication and Culture, Loughborough University</t>
  </si>
  <si>
    <t>Critical scholar of #NationBranding, #PublicDiplomacy, #media, #culture, #postsocialism. Associate Prof at @MFJS_DU @UofDenver. Tweeting in a personal capacity.</t>
  </si>
  <si>
    <t>Media Studies Professor at Rutgers University @RutgersCommInfo  media+politics+society
Posting as a person, not a profile</t>
  </si>
  <si>
    <t>Postdoc @AnnenbergCARGC. PhD @CommStudies_CU. Fmr @BKCHarvard, @surf_stanford, @SecDevFDN. Study internet governance, global communication, nationalism, Russia.</t>
  </si>
  <si>
    <t>Post-doctoral researcher @LboroCM Researching mediated nationhood and promotional cultures. Writing -sometimes - a book about the June 2013 protests in Brazil.</t>
  </si>
  <si>
    <t>The official Twitter account for George Mason University. Patriots Brave &amp; Bold in the #MasonNation _xD83C__xDF93_RT ≠ E</t>
  </si>
  <si>
    <t>PhD student @michiganstateu: #environmentalcommunication, Decision-Making, #Behavior, International #wildlifecrime. _xD83C__xDDEE__xD83C__xDDF3_ in _xD83C__xDDFA__xD83C__xDDF8_. 
I think &amp; speak for myself.</t>
  </si>
  <si>
    <t>Lecturer / Researcher. Doctorate in Media and Communication, @UniOslo. Tweets about Gender, Journalism, Nepal and others. Former Correspondent @RepublicaNepal.</t>
  </si>
  <si>
    <t>UPF researcher: interfaces, digital media, transmedia &amp; media ecology/evolution + TEDx + PI of H2020 Transliteracy + blogger: https://t.co/zXc1zMJGuX</t>
  </si>
  <si>
    <t>Media Studies Prof @DenisonU  Ex- @Uiowa @UNM @IndianExpress (#Delhi). Tweets abt #DigitalCulture #DigitalDivide #PopCulture #CriticalTheory #PostcolonialTheory</t>
  </si>
  <si>
    <t>Political/religious extremism and fringe. Media &amp; Communication studies. PhD student</t>
  </si>
  <si>
    <t>PhD from the Annenberg School for Communication. Instructor of Media Studies at LMU. I study new media, religion, and ethnography. Sometimes I make films.</t>
  </si>
  <si>
    <t>Activism, Communication, and Social Justice Interest Group of the International Communication Association. #ICA19 schedule: https://t.co/QvDODjIS2t</t>
  </si>
  <si>
    <t>Post-doctoral researcher at Latin American Institute, Stockholm University. Tweet sporadically, don’t have interesting things to say every day.</t>
  </si>
  <si>
    <t>Zentrum für Medien-, Kommunikations- &amp; Informationsforschung, Universität Bremen | Tweets by @paula_muche &amp; @Leifkramp</t>
  </si>
  <si>
    <t>Assoc. Prof of American Studies (PolSci &amp; Comm) at @Univ_Lorraine; visiting researcher at @ASCmediarisk opinions are mine.</t>
  </si>
  <si>
    <t>Professor, George Washington U, journalism, politics, communication, past Editor-in-Chief, J of Communication, frustrated crooner and bolero singer</t>
  </si>
  <si>
    <t>Associate Professor, Department of Communication Studies and School of Journalism, @UTexasMoody, @UTAustin; Director @EngagingNews https://t.co/ZPDJ8ou0Kk</t>
  </si>
  <si>
    <t>Director, Lab for Social Machines,  Co-Founder &amp; Chairman, Cortico, Professor at MIT</t>
  </si>
  <si>
    <t>Prof of Comparative Internat Media Research in Zurich</t>
  </si>
  <si>
    <t>Professor of Science and Technology Communication @tudresden_de. He/him. Interested in #IoT, #AI, #populism, #OpenScience, #climate, #space.</t>
  </si>
  <si>
    <t>Assoc. Prof., Ph.D. Director @UNCMJschool. Prototype Politics: https://t.co/0rm6aO071F</t>
  </si>
  <si>
    <t>@MarquetteU polsci prof. Blogger. Elections, coffee, sharp sticks. She/her. https://t.co/OOT4HoJv7X</t>
  </si>
  <si>
    <t>PolSci&amp;Com, Univ.Washington, Seattle. Democracy, media, participation, sustainability, equality, rethinking prosperity</t>
  </si>
  <si>
    <t>PIPPA NORRIS, comparative political scientist at Harvard and Sydney Universities, founding Director of the Electoral Integrity Project.</t>
  </si>
  <si>
    <t>Univ. of Wisconsin-Madison’s Mass Communication Research Center (Dir. Dhavan Shah). Exploring how communication intersects with politics, health, and technology</t>
  </si>
  <si>
    <t>Dhavan is Maier-Bascom Professor at the UW-Madison, where he directs the Mass Communication Research Center. RT not endorsements; opinions are my own.</t>
  </si>
  <si>
    <t>professor, new media/internet researcher, one arm of someone new, other things</t>
  </si>
  <si>
    <t>Jyväskylän yliopiston Twitter-tili I Twitter account of the University of Jyväskylä #JYUnique</t>
  </si>
  <si>
    <t>I have often seen people uncivil by too much civility, and tiresome in their courtesy- M. Montaigne https://t.co/FW1UTj0pcs https://t.co/rl6NMVeuOx…</t>
  </si>
  <si>
    <t>PhD student looking at influence of advertising on values + part-time wellbeing expert. Angry about materialism, nationalism &amp; rain. Love cycling, beer &amp; words.</t>
  </si>
  <si>
    <t>The Center for Media, Religion, &amp; Culture: intersections of media and religion - Media, religion, space, ambivalence and more! RT not an endorsement.</t>
  </si>
  <si>
    <t>I’m a Professor of media and religion at the University of Colorado Boulder.  I study the co-dependency of religions and media.</t>
  </si>
  <si>
    <t>Social Science Methods, Political Communication, Journalism, fun stuff.</t>
  </si>
  <si>
    <t>Assistant Professor at @IllinoisComm and Faculty Affiliate at @ClineCenter studying political communication &amp; media effects using computational methods #rstats</t>
  </si>
  <si>
    <t>Author of @provokingpress. Journalism professor, historian, and critic at @Marist. Editor, The Journal of Magazine Media.</t>
  </si>
  <si>
    <t>UMinn HSJMC Prof. Newspaper Wars: https://t.co/WVucm0R5ua Fmr CNNer, Unipresser, nupe rpt. Still loves baseball boxscores.</t>
  </si>
  <si>
    <t>The official Twitter account for the Popular Communication Division of the International Communication Association</t>
  </si>
  <si>
    <t>International Studies Association - A community of international studies scholars.</t>
  </si>
  <si>
    <t>PhD in Mass Comm. Research: Political Public Relations, Public Diplomacy, Social Media, Tech Policy. Interests: Intl Law &amp; Cybersecurity. Alum of @LSU &amp; @UF.</t>
  </si>
  <si>
    <t>Proud @HiltonHotels. Host to #DC's most notable events including the annual #WHCD since 1967.</t>
  </si>
  <si>
    <t>Duke BA in Art/Anthro, AGSM MBA, Texas Tech PhD study, Media &amp; Communication Management</t>
  </si>
  <si>
    <t>WiMi @ZeMKI_Bremen. Interessiert an so ziemlich allen Dingen. Professioneller Amateur im @flachbereich-Podcast.</t>
  </si>
  <si>
    <t>Medieviter. Professor på IMK, UiO. Styreleder på OsloMet — storbyuniversitetet</t>
  </si>
  <si>
    <t>Prodekan ved Det humanistiske fakultet, @uniOslo. Professor i medievitenskap. Lager podkast: https://t.co/3yBP1LTCQq.</t>
  </si>
  <si>
    <t>I research the impact of digitalization and datafication on economy, policy, and management. PhD. Associate Professor in Digital Innovation at @ITUkbh. DK/ENG</t>
  </si>
  <si>
    <t>interim prof @pukberlin , researcher @ifkw_lmu and @IJ_Online . media quality, science comm, public service media.</t>
  </si>
  <si>
    <t>Media and communication scholar interested in media related cultural and social change, communication of memory and nostalgia as well as journalism research.</t>
  </si>
  <si>
    <t>Media and Communication Researcher and Teacher</t>
  </si>
  <si>
    <t>Lecturer in Communications Policy and Politics at UEA, Specialist in European media &amp; comms policy, SE Europe &amp; UK</t>
  </si>
  <si>
    <t>Digital sociology &amp; political theory ~ Associate professor @TelecomPTech &amp; researcher at CERSA ~ Author: Réseaux, libertés et contrôle https://t.co/6uv75WF6VC</t>
  </si>
  <si>
    <t>Filmmaker &amp; professor. Making "How To Power A City: stories from the front lines of the clean energy revolution." she/her/hers</t>
  </si>
  <si>
    <t>Ph.D. candidate @PoliSciatNU. I study political incivility, racial attitudes, and issues of race and media. Replies to real names.</t>
  </si>
  <si>
    <t>A five-year study of what happens next to Australian journalists who became redundant in 2012, 2013 and 2014. We're at https://t.co/YAOlLklMbU</t>
  </si>
  <si>
    <t>Future somebody | Media, Tech, Law, Culture | Wake up, oh sleeper...</t>
  </si>
  <si>
    <t>Communicatiewetenschapper, slaat brug tussen theorie en praktijk</t>
  </si>
  <si>
    <t>Veranderende organisaties helpen slimmer te communiceren | communicatie, verandering, interne communicatie @huibkoeleman @roosmarijnline  @michaelmeyervc</t>
  </si>
  <si>
    <t>Étudiant-chercheur en sciences de la communication. 
Auteur dramatique, improvisateur. 
Harpiste débutant.</t>
  </si>
  <si>
    <t>Editor-in-Chief, Management Communication Quarterly;  Associate Professor of Communication at Mizzou</t>
  </si>
  <si>
    <t>Doctoral candidate and researcher at @UCSantaBarbara interested in outsourcing and organizing.</t>
  </si>
  <si>
    <t>Asst. Prof of Public Relations at @UofSC_SJMC. Ph.D. from PSU. Researches corporate social responsibility &amp; sustainability communication.</t>
  </si>
  <si>
    <t>Official Bot of the @SMandPPodcast. Retweeting news and opinions about social media and politics. Check out the podcast at the link below! _xD83D__xDC47_</t>
  </si>
  <si>
    <t>Assistant Professor Corporate Communication @UvA_Amsterdam @uvacomscience @UvA_CS_CorpCom</t>
  </si>
  <si>
    <t>ASCoR || Corporate communication || Singlefeestje</t>
  </si>
  <si>
    <t>Twitter account from the Corporate Communication research program group at the University of Amsterdam. Part of ASCoR.</t>
  </si>
  <si>
    <t>Always give 100%... - Unless you're donating blood.</t>
  </si>
  <si>
    <t>Researcher at the intersection of communication, new technology, and management @HandelshoyskBI • co-director @BICCC_</t>
  </si>
  <si>
    <t>Professor of Organizational Communication and International PR Research at #Unifr, interested in #PublicDiplomacy, #PR, #Nationbranding, #Reputation, #CSR</t>
  </si>
  <si>
    <t>Marketing político y ciberpolítica. Latinoamericanófila. Enseño y aprendo en @unav y el @iesa. CEO @datastrategia. Soy parte del @retoSolidaridad y de @Ocpla</t>
  </si>
  <si>
    <t>Journalism lecturer and news addict</t>
  </si>
  <si>
    <t>Associate Professor at Northeastern University, network scientist, feminist, teacher, and mom. Appreciates novelty socks and cat memes.</t>
  </si>
  <si>
    <t>Networks ∩ NLP ∩ Comp Social Science. PhD student @NUnetsi with @CoMMLabNU. Previously @compstorylab and @USC_ISI. Aspiring one-man band.</t>
  </si>
  <si>
    <t>Assistant Professor of Communication</t>
  </si>
  <si>
    <t>The PhD Program in Communication, Culture &amp; Media at Drexel University</t>
  </si>
  <si>
    <t>The Official Twitter for the Department of Communication at Drexel University! @drexeluniv #AmbitionCantWait</t>
  </si>
  <si>
    <t>Scholar &amp; Designer of mostly-analog games. @Swarthmore alum, @DrexelU_CCM student. He/Him. Profile pic by @playnyctophobia!</t>
  </si>
  <si>
    <t>Moteur hybride. Bricoleur numérique &amp; digital. Écrit entre les lignes. Svt avec des _xD83D__xDE00_, tjrs avec ses _xD83D__xDD90_️ Enseignant-chercheur @audencia_com #MASDI</t>
  </si>
  <si>
    <t>Director of the Centre for Advancing Journalism, University of Melbourne.</t>
  </si>
  <si>
    <t>Media/politics/journalism researcher, unimelb lecturer, soccer nerd. Views my own, RTs aren't.</t>
  </si>
  <si>
    <t>Professor of Journalism @LaTrobe. Director of @LTUTransformSoc. Lead Chief Investigator of @newbeatsproject. Author of 'The Weather Obsession'.</t>
  </si>
  <si>
    <t>Associate Professor La Trobe University researching investigative journalism; Aus politics; campaigns and elections and political communication</t>
  </si>
  <si>
    <t>Gain an insight to the fascinating world of research, telling the story of one passionate researcher each episode #howresearchers. Supported by @tandfonline.</t>
  </si>
  <si>
    <t>Discover the latest academic research, free access offers and discussion in #Media, #CulturalStudies and &amp; #Communications Studies.</t>
  </si>
  <si>
    <t>Assistant Professor at the University of Oregon's School of Journalism and Communication. Black Feminist media scholar. Shawol &amp; Ahgase.  USC Annenberg alum.</t>
  </si>
  <si>
    <t>Official account for the Communication &amp; Technology Division of the International Communication Association, @katypearce &amp; @commfox &amp; @anneohirsch at the wheel</t>
  </si>
  <si>
    <t>Creo su #hashtag y lo posiciono para Vender Más  #SEOHashtag on #YouTube #Marketing  #TriunfaPyme</t>
  </si>
  <si>
    <t>Brackley</t>
  </si>
  <si>
    <t>Silicon Valley, CA</t>
  </si>
  <si>
    <t>Crazytown</t>
  </si>
  <si>
    <t>Amsterdam</t>
  </si>
  <si>
    <t>Philadelphia</t>
  </si>
  <si>
    <t>Seattle, WA</t>
  </si>
  <si>
    <t>Washington, DC</t>
  </si>
  <si>
    <t>Morgantown, WV</t>
  </si>
  <si>
    <t>World</t>
  </si>
  <si>
    <t>Philadelphia, PA</t>
  </si>
  <si>
    <t>Los Angeles, CA</t>
  </si>
  <si>
    <t>United Kingdom</t>
  </si>
  <si>
    <t>Redwood City, CA</t>
  </si>
  <si>
    <t>Brisbane, Queensland</t>
  </si>
  <si>
    <t>London, UK and Bologna, Italy</t>
  </si>
  <si>
    <t>Flagstaff, AZ</t>
  </si>
  <si>
    <t>Los Angeles</t>
  </si>
  <si>
    <t>Stockholm, Schweden</t>
  </si>
  <si>
    <t>Utrecht, The Netherlands</t>
  </si>
  <si>
    <t>London</t>
  </si>
  <si>
    <t>Barcelona</t>
  </si>
  <si>
    <t>Barcelona, Spain</t>
  </si>
  <si>
    <t>Bingley, UK</t>
  </si>
  <si>
    <t>Amsterdam, The Netherlands</t>
  </si>
  <si>
    <t>Antwerp, Belgium</t>
  </si>
  <si>
    <t>Den Haag</t>
  </si>
  <si>
    <t>Evanston, IL</t>
  </si>
  <si>
    <t>Salt Lake City, UT</t>
  </si>
  <si>
    <t>Vancouver, BC, Canada</t>
  </si>
  <si>
    <t>Ashford, Drogheda and NY</t>
  </si>
  <si>
    <t>Helsinki, Finland</t>
  </si>
  <si>
    <t>Stafford Springs, CT</t>
  </si>
  <si>
    <t>New York, NY</t>
  </si>
  <si>
    <t>Vancouver/Seoul/elsewhere</t>
  </si>
  <si>
    <t>Durham, NC</t>
  </si>
  <si>
    <t>New Hampshire, USA</t>
  </si>
  <si>
    <t>Syracuse / Brooklyn</t>
  </si>
  <si>
    <t>Loughborough, UK</t>
  </si>
  <si>
    <t>Denver, CO</t>
  </si>
  <si>
    <t>New York City</t>
  </si>
  <si>
    <t>Philadelphia via Moscow</t>
  </si>
  <si>
    <t>London, United Kingdom</t>
  </si>
  <si>
    <t>Fairfax, VA</t>
  </si>
  <si>
    <t>Earth</t>
  </si>
  <si>
    <t>Nepal</t>
  </si>
  <si>
    <t>Vic (68 km from Barcelona)</t>
  </si>
  <si>
    <t>Columbus, OH &amp; India</t>
  </si>
  <si>
    <t>Stockholm</t>
  </si>
  <si>
    <t>Linzer Str. 4, 28359 Bremen</t>
  </si>
  <si>
    <t>Dresden, Deutschland</t>
  </si>
  <si>
    <t>Cape Cod/Cambridge/Sydney</t>
  </si>
  <si>
    <t>Madison, WI</t>
  </si>
  <si>
    <t>Chicago</t>
  </si>
  <si>
    <t>Jyväskylä, Finland</t>
  </si>
  <si>
    <t xml:space="preserve">Milan, Italy, </t>
  </si>
  <si>
    <t>Not in my office</t>
  </si>
  <si>
    <t>Eberswalde, Germany</t>
  </si>
  <si>
    <t>Boulder, Colorado</t>
  </si>
  <si>
    <t>Boulder, USA</t>
  </si>
  <si>
    <t>Austria</t>
  </si>
  <si>
    <t>Vienna, Austria</t>
  </si>
  <si>
    <t>Urbana, IL</t>
  </si>
  <si>
    <t>Hudson Valley, New York</t>
  </si>
  <si>
    <t>St Paul, MN</t>
  </si>
  <si>
    <t>Storrs, CT</t>
  </si>
  <si>
    <t>Gainesville, FL</t>
  </si>
  <si>
    <t>Lubbock, TX</t>
  </si>
  <si>
    <t>Hamburg</t>
  </si>
  <si>
    <t>Oslo, Norway</t>
  </si>
  <si>
    <t>Oslo</t>
  </si>
  <si>
    <t>Denmark // aska(a)itu.dk</t>
  </si>
  <si>
    <t>Augsburg, Bayern</t>
  </si>
  <si>
    <t>Zurich, Switzerland</t>
  </si>
  <si>
    <t>Paris, France</t>
  </si>
  <si>
    <t>NYC</t>
  </si>
  <si>
    <t>Australia</t>
  </si>
  <si>
    <t>I'll be around</t>
  </si>
  <si>
    <t>California, USA</t>
  </si>
  <si>
    <t>Cyberspace</t>
  </si>
  <si>
    <t>Utrecht</t>
  </si>
  <si>
    <t>Tilburg, Nederland</t>
  </si>
  <si>
    <t>_xD83C__xDDE9__xD83C__xDDEA__xD83C__xDDEA__xD83C__xDDFA_ _xD83C__xDDF3__xD83C__xDDF4_</t>
  </si>
  <si>
    <t>Berne, Switzerland</t>
  </si>
  <si>
    <t>CCS - Bilbao</t>
  </si>
  <si>
    <t>Melbourne</t>
  </si>
  <si>
    <t>Boston, MA</t>
  </si>
  <si>
    <t>artxtra.tumblr.com</t>
  </si>
  <si>
    <t>Melbourne, Australia</t>
  </si>
  <si>
    <t>Oxford, New York, Philadelphia</t>
  </si>
  <si>
    <t>Eugene, OR</t>
  </si>
  <si>
    <t>España</t>
  </si>
  <si>
    <t>https://t.co/3ka0VzIL42</t>
  </si>
  <si>
    <t>https://t.co/FKKr76FLpx</t>
  </si>
  <si>
    <t>https://t.co/2gTxZj958L</t>
  </si>
  <si>
    <t>https://t.co/O3X8ujOYDL</t>
  </si>
  <si>
    <t>http://t.co/iuzzLtgklY</t>
  </si>
  <si>
    <t>http://t.co/VQZ8kgMs8l</t>
  </si>
  <si>
    <t>https://t.co/1Rn8e5Gg17</t>
  </si>
  <si>
    <t>https://t.co/tAqAyb8gYZ</t>
  </si>
  <si>
    <t>http://t.co/UNMDGsEpli</t>
  </si>
  <si>
    <t>https://t.co/EnC3XlMqUq</t>
  </si>
  <si>
    <t>https://t.co/Ht0lCtkkjW</t>
  </si>
  <si>
    <t>https://t.co/AtmSLGynzz</t>
  </si>
  <si>
    <t>https://t.co/pWGKNI7qbQ</t>
  </si>
  <si>
    <t>https://t.co/AnWB0UyWRv</t>
  </si>
  <si>
    <t>https://t.co/eUJLtrtePs</t>
  </si>
  <si>
    <t>https://t.co/k62B9gQ2i0</t>
  </si>
  <si>
    <t>https://t.co/GFu4Ir5qMI</t>
  </si>
  <si>
    <t>https://t.co/LassGA7Oq4</t>
  </si>
  <si>
    <t>https://t.co/kAN1rbIBZX</t>
  </si>
  <si>
    <t>https://t.co/6Hux9adLLm</t>
  </si>
  <si>
    <t>https://t.co/ZKeP230pU4</t>
  </si>
  <si>
    <t>https://t.co/D7ybFmkX1C</t>
  </si>
  <si>
    <t>https://t.co/MXdQYstB1Z</t>
  </si>
  <si>
    <t>https://t.co/3457w8GRdf</t>
  </si>
  <si>
    <t>https://t.co/Fmyj3KJu8G</t>
  </si>
  <si>
    <t>https://t.co/zpHfrXxKmV</t>
  </si>
  <si>
    <t>https://t.co/X4ahSypoI1</t>
  </si>
  <si>
    <t>https://t.co/a6ytShYx9j</t>
  </si>
  <si>
    <t>https://t.co/4rlLm1dEob</t>
  </si>
  <si>
    <t>https://t.co/1ckoRI75EB</t>
  </si>
  <si>
    <t>https://t.co/SuEL0LksBz</t>
  </si>
  <si>
    <t>https://t.co/yew7Iq4f0b</t>
  </si>
  <si>
    <t>https://t.co/J0u2FNEiSy</t>
  </si>
  <si>
    <t>https://t.co/E5bjxVkiee</t>
  </si>
  <si>
    <t>https://t.co/bUIyaUgmkn</t>
  </si>
  <si>
    <t>https://t.co/SfW9iTK7EH</t>
  </si>
  <si>
    <t>https://t.co/xhToipWI7y</t>
  </si>
  <si>
    <t>http://t.co/Qyk6NeiMI9</t>
  </si>
  <si>
    <t>http://t.co/CWTkTMJj5A</t>
  </si>
  <si>
    <t>https://t.co/XWEBSsw5Ao</t>
  </si>
  <si>
    <t>https://t.co/CWcGHbqO2q</t>
  </si>
  <si>
    <t>https://t.co/uEnWim9swS</t>
  </si>
  <si>
    <t>https://t.co/DfQFYoEbA5</t>
  </si>
  <si>
    <t>https://t.co/m3bPnl8k42</t>
  </si>
  <si>
    <t>https://t.co/SvBjUzdXGR</t>
  </si>
  <si>
    <t>https://t.co/rH9eXp6q45</t>
  </si>
  <si>
    <t>http://t.co/JKc40uETEV</t>
  </si>
  <si>
    <t>https://t.co/JKPcOmfQO1</t>
  </si>
  <si>
    <t>https://t.co/gq4q7aNm14</t>
  </si>
  <si>
    <t>https://t.co/Bba1wz6oJ8</t>
  </si>
  <si>
    <t>https://t.co/0gBac0XN8u</t>
  </si>
  <si>
    <t>https://t.co/PGvn0oKowZ</t>
  </si>
  <si>
    <t>https://t.co/UAN87T1SPs</t>
  </si>
  <si>
    <t>https://t.co/hswbRkmg6m</t>
  </si>
  <si>
    <t>https://t.co/nHR9yjFZRn</t>
  </si>
  <si>
    <t>https://t.co/L1hWiSl7qu</t>
  </si>
  <si>
    <t>https://t.co/HdRtjqVzx5</t>
  </si>
  <si>
    <t>https://t.co/iwY91gHqHL</t>
  </si>
  <si>
    <t>https://t.co/3OAXNsvh2J</t>
  </si>
  <si>
    <t>https://t.co/toAZDMnzVg</t>
  </si>
  <si>
    <t>http://t.co/kH1WT27XgY</t>
  </si>
  <si>
    <t>http://t.co/JvaaG8fHD8</t>
  </si>
  <si>
    <t>http://t.co/PYhsWIUUPx</t>
  </si>
  <si>
    <t>http://t.co/5ChbKyz5TH</t>
  </si>
  <si>
    <t>https://t.co/AfV5VFavMv</t>
  </si>
  <si>
    <t>https://t.co/EGC0DwtUGL</t>
  </si>
  <si>
    <t>https://t.co/FW1UTj0pcs</t>
  </si>
  <si>
    <t>http://t.co/Ly9r7g3q43</t>
  </si>
  <si>
    <t>https://t.co/apxqByzENF</t>
  </si>
  <si>
    <t>https://t.co/OmrKPkqxu1</t>
  </si>
  <si>
    <t>https://t.co/d5V0stTjsa</t>
  </si>
  <si>
    <t>https://t.co/BE9scZdEJ6</t>
  </si>
  <si>
    <t>http://t.co/0XoG1MqzGT</t>
  </si>
  <si>
    <t>http://t.co/JJDWuqHWi7</t>
  </si>
  <si>
    <t>https://t.co/gSiE3MGt5l</t>
  </si>
  <si>
    <t>https://t.co/NOsxkxfTiQ</t>
  </si>
  <si>
    <t>https://t.co/y6KiZ9xNrV</t>
  </si>
  <si>
    <t>https://t.co/hC8vhU9DfJ</t>
  </si>
  <si>
    <t>https://t.co/17Es4VNQcc</t>
  </si>
  <si>
    <t>https://t.co/yzAVtFs1kX</t>
  </si>
  <si>
    <t>https://t.co/1zfihRkJRo</t>
  </si>
  <si>
    <t>https://t.co/8GBhINZp8h</t>
  </si>
  <si>
    <t>https://t.co/avVrvZXDiU</t>
  </si>
  <si>
    <t>https://t.co/9Gkbwmm0Q5</t>
  </si>
  <si>
    <t>https://t.co/Op5roMyb3f</t>
  </si>
  <si>
    <t>https://t.co/YAOlLklMbU</t>
  </si>
  <si>
    <t>https://t.co/kxtvHAi8oB</t>
  </si>
  <si>
    <t>https://t.co/ALFBsw3IwR</t>
  </si>
  <si>
    <t>https://t.co/Ur1Ywl9dFe</t>
  </si>
  <si>
    <t>https://t.co/tT5W1dI9Ff</t>
  </si>
  <si>
    <t>https://t.co/kOQIhw5mpj</t>
  </si>
  <si>
    <t>https://t.co/AYp6flIbc6</t>
  </si>
  <si>
    <t>https://t.co/cPQKha1sxI</t>
  </si>
  <si>
    <t>https://t.co/COKXOpzehs</t>
  </si>
  <si>
    <t>https://t.co/f9WEalejpo</t>
  </si>
  <si>
    <t>https://t.co/IufRvLD3R0</t>
  </si>
  <si>
    <t>http://t.co/eHu63XBTWr</t>
  </si>
  <si>
    <t>https://t.co/wTkMoSIJrD</t>
  </si>
  <si>
    <t>https://t.co/v0sGesNJBl</t>
  </si>
  <si>
    <t>https://t.co/VprXTknZVR</t>
  </si>
  <si>
    <t>https://t.co/n6K1Ncqczc</t>
  </si>
  <si>
    <t>http://t.co/YqstYEzWnF</t>
  </si>
  <si>
    <t>https://t.co/rubAl5AT12</t>
  </si>
  <si>
    <t>https://t.co/psgCNs57bF</t>
  </si>
  <si>
    <t>http://t.co/U4WuBDf0mo</t>
  </si>
  <si>
    <t>https://t.co/nLSN3SZ6Hd</t>
  </si>
  <si>
    <t>https://t.co/fF7LyZlVlo</t>
  </si>
  <si>
    <t>https://pbs.twimg.com/profile_banners/165807553/1498552800</t>
  </si>
  <si>
    <t>https://pbs.twimg.com/profile_banners/151934168/1391403981</t>
  </si>
  <si>
    <t>https://pbs.twimg.com/profile_banners/27858863/1398652169</t>
  </si>
  <si>
    <t>https://pbs.twimg.com/profile_banners/6753702/1556633401</t>
  </si>
  <si>
    <t>https://pbs.twimg.com/profile_banners/783996272567017472/1542546959</t>
  </si>
  <si>
    <t>https://pbs.twimg.com/profile_banners/28563892/1554753260</t>
  </si>
  <si>
    <t>https://pbs.twimg.com/profile_banners/742789639933702144/1474305739</t>
  </si>
  <si>
    <t>https://pbs.twimg.com/profile_banners/93782410/1400274875</t>
  </si>
  <si>
    <t>https://pbs.twimg.com/profile_banners/31560768/1528910339</t>
  </si>
  <si>
    <t>https://pbs.twimg.com/profile_banners/18853460/1548517289</t>
  </si>
  <si>
    <t>https://pbs.twimg.com/profile_banners/116016090/1423066965</t>
  </si>
  <si>
    <t>https://pbs.twimg.com/profile_banners/1179684373/1558473092</t>
  </si>
  <si>
    <t>https://pbs.twimg.com/profile_banners/893318736/1431961434</t>
  </si>
  <si>
    <t>https://pbs.twimg.com/profile_banners/87606674/1405285356</t>
  </si>
  <si>
    <t>https://pbs.twimg.com/profile_banners/3161280970/1459796477</t>
  </si>
  <si>
    <t>https://pbs.twimg.com/profile_banners/900247404917673984/1503471294</t>
  </si>
  <si>
    <t>https://pbs.twimg.com/profile_banners/45515709/1552324012</t>
  </si>
  <si>
    <t>https://pbs.twimg.com/profile_banners/2732019588/1476577694</t>
  </si>
  <si>
    <t>https://pbs.twimg.com/profile_banners/14173975/1542679956</t>
  </si>
  <si>
    <t>https://pbs.twimg.com/profile_banners/1555943929/1459532205</t>
  </si>
  <si>
    <t>https://pbs.twimg.com/profile_banners/21210516/1446714488</t>
  </si>
  <si>
    <t>https://pbs.twimg.com/profile_banners/28650078/1542742233</t>
  </si>
  <si>
    <t>https://pbs.twimg.com/profile_banners/324127051/1410508373</t>
  </si>
  <si>
    <t>https://pbs.twimg.com/profile_banners/2952295912/1486702424</t>
  </si>
  <si>
    <t>https://pbs.twimg.com/profile_banners/241191056/1554288612</t>
  </si>
  <si>
    <t>https://pbs.twimg.com/profile_banners/2320751256/1539156547</t>
  </si>
  <si>
    <t>https://pbs.twimg.com/profile_banners/23631550/1429122154</t>
  </si>
  <si>
    <t>https://pbs.twimg.com/profile_banners/1601623344/1535855003</t>
  </si>
  <si>
    <t>https://pbs.twimg.com/profile_banners/334705313/1552557128</t>
  </si>
  <si>
    <t>https://pbs.twimg.com/profile_banners/818414924238045184/1534013371</t>
  </si>
  <si>
    <t>https://pbs.twimg.com/profile_banners/42242832/1489047290</t>
  </si>
  <si>
    <t>https://pbs.twimg.com/profile_banners/186618396/1527891461</t>
  </si>
  <si>
    <t>https://pbs.twimg.com/profile_banners/831548076/1549572307</t>
  </si>
  <si>
    <t>https://pbs.twimg.com/profile_banners/935093418472235008/1511897999</t>
  </si>
  <si>
    <t>https://pbs.twimg.com/profile_banners/16597102/1467553115</t>
  </si>
  <si>
    <t>https://pbs.twimg.com/profile_banners/3807667995/1556904147</t>
  </si>
  <si>
    <t>https://pbs.twimg.com/profile_banners/25639164/1398634300</t>
  </si>
  <si>
    <t>https://pbs.twimg.com/profile_banners/14996609/1487613163</t>
  </si>
  <si>
    <t>https://pbs.twimg.com/profile_banners/18122511/1414948719</t>
  </si>
  <si>
    <t>https://pbs.twimg.com/profile_banners/47678024/1546900549</t>
  </si>
  <si>
    <t>https://pbs.twimg.com/profile_banners/38575537/1536464969</t>
  </si>
  <si>
    <t>https://pbs.twimg.com/profile_banners/352510636/1501799725</t>
  </si>
  <si>
    <t>https://pbs.twimg.com/profile_banners/929967066/1413861951</t>
  </si>
  <si>
    <t>https://pbs.twimg.com/profile_banners/114043251/1505925961</t>
  </si>
  <si>
    <t>https://pbs.twimg.com/profile_banners/1125169832075206656/1558406594</t>
  </si>
  <si>
    <t>https://pbs.twimg.com/profile_banners/1564707973/1503369936</t>
  </si>
  <si>
    <t>https://pbs.twimg.com/profile_banners/983345259257257984/1545668963</t>
  </si>
  <si>
    <t>https://pbs.twimg.com/profile_banners/1264837447/1543454577</t>
  </si>
  <si>
    <t>https://pbs.twimg.com/profile_banners/2790017707/1534968436</t>
  </si>
  <si>
    <t>https://pbs.twimg.com/profile_banners/2463356588/1504193078</t>
  </si>
  <si>
    <t>https://pbs.twimg.com/profile_banners/264882599/1525296837</t>
  </si>
  <si>
    <t>https://pbs.twimg.com/profile_banners/2884521615/1557712323</t>
  </si>
  <si>
    <t>https://pbs.twimg.com/profile_banners/46416961/1399189215</t>
  </si>
  <si>
    <t>https://pbs.twimg.com/profile_banners/40297689/1556557353</t>
  </si>
  <si>
    <t>https://pbs.twimg.com/profile_banners/91583654/1547773591</t>
  </si>
  <si>
    <t>https://pbs.twimg.com/profile_banners/264716259/1551971784</t>
  </si>
  <si>
    <t>https://pbs.twimg.com/profile_banners/18358699/1518069826</t>
  </si>
  <si>
    <t>https://pbs.twimg.com/profile_banners/740682695357927424/1491260997</t>
  </si>
  <si>
    <t>https://pbs.twimg.com/profile_banners/88202361/1557339824</t>
  </si>
  <si>
    <t>https://pbs.twimg.com/profile_banners/600486066/1410542230</t>
  </si>
  <si>
    <t>https://pbs.twimg.com/profile_banners/999931903917600768/1536157701</t>
  </si>
  <si>
    <t>https://pbs.twimg.com/profile_banners/308398091/1557852347</t>
  </si>
  <si>
    <t>https://pbs.twimg.com/profile_banners/1077802579/1357908939</t>
  </si>
  <si>
    <t>https://pbs.twimg.com/profile_banners/2872727776/1553737050</t>
  </si>
  <si>
    <t>https://pbs.twimg.com/profile_banners/184304801/1538518376</t>
  </si>
  <si>
    <t>https://pbs.twimg.com/profile_banners/30569817/1429369018</t>
  </si>
  <si>
    <t>https://pbs.twimg.com/profile_banners/477336353/1517579627</t>
  </si>
  <si>
    <t>https://pbs.twimg.com/profile_banners/1924414555/1394993462</t>
  </si>
  <si>
    <t>https://pbs.twimg.com/profile_banners/307733133/1432236985</t>
  </si>
  <si>
    <t>https://pbs.twimg.com/profile_banners/42908377/1459133248</t>
  </si>
  <si>
    <t>https://pbs.twimg.com/profile_banners/14660532/1422108398</t>
  </si>
  <si>
    <t>https://pbs.twimg.com/profile_banners/22609121/1554293722</t>
  </si>
  <si>
    <t>https://pbs.twimg.com/profile_banners/113038982/1542993031</t>
  </si>
  <si>
    <t>https://pbs.twimg.com/profile_banners/438472057/1423078997</t>
  </si>
  <si>
    <t>https://pbs.twimg.com/profile_banners/498869497/1507150644</t>
  </si>
  <si>
    <t>https://pbs.twimg.com/profile_banners/13505402/1556650551</t>
  </si>
  <si>
    <t>https://pbs.twimg.com/profile_banners/13118372/1360084227</t>
  </si>
  <si>
    <t>https://pbs.twimg.com/profile_banners/7459282/1401311999</t>
  </si>
  <si>
    <t>https://pbs.twimg.com/profile_banners/50328049/1537383272</t>
  </si>
  <si>
    <t>https://pbs.twimg.com/profile_banners/43927004/1398214766</t>
  </si>
  <si>
    <t>https://pbs.twimg.com/profile_banners/3180991350/1533850088</t>
  </si>
  <si>
    <t>https://pbs.twimg.com/profile_banners/17682514/1502922036</t>
  </si>
  <si>
    <t>https://pbs.twimg.com/profile_banners/2518057964/1546507468</t>
  </si>
  <si>
    <t>https://pbs.twimg.com/profile_banners/33638176/1546537436</t>
  </si>
  <si>
    <t>https://pbs.twimg.com/profile_banners/426483128/1535395173</t>
  </si>
  <si>
    <t>https://pbs.twimg.com/profile_banners/582664248/1448971303</t>
  </si>
  <si>
    <t>https://pbs.twimg.com/profile_banners/32367073/1516026381</t>
  </si>
  <si>
    <t>https://pbs.twimg.com/profile_banners/2335500806/1466759112</t>
  </si>
  <si>
    <t>https://pbs.twimg.com/profile_banners/17424293/1489492198</t>
  </si>
  <si>
    <t>https://pbs.twimg.com/profile_banners/36560678/1399314327</t>
  </si>
  <si>
    <t>https://pbs.twimg.com/profile_banners/1584263108/1418167001</t>
  </si>
  <si>
    <t>https://pbs.twimg.com/profile_banners/354099612/1555500254</t>
  </si>
  <si>
    <t>https://pbs.twimg.com/profile_banners/4098624381/1475241280</t>
  </si>
  <si>
    <t>https://pbs.twimg.com/profile_banners/719479531/1552932844</t>
  </si>
  <si>
    <t>https://pbs.twimg.com/profile_banners/1042092779986452490/1538763556</t>
  </si>
  <si>
    <t>https://pbs.twimg.com/profile_banners/382224738/1506881810</t>
  </si>
  <si>
    <t>https://pbs.twimg.com/profile_banners/1014655862177181696/1531679328</t>
  </si>
  <si>
    <t>https://pbs.twimg.com/profile_banners/858034519/1487157053</t>
  </si>
  <si>
    <t>https://pbs.twimg.com/profile_banners/22349213/1377007648</t>
  </si>
  <si>
    <t>https://pbs.twimg.com/profile_banners/109313173/1463003955</t>
  </si>
  <si>
    <t>https://pbs.twimg.com/profile_banners/4159083311/1543528332</t>
  </si>
  <si>
    <t>https://pbs.twimg.com/profile_banners/708572371779768321/1457790055</t>
  </si>
  <si>
    <t>https://pbs.twimg.com/profile_banners/116828005/1536001699</t>
  </si>
  <si>
    <t>https://pbs.twimg.com/profile_banners/46299813/1362884066</t>
  </si>
  <si>
    <t>https://pbs.twimg.com/profile_banners/2584784815/1458868264</t>
  </si>
  <si>
    <t>https://pbs.twimg.com/profile_banners/517850904/1398712520</t>
  </si>
  <si>
    <t>https://pbs.twimg.com/profile_banners/1099031536438046720/1555097716</t>
  </si>
  <si>
    <t>https://pbs.twimg.com/profile_banners/1602054085/1550696040</t>
  </si>
  <si>
    <t>https://pbs.twimg.com/profile_banners/8819962/1542183086</t>
  </si>
  <si>
    <t>https://pbs.twimg.com/profile_banners/52313293/1440419850</t>
  </si>
  <si>
    <t>https://pbs.twimg.com/profile_banners/21161182/1459996895</t>
  </si>
  <si>
    <t>https://pbs.twimg.com/profile_banners/70105352/1480238808</t>
  </si>
  <si>
    <t>https://pbs.twimg.com/profile_banners/1073223471512084480/1558425565</t>
  </si>
  <si>
    <t>https://pbs.twimg.com/profile_banners/39511567/1530280837</t>
  </si>
  <si>
    <t>https://pbs.twimg.com/profile_banners/324435543/1530908501</t>
  </si>
  <si>
    <t>https://pbs.twimg.com/profile_banners/76935934/1558669820</t>
  </si>
  <si>
    <t>es</t>
  </si>
  <si>
    <t>http://abs.twimg.com/images/themes/theme14/bg.gif</t>
  </si>
  <si>
    <t>http://abs.twimg.com/images/themes/theme1/bg.png</t>
  </si>
  <si>
    <t>http://abs.twimg.com/images/themes/theme15/bg.png</t>
  </si>
  <si>
    <t>http://abs.twimg.com/images/themes/theme9/bg.gif</t>
  </si>
  <si>
    <t>http://abs.twimg.com/images/themes/theme2/bg.gif</t>
  </si>
  <si>
    <t>http://abs.twimg.com/images/themes/theme19/bg.gif</t>
  </si>
  <si>
    <t>http://abs.twimg.com/images/themes/theme5/bg.gif</t>
  </si>
  <si>
    <t>http://abs.twimg.com/images/themes/theme13/bg.gif</t>
  </si>
  <si>
    <t>http://abs.twimg.com/images/themes/theme3/bg.gif</t>
  </si>
  <si>
    <t>http://abs.twimg.com/images/themes/theme7/bg.gif</t>
  </si>
  <si>
    <t>http://abs.twimg.com/images/themes/theme12/bg.gif</t>
  </si>
  <si>
    <t>http://abs.twimg.com/images/themes/theme4/bg.gif</t>
  </si>
  <si>
    <t>http://abs.twimg.com/images/themes/theme17/bg.gif</t>
  </si>
  <si>
    <t>http://abs.twimg.com/images/themes/theme6/bg.gif</t>
  </si>
  <si>
    <t>http://abs.twimg.com/images/themes/theme16/bg.gif</t>
  </si>
  <si>
    <t>http://abs.twimg.com/images/themes/theme10/bg.gif</t>
  </si>
  <si>
    <t>http://pbs.twimg.com/profile_images/2727608801/c8efaef18a90ac350bc6cad4ab0d2b38_normal.png</t>
  </si>
  <si>
    <t>http://pbs.twimg.com/profile_images/1055476714745315329/-7T6WIIq_normal.jpg</t>
  </si>
  <si>
    <t>http://pbs.twimg.com/profile_images/784028606691434496/265TQAKM_normal.jpg</t>
  </si>
  <si>
    <t>http://pbs.twimg.com/profile_images/378800000085299011/3604e2e7c5184278163fd6a69e04a6bd_normal.png</t>
  </si>
  <si>
    <t>http://pbs.twimg.com/profile_images/902885236412899328/pCu9mT_7_normal.jpg</t>
  </si>
  <si>
    <t>http://pbs.twimg.com/profile_images/777888342490898432/rIo6X_Oj_normal.jpg</t>
  </si>
  <si>
    <t>http://pbs.twimg.com/profile_images/1006948132104515586/rL41mKyF_normal.jpg</t>
  </si>
  <si>
    <t>http://pbs.twimg.com/profile_images/1131911872159072262/gH37owLW_normal.png</t>
  </si>
  <si>
    <t>http://pbs.twimg.com/profile_images/708281203/PolCom-mark_normal.gif</t>
  </si>
  <si>
    <t>http://abs.twimg.com/sticky/default_profile_images/default_profile_normal.png</t>
  </si>
  <si>
    <t>http://pbs.twimg.com/profile_images/3438985708/709dde0bd234c208d7917d442b4fcc38_normal.jpeg</t>
  </si>
  <si>
    <t>http://pbs.twimg.com/profile_images/888346146531422212/6FZ-lQAi_normal.jpg</t>
  </si>
  <si>
    <t>http://pbs.twimg.com/profile_images/900250839071072256/UQySqqz-_normal.jpg</t>
  </si>
  <si>
    <t>http://pbs.twimg.com/profile_images/1019578718686253056/gN3uEOeL_normal.jpg</t>
  </si>
  <si>
    <t>http://pbs.twimg.com/profile_images/968586326785245185/aCSX-4L1_normal.jpg</t>
  </si>
  <si>
    <t>http://pbs.twimg.com/profile_images/1046602634491088896/C8OD4ZgD_normal.jpg</t>
  </si>
  <si>
    <t>http://pbs.twimg.com/profile_images/989061647921803266/1bR8O6OF_normal.jpg</t>
  </si>
  <si>
    <t>http://pbs.twimg.com/profile_images/999364845752401920/jJ78f_UI_normal.jpg</t>
  </si>
  <si>
    <t>http://pbs.twimg.com/profile_images/1064963492812345344/U7Q9pmOa_normal.jpg</t>
  </si>
  <si>
    <t>http://pbs.twimg.com/profile_images/1102872645555621888/NowpH_qF_normal.jpg</t>
  </si>
  <si>
    <t>http://pbs.twimg.com/profile_images/1015265254735921152/KgukKCuq_normal.jpg</t>
  </si>
  <si>
    <t>http://pbs.twimg.com/profile_images/926048284912873472/EEiD1L0S_normal.jpg</t>
  </si>
  <si>
    <t>http://pbs.twimg.com/profile_images/968194145562087426/wfVfQCPG_normal.jpg</t>
  </si>
  <si>
    <t>http://pbs.twimg.com/profile_images/706154306911805441/swptlfpe_normal.jpg</t>
  </si>
  <si>
    <t>http://pbs.twimg.com/profile_images/1069254824925921280/rEOKZscR_normal.jpg</t>
  </si>
  <si>
    <t>http://pbs.twimg.com/profile_images/1079139565120688131/A_1pA8Nx_normal.jpg</t>
  </si>
  <si>
    <t>http://pbs.twimg.com/profile_images/816955079077089280/q7QLce60_normal.jpg</t>
  </si>
  <si>
    <t>http://pbs.twimg.com/profile_images/963554166382780418/HqFHrsaQ_normal.jpg</t>
  </si>
  <si>
    <t>http://pbs.twimg.com/profile_images/1079137231552548864/xXyasHL4_normal.jpg</t>
  </si>
  <si>
    <t>http://pbs.twimg.com/profile_images/905458380210360320/Ylbf0R5U_normal.jpg</t>
  </si>
  <si>
    <t>http://pbs.twimg.com/profile_images/749265639152443392/K0o5PBcf_normal.jpg</t>
  </si>
  <si>
    <t>http://pbs.twimg.com/profile_images/1093611698076946433/oTYYKxv-_normal.jpg</t>
  </si>
  <si>
    <t>http://pbs.twimg.com/profile_images/935222266400526336/DEq4nQif_normal.jpg</t>
  </si>
  <si>
    <t>http://pbs.twimg.com/profile_images/967768219971997698/Y53Ho5kK_normal.jpg</t>
  </si>
  <si>
    <t>http://pbs.twimg.com/profile_images/1110270729667280896/SqEGQU_8_normal.jpg</t>
  </si>
  <si>
    <t>http://pbs.twimg.com/profile_images/1055561034130513920/Q5GFg_CJ_normal.jpg</t>
  </si>
  <si>
    <t>http://pbs.twimg.com/profile_images/1100462027640848385/KKkTU4MT_normal.png</t>
  </si>
  <si>
    <t>http://pbs.twimg.com/profile_images/378800000328054216/7f6d72a9ff9222cefa00b5622147e041_normal.jpeg</t>
  </si>
  <si>
    <t>http://pbs.twimg.com/profile_images/965961539571277824/NaEXQM_8_normal.jpg</t>
  </si>
  <si>
    <t>http://pbs.twimg.com/profile_images/1001870366392963073/UYEDeoz3_normal.jpg</t>
  </si>
  <si>
    <t>http://pbs.twimg.com/profile_images/989618690026037249/ogntO0tW_normal.jpg</t>
  </si>
  <si>
    <t>http://pbs.twimg.com/profile_images/461272047587319808/M4wZZ4L0_normal.jpeg</t>
  </si>
  <si>
    <t>http://pbs.twimg.com/profile_images/910545520355168256/qXw3m5ts_normal.jpg</t>
  </si>
  <si>
    <t>http://pbs.twimg.com/profile_images/1125170165463732224/wiUP-uk-_normal.jpg</t>
  </si>
  <si>
    <t>http://pbs.twimg.com/profile_images/1104462392535277569/fjs_HPgK_normal.jpg</t>
  </si>
  <si>
    <t>http://pbs.twimg.com/profile_images/1037057887527428096/JySizLC6_normal.jpg</t>
  </si>
  <si>
    <t>http://pbs.twimg.com/profile_images/1081908125169528832/qHm23InU_normal.jpg</t>
  </si>
  <si>
    <t>http://pbs.twimg.com/profile_images/1067774877292216320/ztEi5fHr_normal.jpg</t>
  </si>
  <si>
    <t>http://pbs.twimg.com/profile_images/797124250905747456/Pscim8lf_normal.jpg</t>
  </si>
  <si>
    <t>http://pbs.twimg.com/profile_images/459713829622906880/PbSMQNRp_normal.jpeg</t>
  </si>
  <si>
    <t>http://pbs.twimg.com/profile_images/991793338000035841/qmUo19ov_normal.jpg</t>
  </si>
  <si>
    <t>http://pbs.twimg.com/profile_images/1067851592089591808/ZQ9YJ-be_normal.jpg</t>
  </si>
  <si>
    <t>http://pbs.twimg.com/profile_images/762587269383458816/HALqpVE2_normal.jpg</t>
  </si>
  <si>
    <t>http://pbs.twimg.com/profile_images/1130154470984298497/mI50xK_X_normal.jpg</t>
  </si>
  <si>
    <t>http://pbs.twimg.com/profile_images/604521086311489536/dw_j9n-K_normal.jpg</t>
  </si>
  <si>
    <t>http://pbs.twimg.com/profile_images/1124546383145521152/ZVFnnO72_normal.jpg</t>
  </si>
  <si>
    <t>http://pbs.twimg.com/profile_images/731186204222357504/t_zyEEoB_normal.jpg</t>
  </si>
  <si>
    <t>http://pbs.twimg.com/profile_images/2280344396/ffum0p3l2lqficfb6rky_normal.jpeg</t>
  </si>
  <si>
    <t>http://pbs.twimg.com/profile_images/868116971895742464/2uDw6cZ2_normal.jpg</t>
  </si>
  <si>
    <t>http://pbs.twimg.com/profile_images/828019283645104133/6R22smAO_normal.jpg</t>
  </si>
  <si>
    <t>http://pbs.twimg.com/profile_images/602569709683367937/u97NLBX9_normal.jpg</t>
  </si>
  <si>
    <t>http://pbs.twimg.com/profile_images/1037346196707147779/IVS2QOi__normal.jpg</t>
  </si>
  <si>
    <t>http://pbs.twimg.com/profile_images/998656895853387777/65W-Pu-t_normal.jpg</t>
  </si>
  <si>
    <t>http://pbs.twimg.com/profile_images/3094436403/6fda883854f6d4c5752341c6b9b6e8ae_normal.png</t>
  </si>
  <si>
    <t>http://pbs.twimg.com/profile_images/1100560997029498881/v2I7stJm_normal.jpg</t>
  </si>
  <si>
    <t>http://pbs.twimg.com/profile_images/1094384509691277312/Az1egawu_normal.jpg</t>
  </si>
  <si>
    <t>http://pbs.twimg.com/profile_images/1879273593/tstroud_normal.jpg</t>
  </si>
  <si>
    <t>http://pbs.twimg.com/profile_images/589443941650604034/JCDZOyYN_normal.jpg</t>
  </si>
  <si>
    <t>http://pbs.twimg.com/profile_images/503197191607840768/hIfzeFVi_normal.jpeg</t>
  </si>
  <si>
    <t>http://pbs.twimg.com/profile_images/915843792074366976/AfPMT-XN_normal.jpg</t>
  </si>
  <si>
    <t>http://pbs.twimg.com/profile_images/465291892897239040/wmSptorV_normal.jpeg</t>
  </si>
  <si>
    <t>http://pbs.twimg.com/profile_images/1131027103657467906/TQGK8eMs_normal.jpg</t>
  </si>
  <si>
    <t>http://pbs.twimg.com/profile_images/517610107803148288/ewtqzQhH_normal.jpeg</t>
  </si>
  <si>
    <t>http://pbs.twimg.com/profile_images/1107276905923989506/kMy_57i__normal.png</t>
  </si>
  <si>
    <t>http://pbs.twimg.com/profile_images/970906827239010305/V5-kHKi0_normal.jpg</t>
  </si>
  <si>
    <t>http://pbs.twimg.com/profile_images/1000548225793830912/QYHUizbv_normal.jpg</t>
  </si>
  <si>
    <t>http://pbs.twimg.com/profile_images/558989088372449280/pl9UQmMj_normal.jpeg</t>
  </si>
  <si>
    <t>http://pbs.twimg.com/profile_images/889422956732067840/T747funs_normal.jpg</t>
  </si>
  <si>
    <t>http://pbs.twimg.com/profile_images/1859733511/Profile_normal.jpg</t>
  </si>
  <si>
    <t>http://pbs.twimg.com/profile_images/720604285642219520/EpS9h99m_normal.jpg</t>
  </si>
  <si>
    <t>http://pbs.twimg.com/profile_images/989802539926343680/rXOxx_1H_normal.jpg</t>
  </si>
  <si>
    <t>http://pbs.twimg.com/profile_images/1697179084/cmrcTwitter_normal.png</t>
  </si>
  <si>
    <t>http://pbs.twimg.com/profile_images/419526865544433665/iLDKNS8q_normal.jpeg</t>
  </si>
  <si>
    <t>http://pbs.twimg.com/profile_images/784349242110406656/Z4M-uYUx_normal.jpg</t>
  </si>
  <si>
    <t>http://pbs.twimg.com/profile_images/985438834635821056/snw8XNZS_normal.jpg</t>
  </si>
  <si>
    <t>http://pbs.twimg.com/profile_images/1109278312050892800/qYELtOzh_normal.jpg</t>
  </si>
  <si>
    <t>http://pbs.twimg.com/profile_images/910142658856620032/DykyFczV_normal.jpg</t>
  </si>
  <si>
    <t>http://pbs.twimg.com/profile_images/819959296960053248/jyBTTM-Z_normal.jpg</t>
  </si>
  <si>
    <t>http://pbs.twimg.com/profile_images/651406010284797952/NgEOYBwH_normal.jpg</t>
  </si>
  <si>
    <t>http://pbs.twimg.com/profile_images/1827360109/ISA_google_plus_logo_normal.jpg</t>
  </si>
  <si>
    <t>http://pbs.twimg.com/profile_images/1128698201022849024/4L2MRM6T_normal.png</t>
  </si>
  <si>
    <t>http://pbs.twimg.com/profile_images/378800000017058288/1fa408709b1f1110ecf29c999d9ec303_normal.jpeg</t>
  </si>
  <si>
    <t>http://pbs.twimg.com/profile_images/598155954375430144/iYzJ7ZkT_normal.png</t>
  </si>
  <si>
    <t>http://pbs.twimg.com/profile_images/1092428129170268160/JdBvsvL__normal.jpg</t>
  </si>
  <si>
    <t>http://pbs.twimg.com/profile_images/469960111142617089/1sj5KVyU_normal.jpeg</t>
  </si>
  <si>
    <t>http://pbs.twimg.com/profile_images/564114485221154816/j1dRd005_normal.jpeg</t>
  </si>
  <si>
    <t>http://pbs.twimg.com/profile_images/1053258853712887808/qYy03T0F_normal.jpg</t>
  </si>
  <si>
    <t>http://pbs.twimg.com/profile_images/954649440987607042/_tnCRmJ7_normal.jpg</t>
  </si>
  <si>
    <t>http://pbs.twimg.com/profile_images/786492372834189312/rqHuujPC_normal.jpg</t>
  </si>
  <si>
    <t>http://pbs.twimg.com/profile_images/862793120014102528/Eg6wWFkr_normal.jpg</t>
  </si>
  <si>
    <t>http://pbs.twimg.com/profile_images/1503644359/sally_03_normal.jpg</t>
  </si>
  <si>
    <t>http://pbs.twimg.com/profile_images/408459111/IMG_5975_normal.jpg</t>
  </si>
  <si>
    <t>http://pbs.twimg.com/profile_images/978615144388419585/IMzB4Ov4_normal.jpg</t>
  </si>
  <si>
    <t>http://pbs.twimg.com/profile_images/1046117375756636160/pHAvQW_v_normal.jpg</t>
  </si>
  <si>
    <t>http://pbs.twimg.com/profile_images/541753092962660352/qJqzYX6C_normal.jpeg</t>
  </si>
  <si>
    <t>http://pbs.twimg.com/profile_images/1071407901699383298/6p0eqFLK_normal.jpg</t>
  </si>
  <si>
    <t>http://pbs.twimg.com/profile_images/3003073108/82ab04c4908fc78766218bf2a0b003c3_normal.jpeg</t>
  </si>
  <si>
    <t>http://pbs.twimg.com/profile_images/677112295042887681/F8mK9raM_normal.png</t>
  </si>
  <si>
    <t>http://pbs.twimg.com/profile_images/1132386884771094528/iDPRJHbF_normal.jpg</t>
  </si>
  <si>
    <t>http://pbs.twimg.com/profile_images/1107706470458630144/mCs6OAuM_normal.png</t>
  </si>
  <si>
    <t>http://pbs.twimg.com/profile_images/1068381591850823680/fHML2sw1_normal.jpg</t>
  </si>
  <si>
    <t>http://pbs.twimg.com/profile_images/720792775009153025/t8zdnvBM_normal.jpg</t>
  </si>
  <si>
    <t>http://pbs.twimg.com/profile_images/789445233595539456/kwkYQAC7_normal.jpg</t>
  </si>
  <si>
    <t>http://pbs.twimg.com/profile_images/861910318334836737/hMBex2Nn_normal.jpg</t>
  </si>
  <si>
    <t>http://pbs.twimg.com/profile_images/717250706638397440/RcgH8_8j_normal.jpg</t>
  </si>
  <si>
    <t>http://pbs.twimg.com/profile_images/1068273821281587200/NIR1wIdH_normal.jpg</t>
  </si>
  <si>
    <t>http://pbs.twimg.com/profile_images/473832061950623744/JUNfGyUj_normal.jpeg</t>
  </si>
  <si>
    <t>http://pbs.twimg.com/profile_images/708648827268571136/s2BI2zX2_normal.jpg</t>
  </si>
  <si>
    <t>http://pbs.twimg.com/profile_images/972097072089518087/IDlr4FzI_normal.jpg</t>
  </si>
  <si>
    <t>http://pbs.twimg.com/profile_images/3426021887/21c3b7e838f8edd8e75fe5bbd8516c32_normal.jpeg</t>
  </si>
  <si>
    <t>http://pbs.twimg.com/profile_images/2626756569/Brooke-Headshot-Small_normal.jpg</t>
  </si>
  <si>
    <t>http://pbs.twimg.com/profile_images/803418473732997120/MvRK6pV6_normal.jpg</t>
  </si>
  <si>
    <t>http://pbs.twimg.com/profile_images/3438673838/fc7cc79e11710bab7bc34dd647d68dcb_normal.jpeg</t>
  </si>
  <si>
    <t>http://pbs.twimg.com/profile_images/460833480427831297/ll_KXOKL_normal.jpeg</t>
  </si>
  <si>
    <t>http://pbs.twimg.com/profile_images/1116786879737802752/i1IhCC-Y_normal.jpg</t>
  </si>
  <si>
    <t>http://pbs.twimg.com/profile_images/1098324433289261056/jdxpQdtK_normal.png</t>
  </si>
  <si>
    <t>http://pbs.twimg.com/profile_images/1062618811931770880/QwPv7BW3_normal.jpg</t>
  </si>
  <si>
    <t>http://pbs.twimg.com/profile_images/815308276300582912/AE7_TJuS_normal.jpg</t>
  </si>
  <si>
    <t>http://pbs.twimg.com/profile_images/378800000093820433/cc7241f025635feb9b13ada01552c97f_normal.jpeg</t>
  </si>
  <si>
    <t>http://pbs.twimg.com/profile_images/695079150894211073/d2QBsJVQ_normal.jpg</t>
  </si>
  <si>
    <t>http://pbs.twimg.com/profile_images/776184122762854401/VmQ7YTRT_normal.jpg</t>
  </si>
  <si>
    <t>http://pbs.twimg.com/profile_images/829291452559716353/Cwd9a3xn_normal.jpg</t>
  </si>
  <si>
    <t>http://pbs.twimg.com/profile_images/1116009608471109632/gzh96H5e_normal.png</t>
  </si>
  <si>
    <t>http://pbs.twimg.com/profile_images/955380954901680128/jQrT2IU-_normal.jpg</t>
  </si>
  <si>
    <t>http://pbs.twimg.com/profile_images/1015329956220493824/2dxlD-Ch_normal.jpg</t>
  </si>
  <si>
    <t>Open Twitter Page for This Person</t>
  </si>
  <si>
    <t>https://twitter.com/stufranks</t>
  </si>
  <si>
    <t>https://twitter.com/smr_foundation</t>
  </si>
  <si>
    <t>https://twitter.com/dearpriya</t>
  </si>
  <si>
    <t>https://twitter.com/rstatstweet</t>
  </si>
  <si>
    <t>https://twitter.com/aram</t>
  </si>
  <si>
    <t>https://twitter.com/ica_prd</t>
  </si>
  <si>
    <t>https://twitter.com/vanatteveldt</t>
  </si>
  <si>
    <t>https://twitter.com/annenbergpenn</t>
  </si>
  <si>
    <t>https://twitter.com/ica_cm</t>
  </si>
  <si>
    <t>https://twitter.com/katypearce</t>
  </si>
  <si>
    <t>https://twitter.com/icahdq</t>
  </si>
  <si>
    <t>https://twitter.com/bowmanspartan</t>
  </si>
  <si>
    <t>https://twitter.com/poli_com</t>
  </si>
  <si>
    <t>https://twitter.com/ophiryotam</t>
  </si>
  <si>
    <t>https://twitter.com/davidjeong</t>
  </si>
  <si>
    <t>https://twitter.com/annen</t>
  </si>
  <si>
    <t>https://twitter.com/linadencik</t>
  </si>
  <si>
    <t>https://twitter.com/nodexl</t>
  </si>
  <si>
    <t>https://twitter.com/claesdevreese</t>
  </si>
  <si>
    <t>https://twitter.com/sofya_glazunova</t>
  </si>
  <si>
    <t>https://twitter.com/25lettori</t>
  </si>
  <si>
    <t>https://twitter.com/jtsaimadison</t>
  </si>
  <si>
    <t>https://twitter.com/melissawall</t>
  </si>
  <si>
    <t>https://twitter.com/philippseu</t>
  </si>
  <si>
    <t>https://twitter.com/koenleurs</t>
  </si>
  <si>
    <t>https://twitter.com/playsk00l</t>
  </si>
  <si>
    <t>https://twitter.com/mandypazalencar</t>
  </si>
  <si>
    <t>https://twitter.com/profbrandle</t>
  </si>
  <si>
    <t>https://twitter.com/upfbarcelona</t>
  </si>
  <si>
    <t>https://twitter.com/deptcom_upf</t>
  </si>
  <si>
    <t>https://twitter.com/damianfraticel1</t>
  </si>
  <si>
    <t>https://twitter.com/jmtomasena</t>
  </si>
  <si>
    <t>https://twitter.com/abjordan505</t>
  </si>
  <si>
    <t>https://twitter.com/emeraldsoc</t>
  </si>
  <si>
    <t>https://twitter.com/sjifradeleeuw</t>
  </si>
  <si>
    <t>https://twitter.com/lisannewichgers</t>
  </si>
  <si>
    <t>https://twitter.com/lcjacobs89</t>
  </si>
  <si>
    <t>https://twitter.com/roderikrekker</t>
  </si>
  <si>
    <t>https://twitter.com/nwo_ssh</t>
  </si>
  <si>
    <t>https://twitter.com/joostvanspanje</t>
  </si>
  <si>
    <t>https://twitter.com/dgzara</t>
  </si>
  <si>
    <t>https://twitter.com/blackhealth4men</t>
  </si>
  <si>
    <t>https://twitter.com/frizzbarks</t>
  </si>
  <si>
    <t>https://twitter.com/kellyfincham</t>
  </si>
  <si>
    <t>https://twitter.com/meppi</t>
  </si>
  <si>
    <t>https://twitter.com/ayy_dam</t>
  </si>
  <si>
    <t>https://twitter.com/mariahlwellman</t>
  </si>
  <si>
    <t>https://twitter.com/oliverhaimson</t>
  </si>
  <si>
    <t>https://twitter.com/icamobile</t>
  </si>
  <si>
    <t>https://twitter.com/rebeccasrobbins</t>
  </si>
  <si>
    <t>https://twitter.com/thekpopprof</t>
  </si>
  <si>
    <t>https://twitter.com/thekirstenadams</t>
  </si>
  <si>
    <t>https://twitter.com/weston_sager</t>
  </si>
  <si>
    <t>https://twitter.com/jmgrygiel</t>
  </si>
  <si>
    <t>https://twitter.com/marthemoller</t>
  </si>
  <si>
    <t>https://twitter.com/smihelj</t>
  </si>
  <si>
    <t>https://twitter.com/nadiakaneva</t>
  </si>
  <si>
    <t>https://twitter.com/m_aronczyk</t>
  </si>
  <si>
    <t>https://twitter.com/sbudnitsky</t>
  </si>
  <si>
    <t>https://twitter.com/cjimenezm</t>
  </si>
  <si>
    <t>https://twitter.com/georgemasonu</t>
  </si>
  <si>
    <t>https://twitter.com/apoorva_j</t>
  </si>
  <si>
    <t>https://twitter.com/samikshakoirala</t>
  </si>
  <si>
    <t>https://twitter.com/cscolari</t>
  </si>
  <si>
    <t>https://twitter.com/vgcerf</t>
  </si>
  <si>
    <t>https://twitter.com/thesangeetkumar</t>
  </si>
  <si>
    <t>https://twitter.com/mrbrianhughes</t>
  </si>
  <si>
    <t>https://twitter.com/cklaughlin</t>
  </si>
  <si>
    <t>https://twitter.com/acsjica</t>
  </si>
  <si>
    <t>https://twitter.com/paolasartoretto</t>
  </si>
  <si>
    <t>https://twitter.com/zemki_bremen</t>
  </si>
  <si>
    <t>https://twitter.com/sebastienmort</t>
  </si>
  <si>
    <t>https://twitter.com/silviowaisbord</t>
  </si>
  <si>
    <t>https://twitter.com/taliastroud</t>
  </si>
  <si>
    <t>https://twitter.com/dkroy</t>
  </si>
  <si>
    <t>https://twitter.com/esserfrank_</t>
  </si>
  <si>
    <t>https://twitter.com/svengesser</t>
  </si>
  <si>
    <t>https://twitter.com/kreissdaniel</t>
  </si>
  <si>
    <t>https://twitter.com/julia_azari</t>
  </si>
  <si>
    <t>https://twitter.com/lancebennett1</t>
  </si>
  <si>
    <t>https://twitter.com/pippan15</t>
  </si>
  <si>
    <t>https://twitter.com/uw_mcrc</t>
  </si>
  <si>
    <t>https://twitter.com/dvshah</t>
  </si>
  <si>
    <t>https://twitter.com/s_t_e_v_e_jones</t>
  </si>
  <si>
    <t>https://twitter.com/uniofjyvaskyla</t>
  </si>
  <si>
    <t>https://twitter.com/gracemurtarelli</t>
  </si>
  <si>
    <t>https://twitter.com/antheabutler</t>
  </si>
  <si>
    <t>https://twitter.com/saamahthinks</t>
  </si>
  <si>
    <t>https://twitter.com/cuboulder_cmrc</t>
  </si>
  <si>
    <t>https://twitter.com/meloneer2003</t>
  </si>
  <si>
    <t>https://twitter.com/boomgaardenhg</t>
  </si>
  <si>
    <t>https://twitter.com/fabiennelind</t>
  </si>
  <si>
    <t>https://twitter.com/junghwanyang</t>
  </si>
  <si>
    <t>https://twitter.com/klerner</t>
  </si>
  <si>
    <t>https://twitter.com/sidbedingfield</t>
  </si>
  <si>
    <t>https://twitter.com/icapopcomm</t>
  </si>
  <si>
    <t>https://twitter.com/isanet</t>
  </si>
  <si>
    <t>https://twitter.com/phil_arceneaux</t>
  </si>
  <si>
    <t>https://twitter.com/hiltonwash</t>
  </si>
  <si>
    <t>https://twitter.com/jonathanmba</t>
  </si>
  <si>
    <t>https://twitter.com/hohse</t>
  </si>
  <si>
    <t>https://twitter.com/trinesy</t>
  </si>
  <si>
    <t>https://twitter.com/gunnen</t>
  </si>
  <si>
    <t>https://twitter.com/askekammer</t>
  </si>
  <si>
    <t>https://twitter.com/juliaserong</t>
  </si>
  <si>
    <t>https://twitter.com/manumanusen</t>
  </si>
  <si>
    <t>https://twitter.com/frau_schweizer</t>
  </si>
  <si>
    <t>https://twitter.com/broughtonmicova</t>
  </si>
  <si>
    <t>https://twitter.com/bloveluck</t>
  </si>
  <si>
    <t>https://twitter.com/mlarosa10000</t>
  </si>
  <si>
    <t>https://twitter.com/samgubitz</t>
  </si>
  <si>
    <t>https://twitter.com/newbeatsproject</t>
  </si>
  <si>
    <t>https://twitter.com/jasminemcnealy</t>
  </si>
  <si>
    <t>https://twitter.com/bettekevanruler</t>
  </si>
  <si>
    <t>https://twitter.com/otterstweet</t>
  </si>
  <si>
    <t>https://twitter.com/matthieubalay</t>
  </si>
  <si>
    <t>https://twitter.com/rjmeisenbach</t>
  </si>
  <si>
    <t>https://twitter.com/camilleendacott</t>
  </si>
  <si>
    <t>https://twitter.com/hkoverton</t>
  </si>
  <si>
    <t>https://twitter.com/smandpbot</t>
  </si>
  <si>
    <t>https://twitter.com/tonivdmeer</t>
  </si>
  <si>
    <t>https://twitter.com/annekroon</t>
  </si>
  <si>
    <t>https://twitter.com/uva_cs_corpcom</t>
  </si>
  <si>
    <t>https://twitter.com/debbydn</t>
  </si>
  <si>
    <t>https://twitter.com/abuhmi</t>
  </si>
  <si>
    <t>https://twitter.com/skiousis</t>
  </si>
  <si>
    <t>https://twitter.com/diana_ingenhoff</t>
  </si>
  <si>
    <t>https://twitter.com/carmenbeat</t>
  </si>
  <si>
    <t>https://twitter.com/dianabossio</t>
  </si>
  <si>
    <t>https://twitter.com/foucaultwelles</t>
  </si>
  <si>
    <t>https://twitter.com/ryanjgallag</t>
  </si>
  <si>
    <t>https://twitter.com/drewmargolin</t>
  </si>
  <si>
    <t>https://twitter.com/drexelu_ccm</t>
  </si>
  <si>
    <t>https://twitter.com/comatdrexel</t>
  </si>
  <si>
    <t>https://twitter.com/gregisonthego</t>
  </si>
  <si>
    <t>https://twitter.com/artxtra</t>
  </si>
  <si>
    <t>https://twitter.com/andrewcdodd</t>
  </si>
  <si>
    <t>https://twitter.com/djp_nolan</t>
  </si>
  <si>
    <t>https://twitter.com/lzion</t>
  </si>
  <si>
    <t>https://twitter.com/ggoggin</t>
  </si>
  <si>
    <t>https://twitter.com/andrea_carson</t>
  </si>
  <si>
    <t>https://twitter.com/howresearchers</t>
  </si>
  <si>
    <t>https://twitter.com/routledge_mandc</t>
  </si>
  <si>
    <t>https://twitter.com/daynac_phd</t>
  </si>
  <si>
    <t>https://twitter.com/ica_cat</t>
  </si>
  <si>
    <t>https://twitter.com/vivianfrancos</t>
  </si>
  <si>
    <t>stufranks
What?! Hey, vaneerdfashiongroup,
don't you know that #neverironyourclothes
is MY hashtag?? Better be careful
taking things without permission
like that. #HashtagPolice #StayAwayFromMyHastag
#HowDoesInstagramWork https://t.co/5qVTkBUthG</t>
  </si>
  <si>
    <t>smr_foundation
#ICA19 via NodeXL https://t.co/RJgUF1KRlZ
@icahdq @katypearce @ica_cm @annenbergpenn
@vanatteveldt @ica_prd @aram @dearpriya
@poli_com @bowmanspartan Top hashtags:
#ica19 #ica_vis #cargc1819 #hashtagpolice
#washingtondc #ica_cat #ica_lgbtq
#ica_gs #polcomm #rstats</t>
  </si>
  <si>
    <t xml:space="preserve">dearpriya
</t>
  </si>
  <si>
    <t>rstatstweet
RT @smr_foundation: #ICA19 via
NodeXL https://t.co/RJgUF1KRlZ
@icahdq @katypearce @ica_cm @annenbergpenn
@vanatteveldt @ica_prd @aram @dear…</t>
  </si>
  <si>
    <t xml:space="preserve">aram
</t>
  </si>
  <si>
    <t xml:space="preserve">ica_prd
</t>
  </si>
  <si>
    <t xml:space="preserve">vanatteveldt
</t>
  </si>
  <si>
    <t xml:space="preserve">annenbergpenn
</t>
  </si>
  <si>
    <t xml:space="preserve">ica_cm
</t>
  </si>
  <si>
    <t>katypearce
@Routledge_MandC @howresearchers
hashtag = #ica19 #hashtagpolice</t>
  </si>
  <si>
    <t xml:space="preserve">icahdq
</t>
  </si>
  <si>
    <t xml:space="preserve">bowmanspartan
</t>
  </si>
  <si>
    <t xml:space="preserve">poli_com
</t>
  </si>
  <si>
    <t>ophiryotam
RT @smr_foundation: #ICA19 via
NodeXL https://t.co/RJgUF1KRlZ
@icahdq @katypearce @ica_cm @annenbergpenn
@vanatteveldt @ica_prd @aram @dear…</t>
  </si>
  <si>
    <t>davidjeong
RT @nodexl: #ICA19 via NodeXL https://t.co/oWMvBxZ1dC
@icahdq @katypearce @poli_com @bowmanspartan
@ica_cm @linadencik @vanatteveldt
@annen…</t>
  </si>
  <si>
    <t xml:space="preserve">annen
</t>
  </si>
  <si>
    <t xml:space="preserve">linadencik
</t>
  </si>
  <si>
    <t>nodexl
#ICA19 via NodeXL https://t.co/EDp5n8tFuL
@smandpbot @icahdq @poli_com @katypearce
@bowmanspartan @linadencik @ica_cm
@ica_cat @annenbergpenn @aram Top
hashtags: #ica19 #hmc19 #icajods
#globalpopulismica #ica2019 #communicationsowhite
#ica_pol #hashtagpolice #polcomm</t>
  </si>
  <si>
    <t xml:space="preserve">claesdevreese
</t>
  </si>
  <si>
    <t xml:space="preserve">sofya_glazunova
</t>
  </si>
  <si>
    <t xml:space="preserve">25lettori
</t>
  </si>
  <si>
    <t xml:space="preserve">jtsaimadison
</t>
  </si>
  <si>
    <t xml:space="preserve">melissawall
</t>
  </si>
  <si>
    <t xml:space="preserve">philippseu
</t>
  </si>
  <si>
    <t xml:space="preserve">koenleurs
</t>
  </si>
  <si>
    <t xml:space="preserve">playsk00l
</t>
  </si>
  <si>
    <t xml:space="preserve">mandypazalencar
</t>
  </si>
  <si>
    <t xml:space="preserve">profbrandle
</t>
  </si>
  <si>
    <t xml:space="preserve">upfbarcelona
</t>
  </si>
  <si>
    <t xml:space="preserve">deptcom_upf
</t>
  </si>
  <si>
    <t xml:space="preserve">damianfraticel1
</t>
  </si>
  <si>
    <t xml:space="preserve">jmtomasena
</t>
  </si>
  <si>
    <t xml:space="preserve">abjordan505
</t>
  </si>
  <si>
    <t xml:space="preserve">emeraldsoc
</t>
  </si>
  <si>
    <t xml:space="preserve">sjifradeleeuw
</t>
  </si>
  <si>
    <t xml:space="preserve">lisannewichgers
</t>
  </si>
  <si>
    <t xml:space="preserve">lcjacobs89
</t>
  </si>
  <si>
    <t xml:space="preserve">roderikrekker
</t>
  </si>
  <si>
    <t xml:space="preserve">nwo_ssh
</t>
  </si>
  <si>
    <t xml:space="preserve">joostvanspanje
</t>
  </si>
  <si>
    <t xml:space="preserve">dgzara
</t>
  </si>
  <si>
    <t xml:space="preserve">blackhealth4men
</t>
  </si>
  <si>
    <t xml:space="preserve">frizzbarks
</t>
  </si>
  <si>
    <t xml:space="preserve">kellyfincham
</t>
  </si>
  <si>
    <t xml:space="preserve">meppi
</t>
  </si>
  <si>
    <t xml:space="preserve">ayy_dam
</t>
  </si>
  <si>
    <t xml:space="preserve">mariahlwellman
</t>
  </si>
  <si>
    <t xml:space="preserve">oliverhaimson
</t>
  </si>
  <si>
    <t xml:space="preserve">icamobile
</t>
  </si>
  <si>
    <t xml:space="preserve">rebeccasrobbins
</t>
  </si>
  <si>
    <t xml:space="preserve">thekpopprof
</t>
  </si>
  <si>
    <t xml:space="preserve">thekirstenadams
</t>
  </si>
  <si>
    <t xml:space="preserve">weston_sager
</t>
  </si>
  <si>
    <t xml:space="preserve">jmgrygiel
</t>
  </si>
  <si>
    <t xml:space="preserve">marthemoller
</t>
  </si>
  <si>
    <t xml:space="preserve">smihelj
</t>
  </si>
  <si>
    <t xml:space="preserve">nadiakaneva
</t>
  </si>
  <si>
    <t xml:space="preserve">m_aronczyk
</t>
  </si>
  <si>
    <t xml:space="preserve">sbudnitsky
</t>
  </si>
  <si>
    <t xml:space="preserve">cjimenezm
</t>
  </si>
  <si>
    <t xml:space="preserve">georgemasonu
</t>
  </si>
  <si>
    <t xml:space="preserve">apoorva_j
</t>
  </si>
  <si>
    <t xml:space="preserve">samikshakoirala
</t>
  </si>
  <si>
    <t xml:space="preserve">cscolari
</t>
  </si>
  <si>
    <t xml:space="preserve">vgcerf
</t>
  </si>
  <si>
    <t xml:space="preserve">thesangeetkumar
</t>
  </si>
  <si>
    <t xml:space="preserve">mrbrianhughes
</t>
  </si>
  <si>
    <t xml:space="preserve">cklaughlin
</t>
  </si>
  <si>
    <t xml:space="preserve">acsjica
</t>
  </si>
  <si>
    <t xml:space="preserve">paolasartoretto
</t>
  </si>
  <si>
    <t xml:space="preserve">zemki_bremen
</t>
  </si>
  <si>
    <t xml:space="preserve">sebastienmort
</t>
  </si>
  <si>
    <t xml:space="preserve">silviowaisbord
</t>
  </si>
  <si>
    <t xml:space="preserve">taliastroud
</t>
  </si>
  <si>
    <t xml:space="preserve">dkroy
</t>
  </si>
  <si>
    <t xml:space="preserve">esserfrank_
</t>
  </si>
  <si>
    <t xml:space="preserve">svengesser
</t>
  </si>
  <si>
    <t xml:space="preserve">kreissdaniel
</t>
  </si>
  <si>
    <t xml:space="preserve">julia_azari
</t>
  </si>
  <si>
    <t xml:space="preserve">lancebennett1
</t>
  </si>
  <si>
    <t xml:space="preserve">pippan15
</t>
  </si>
  <si>
    <t xml:space="preserve">uw_mcrc
</t>
  </si>
  <si>
    <t xml:space="preserve">dvshah
</t>
  </si>
  <si>
    <t xml:space="preserve">s_t_e_v_e_jones
</t>
  </si>
  <si>
    <t xml:space="preserve">uniofjyvaskyla
</t>
  </si>
  <si>
    <t xml:space="preserve">gracemurtarelli
</t>
  </si>
  <si>
    <t xml:space="preserve">antheabutler
</t>
  </si>
  <si>
    <t xml:space="preserve">saamahthinks
</t>
  </si>
  <si>
    <t xml:space="preserve">cuboulder_cmrc
</t>
  </si>
  <si>
    <t xml:space="preserve">meloneer2003
</t>
  </si>
  <si>
    <t xml:space="preserve">boomgaardenhg
</t>
  </si>
  <si>
    <t xml:space="preserve">fabiennelind
</t>
  </si>
  <si>
    <t xml:space="preserve">junghwanyang
</t>
  </si>
  <si>
    <t xml:space="preserve">klerner
</t>
  </si>
  <si>
    <t xml:space="preserve">sidbedingfield
</t>
  </si>
  <si>
    <t xml:space="preserve">icapopcomm
</t>
  </si>
  <si>
    <t xml:space="preserve">isanet
</t>
  </si>
  <si>
    <t xml:space="preserve">phil_arceneaux
</t>
  </si>
  <si>
    <t xml:space="preserve">hiltonwash
</t>
  </si>
  <si>
    <t xml:space="preserve">jonathanmba
</t>
  </si>
  <si>
    <t xml:space="preserve">hohse
</t>
  </si>
  <si>
    <t xml:space="preserve">trinesy
</t>
  </si>
  <si>
    <t xml:space="preserve">gunnen
</t>
  </si>
  <si>
    <t xml:space="preserve">askekammer
</t>
  </si>
  <si>
    <t xml:space="preserve">juliaserong
</t>
  </si>
  <si>
    <t xml:space="preserve">manumanusen
</t>
  </si>
  <si>
    <t xml:space="preserve">frau_schweizer
</t>
  </si>
  <si>
    <t xml:space="preserve">broughtonmicova
</t>
  </si>
  <si>
    <t xml:space="preserve">bloveluck
</t>
  </si>
  <si>
    <t xml:space="preserve">mlarosa10000
</t>
  </si>
  <si>
    <t xml:space="preserve">samgubitz
</t>
  </si>
  <si>
    <t xml:space="preserve">newbeatsproject
</t>
  </si>
  <si>
    <t xml:space="preserve">jasminemcnealy
</t>
  </si>
  <si>
    <t xml:space="preserve">bettekevanruler
</t>
  </si>
  <si>
    <t xml:space="preserve">otterstweet
</t>
  </si>
  <si>
    <t xml:space="preserve">matthieubalay
</t>
  </si>
  <si>
    <t xml:space="preserve">rjmeisenbach
</t>
  </si>
  <si>
    <t xml:space="preserve">camilleendacott
</t>
  </si>
  <si>
    <t xml:space="preserve">hkoverton
</t>
  </si>
  <si>
    <t>smandpbot
RT @katypearce: @DaynaC_PhD hashtag
= #ica19 #hashtagpolice :)</t>
  </si>
  <si>
    <t xml:space="preserve">tonivdmeer
</t>
  </si>
  <si>
    <t xml:space="preserve">annekroon
</t>
  </si>
  <si>
    <t xml:space="preserve">uva_cs_corpcom
</t>
  </si>
  <si>
    <t>debbydn
RT @katypearce: @DebbyDn hashtag
= #ica19 #hashtagpolice</t>
  </si>
  <si>
    <t xml:space="preserve">abuhmi
</t>
  </si>
  <si>
    <t xml:space="preserve">skiousis
</t>
  </si>
  <si>
    <t xml:space="preserve">diana_ingenhoff
</t>
  </si>
  <si>
    <t xml:space="preserve">carmenbeat
</t>
  </si>
  <si>
    <t xml:space="preserve">dianabossio
</t>
  </si>
  <si>
    <t xml:space="preserve">foucaultwelles
</t>
  </si>
  <si>
    <t xml:space="preserve">ryanjgallag
</t>
  </si>
  <si>
    <t xml:space="preserve">drewmargolin
</t>
  </si>
  <si>
    <t xml:space="preserve">drexelu_ccm
</t>
  </si>
  <si>
    <t xml:space="preserve">comatdrexel
</t>
  </si>
  <si>
    <t xml:space="preserve">gregisonthego
</t>
  </si>
  <si>
    <t xml:space="preserve">artxtra
</t>
  </si>
  <si>
    <t xml:space="preserve">andrewcdodd
</t>
  </si>
  <si>
    <t xml:space="preserve">djp_nolan
</t>
  </si>
  <si>
    <t xml:space="preserve">lzion
</t>
  </si>
  <si>
    <t xml:space="preserve">ggoggin
</t>
  </si>
  <si>
    <t xml:space="preserve">andrea_carson
</t>
  </si>
  <si>
    <t xml:space="preserve">howresearchers
</t>
  </si>
  <si>
    <t xml:space="preserve">routledge_mandc
</t>
  </si>
  <si>
    <t xml:space="preserve">daynac_phd
</t>
  </si>
  <si>
    <t>ica_cat
RT @nodexl: #ICA19 via NodeXL https://t.co/oWMvBxZ1dC
@icahdq @katypearce @poli_com @bowmanspartan
@ica_cm @linadencik @vanatteveldt
@annen…</t>
  </si>
  <si>
    <t>vivianfrancos
RT @nodexl: #ICA19 via NodeXL https://t.co/oWMvBxZ1dC
@icahdq @katypearce @poli_com @bowmanspartan
@ica_cm @linadencik @vanatteveldt
@annen…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</si>
  <si>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</si>
  <si>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</si>
  <si>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</si>
  <si>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</si>
  <si>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</si>
  <si>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</si>
  <si>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</si>
  <si>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</si>
  <si>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</si>
  <si>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</si>
  <si>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</si>
  <si>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</si>
  <si>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</si>
  <si>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</si>
  <si>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</si>
  <si>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</si>
  <si>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</si>
  <si>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</si>
  <si>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</si>
  <si>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</si>
  <si>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</si>
  <si>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</si>
  <si>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</si>
  <si>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</si>
  <si>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</si>
  <si>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</si>
  <si>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</si>
  <si>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</si>
  <si>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</si>
  <si>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</si>
  <si>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</si>
  <si>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</si>
  <si>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</si>
  <si>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</si>
  <si>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</si>
  <si>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</si>
  <si>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</si>
  <si>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</si>
  <si>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</si>
  <si>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</si>
  <si>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</si>
  <si>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</si>
  <si>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</si>
  <si>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0, 12, 96</t>
  </si>
  <si>
    <t>0, 136, 227</t>
  </si>
  <si>
    <t>0, 100, 50</t>
  </si>
  <si>
    <t>0, 176, 22</t>
  </si>
  <si>
    <t>Vertex Group</t>
  </si>
  <si>
    <t>Vertex 1 Group</t>
  </si>
  <si>
    <t>Vertex 2 Group</t>
  </si>
  <si>
    <t>Group 1</t>
  </si>
  <si>
    <t>Group 2</t>
  </si>
  <si>
    <t>Edges</t>
  </si>
  <si>
    <t>Graph Type</t>
  </si>
  <si>
    <t>Modularity</t>
  </si>
  <si>
    <t>NodeXL Version</t>
  </si>
  <si>
    <t>1.0.1.412</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</si>
  <si>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</si>
  <si>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</si>
  <si>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</si>
  <si>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</si>
  <si>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</si>
  <si>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</si>
  <si>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</si>
  <si>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</si>
  <si>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</si>
  <si>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</si>
  <si>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</si>
  <si>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https://nodexlgraphgallery.org/Pages/Graph.aspx?graphID=198034 https://nodexlgraphgallery.org/Pages/Graph.aspx?graphID=198026</t>
  </si>
  <si>
    <t>https://nodexlgraphgallery.org/Pages/Graph.aspx?graphID=197953 https://nodexlgraphgallery.org/Pages/Graph.aspx?graphID=197914 https://nodexlgraphgallery.org/Pages/Graph.aspx?graphID=198034 https://nodexlgraphgallery.org/Pages/Graph.aspx?graphID=198026</t>
  </si>
  <si>
    <t>Top Domains in Tweet in Entire Graph</t>
  </si>
  <si>
    <t>Top Domains in Tweet in G1</t>
  </si>
  <si>
    <t>Top Domains in Tweet in G2</t>
  </si>
  <si>
    <t>Top Domains in Tweet in G3</t>
  </si>
  <si>
    <t>Top Domains in Tweet in G4</t>
  </si>
  <si>
    <t>Top Domains in Tweet</t>
  </si>
  <si>
    <t>Top Hashtags in Tweet in Entire Graph</t>
  </si>
  <si>
    <t>hmc19</t>
  </si>
  <si>
    <t>icajods</t>
  </si>
  <si>
    <t>globalpopulismica</t>
  </si>
  <si>
    <t>ica2019</t>
  </si>
  <si>
    <t>ica_vis</t>
  </si>
  <si>
    <t>communicationsowhite</t>
  </si>
  <si>
    <t>ica_pol</t>
  </si>
  <si>
    <t>polcomm</t>
  </si>
  <si>
    <t>Top Hashtags in Tweet in G1</t>
  </si>
  <si>
    <t>Top Hashtags in Tweet in G2</t>
  </si>
  <si>
    <t>Top Hashtags in Tweet in G3</t>
  </si>
  <si>
    <t>Top Hashtags in Tweet in G4</t>
  </si>
  <si>
    <t>neverironyourclothes</t>
  </si>
  <si>
    <t>stayawayfrommyhastag</t>
  </si>
  <si>
    <t>howdoesinstagramwork</t>
  </si>
  <si>
    <t>Top Hashtags in Tweet</t>
  </si>
  <si>
    <t>ica19 hashtagpolice hmc19 icajods globalpopulismica ica2019 ica_vis communicationsowhite ica_pol polcomm</t>
  </si>
  <si>
    <t>Top Words in Tweet in Entire Graph</t>
  </si>
  <si>
    <t>Words in Sentiment List#1: Positive</t>
  </si>
  <si>
    <t>Words in Sentiment List#2: Negative</t>
  </si>
  <si>
    <t>Words in Sentiment List#3: Angry/Violent</t>
  </si>
  <si>
    <t>Non-categorized Words</t>
  </si>
  <si>
    <t>Total Words</t>
  </si>
  <si>
    <t>#ica19</t>
  </si>
  <si>
    <t>#hashtagpolice</t>
  </si>
  <si>
    <t>hashtag</t>
  </si>
  <si>
    <t>Top Words in Tweet in G1</t>
  </si>
  <si>
    <t>Top Words in Tweet in G2</t>
  </si>
  <si>
    <t>Top Words in Tweet in G3</t>
  </si>
  <si>
    <t>Top Words in Tweet in G4</t>
  </si>
  <si>
    <t>Top Words in Tweet</t>
  </si>
  <si>
    <t>#ica19 #hashtagpolice hashtag icahdq nodexl smandpbot poli_com katypearce bowmanspartan linadencik</t>
  </si>
  <si>
    <t>#ica19 katypearce hashtag #hashtagpolice nodexl smandpbot icahdq poli_com bowmanspartan linadencik</t>
  </si>
  <si>
    <t>nodexl #ica19 icahdq katypearce ica_cm poli_com bowmanspartan linadencik vanatteveldt annenbergpenn</t>
  </si>
  <si>
    <t>Top Word Pairs in Tweet in Entire Graph</t>
  </si>
  <si>
    <t>hashtag,#ica19</t>
  </si>
  <si>
    <t>#ica19,#hashtagpolice</t>
  </si>
  <si>
    <t>#ica19,nodexl</t>
  </si>
  <si>
    <t>nodexl,icahdq</t>
  </si>
  <si>
    <t>nodexl,#ica19</t>
  </si>
  <si>
    <t>poli_com,bowmanspartan</t>
  </si>
  <si>
    <t>katypearce,poli_com</t>
  </si>
  <si>
    <t>bowmanspartan,linadencik</t>
  </si>
  <si>
    <t>linadencik,ica_cm</t>
  </si>
  <si>
    <t>ica_cm,ica_cat</t>
  </si>
  <si>
    <t>Top Word Pairs in Tweet in G1</t>
  </si>
  <si>
    <t>icahdq,hashtag</t>
  </si>
  <si>
    <t>sofya_glazunova,hashtag</t>
  </si>
  <si>
    <t>mandypazalencar,playsk00l</t>
  </si>
  <si>
    <t>Top Word Pairs in Tweet in G2</t>
  </si>
  <si>
    <t>katypearce,debbydn</t>
  </si>
  <si>
    <t>debbydn,hashtag</t>
  </si>
  <si>
    <t>Top Word Pairs in Tweet in G3</t>
  </si>
  <si>
    <t>icahdq,katypearce</t>
  </si>
  <si>
    <t>bowmanspartan,ica_cm</t>
  </si>
  <si>
    <t>ica_cm,linadencik</t>
  </si>
  <si>
    <t>linadencik,vanatteveldt</t>
  </si>
  <si>
    <t>Top Word Pairs in Tweet in G4</t>
  </si>
  <si>
    <t>Top Word Pairs in Tweet</t>
  </si>
  <si>
    <t>hashtag,#ica19  #ica19,#hashtagpolice  icahdq,hashtag  nodexl,#ica19  #ica19,nodexl  bowmanspartan,linadencik  linadencik,ica_cm  ica_cm,ica_cat  sofya_glazunova,hashtag  mandypazalencar,playsk00l</t>
  </si>
  <si>
    <t>hashtag,#ica19  #ica19,#hashtagpolice  nodexl,#ica19  #ica19,nodexl  bowmanspartan,linadencik  linadencik,ica_cm  ica_cm,ica_cat  katypearce,debbydn  debbydn,hashtag</t>
  </si>
  <si>
    <t>#ica19,nodexl  nodexl,icahdq  icahdq,katypearce  poli_com,bowmanspartan  katypearce,poli_com  nodexl,#ica19  bowmanspartan,ica_cm  ica_cm,linadencik  linadencik,vanatteveldt  bowmanspartan,linadencik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</si>
  <si>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</si>
  <si>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</si>
  <si>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</si>
  <si>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</si>
  <si>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</si>
  <si>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</si>
  <si>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</si>
  <si>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</si>
  <si>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</si>
  <si>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</si>
  <si>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</si>
  <si>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sofya_glazunova mandypazalencar cscolari paolasartoretto broughtonmicova 25lettori jtsaimadison profbrandle abjordan505 emeraldsoc</t>
  </si>
  <si>
    <t>Top Mentioned in Tweet</t>
  </si>
  <si>
    <t>icahdq nodexl smandpbot poli_com katypearce bowmanspartan linadencik ica_cm ica_cat playsk00l</t>
  </si>
  <si>
    <t>katypearce nodexl smandpbot icahdq poli_com bowmanspartan linadencik ica_cm ica_cat debbydn</t>
  </si>
  <si>
    <t>icahdq katypearce ica_cm poli_com bowmanspartan linadencik vanatteveldt annenbergpenn nodexl aram</t>
  </si>
  <si>
    <t>Top Tweeters in Entire Graph</t>
  </si>
  <si>
    <t>Top Tweeters in G1</t>
  </si>
  <si>
    <t>Top Tweeters in G2</t>
  </si>
  <si>
    <t>Top Tweeters in G3</t>
  </si>
  <si>
    <t>Top Tweeters in G4</t>
  </si>
  <si>
    <t>Top Tweeters</t>
  </si>
  <si>
    <t>antheabutler katypearce cscolari georgemasonu kellyfincham upfbarcelona kreissdaniel julia_azari klerner jasminemcnealy</t>
  </si>
  <si>
    <t>carmenbeat ggoggin ryanjgallag lzion routledge_mandc smandpbot artxtra gregisonthego daynac_phd dianabossio</t>
  </si>
  <si>
    <t>rstatstweet vivianfrancos bowmanspartan aram annenbergpenn poli_com ica_cat nodexl dearpriya icahdq</t>
  </si>
  <si>
    <t>Top URLs in Tweet by Count</t>
  </si>
  <si>
    <t>https://nodexlgraphgallery.org/Pages/Graph.aspx?graphID=198034 https://nodexlgraphgallery.org/Pages/Graph.aspx?graphID=198026 https://nodexlgraphgallery.org/Pages/Graph.aspx?graphID=197953</t>
  </si>
  <si>
    <t>https://nodexlgraphgallery.org/Pages/Graph.aspx?graphID=197953 https://nodexlgraphgallery.org/Pages/Graph.aspx?graphID=198026 https://nodexlgraphgallery.org/Pages/Graph.aspx?graphID=198034</t>
  </si>
  <si>
    <t>Top URLs in Tweet by Salience</t>
  </si>
  <si>
    <t>Top Domains in Tweet by Count</t>
  </si>
  <si>
    <t>Top Domains in Tweet by Salience</t>
  </si>
  <si>
    <t>Top Hashtags in Tweet by Count</t>
  </si>
  <si>
    <t>ica19 ica_vis cargc1819 hashtagpolice washingtondc ica_cat ica_lgbtq ica_gs polcomm rstats</t>
  </si>
  <si>
    <t>ica19 hmc19 icajods globalpopulismica ica2019 hashtagpolice communicationsowhite ica_pol ica_vis polcomm</t>
  </si>
  <si>
    <t>Top Hashtags in Tweet by Salience</t>
  </si>
  <si>
    <t>hashtagpolice ica19</t>
  </si>
  <si>
    <t>polcomm netgovbeyondborders communicationsowhite ica_pol ica_vis ica19 hmc19 icajods globalpopulismica ica2019</t>
  </si>
  <si>
    <t>Top Words in Tweet by Count</t>
  </si>
  <si>
    <t>hey vaneerdfashiongroup know #neverironyourclothes hashtag better careful taking things without</t>
  </si>
  <si>
    <t>#ica19 via nodexl icahdq katypearce ica_cm annenbergpenn vanatteveldt ica_prd aram</t>
  </si>
  <si>
    <t>smr_foundation #ica19 via nodexl icahdq katypearce ica_cm annenbergpenn vanatteveldt ica_prd</t>
  </si>
  <si>
    <t>#ica19 hashtag icahdq nodexl via smandpbot poli_com katypearce bowmanspartan linadencik</t>
  </si>
  <si>
    <t>nodexl #ica19 via icahdq katypearce poli_com bowmanspartan ica_cm linadencik vanatteveldt</t>
  </si>
  <si>
    <t>#ica19 via nodexl icahdq poli_com katypearce bowmanspartan linadencik ica_cm annenbergpenn</t>
  </si>
  <si>
    <t>#ica19 katypearce hashtag nodexl via smandpbot icahdq poli_com bowmanspartan linadencik</t>
  </si>
  <si>
    <t>katypearce debbydn hashtag #ica19</t>
  </si>
  <si>
    <t>nodexl #ica19 via icahdq katypearce poli_com bowmanspartan ica_cm linadencik smandpbot</t>
  </si>
  <si>
    <t>Top Words in Tweet by Salience</t>
  </si>
  <si>
    <t>icahdq nodexl via smandpbot poli_com katypearce bowmanspartan linadencik ica_cm ica_cat</t>
  </si>
  <si>
    <t>#polcomm vanatteveldt ica_prd claesdevreese #netgovbeyondborders smandpbot ica_cat aram #communicationsowhite #ica_pol</t>
  </si>
  <si>
    <t>nodexl via smandpbot icahdq poli_com bowmanspartan linadencik ica_cm ica_cat daynac_phd</t>
  </si>
  <si>
    <t>vanatteveldt annen smandpbot ica_cat nodexl #ica19 via icahdq katypearce poli_com</t>
  </si>
  <si>
    <t>Top Word Pairs in Tweet by Count</t>
  </si>
  <si>
    <t>hey,vaneerdfashiongroup  vaneerdfashiongroup,know  know,#neverironyourclothes  #neverironyourclothes,hashtag  hashtag,better  better,careful  careful,taking  taking,things  things,without  without,permission</t>
  </si>
  <si>
    <t>#ica19,via  via,nodexl  nodexl,icahdq  icahdq,katypearce  katypearce,ica_cm  ica_cm,annenbergpenn  annenbergpenn,vanatteveldt  vanatteveldt,ica_prd  ica_prd,aram  aram,dearpriya</t>
  </si>
  <si>
    <t>smr_foundation,#ica19  #ica19,via  via,nodexl  nodexl,icahdq  icahdq,katypearce  katypearce,ica_cm  ica_cm,annenbergpenn  annenbergpenn,vanatteveldt  vanatteveldt,ica_prd  ica_prd,aram</t>
  </si>
  <si>
    <t>hashtag,#ica19  #ica19,#hashtagpolice  icahdq,hashtag  nodexl,#ica19  #ica19,via  via,nodexl  bowmanspartan,linadencik  linadencik,ica_cm  ica_cm,ica_cat  mandypazalencar,playsk00l</t>
  </si>
  <si>
    <t>nodexl,#ica19  #ica19,via  via,nodexl  nodexl,icahdq  icahdq,katypearce  katypearce,poli_com  poli_com,bowmanspartan  bowmanspartan,ica_cm  ica_cm,linadencik  linadencik,vanatteveldt</t>
  </si>
  <si>
    <t>#ica19,via  via,nodexl  top,hashtags  hashtags,#ica19  #ica19,#hmc19  #hmc19,#icajods  #icajods,#globalpopulismica  bowmanspartan,linadencik  linadencik,ica_cm  ica_cm,ica_cat</t>
  </si>
  <si>
    <t>hashtag,#ica19  #ica19,#hashtagpolice  nodexl,#ica19  #ica19,via  via,nodexl  bowmanspartan,linadencik  linadencik,ica_cm  ica_cm,ica_cat  nodexl,smandpbot  smandpbot,icahdq</t>
  </si>
  <si>
    <t>katypearce,debbydn  debbydn,hashtag  hashtag,#ica19  #ica19,#hashtagpolice</t>
  </si>
  <si>
    <t>nodexl,#ica19  #ica19,via  via,nodexl  nodexl,icahdq  katypearce,poli_com  poli_com,bowmanspartan  bowmanspartan,linadencik  linadencik,ica_cm  ica_cm,ica_cat  icahdq,katypearce</t>
  </si>
  <si>
    <t>Top Word Pairs in Tweet by Salience</t>
  </si>
  <si>
    <t>icahdq,hashtag  nodexl,#ica19  #ica19,via  via,nodexl  bowmanspartan,linadencik  linadencik,ica_cm  ica_cm,ica_cat  mandypazalencar,playsk00l  playsk00l,koenleurs  koenleurs,philippseu</t>
  </si>
  <si>
    <t>nodexl,smandpbot  smandpbot,icahdq  icahdq,poli_com  poli_com,katypearce  katypearce,bowmanspartan  #hashtagpolice,#polcomm  icahdq,smandpbot  smandpbot,katypearce  #hashtagpolice,#ica_vis  icahdq,katypearce</t>
  </si>
  <si>
    <t>nodexl,#ica19  #ica19,via  via,nodexl  bowmanspartan,linadencik  linadencik,ica_cm  ica_cm,ica_cat  nodexl,smandpbot  smandpbot,icahdq  icahdq,poli_com  poli_com,katypearce</t>
  </si>
  <si>
    <t>icahdq,katypearce  bowmanspartan,ica_cm  ica_cm,linadencik  linadencik,vanatteveldt  vanatteveldt,annen  icahdq,smandpbot  smandpbot,katypearce  nodexl,smandpbot  smandpbot,icahdq  icahdq,poli_com</t>
  </si>
  <si>
    <t>Word</t>
  </si>
  <si>
    <t>top</t>
  </si>
  <si>
    <t>hashtags</t>
  </si>
  <si>
    <t>#hmc19</t>
  </si>
  <si>
    <t>#icajods</t>
  </si>
  <si>
    <t>#globalpopulismica</t>
  </si>
  <si>
    <t>#ica2019</t>
  </si>
  <si>
    <t>#ica_vis</t>
  </si>
  <si>
    <t>#communicationsowhite</t>
  </si>
  <si>
    <t>#ica_pol</t>
  </si>
  <si>
    <t>#polcomm</t>
  </si>
  <si>
    <t>dear</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</si>
  <si>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</si>
  <si>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</si>
  <si>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</si>
  <si>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</si>
  <si>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</si>
  <si>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</si>
  <si>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</si>
  <si>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</si>
  <si>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</si>
  <si>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</si>
  <si>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</si>
  <si>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</si>
  <si>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</si>
  <si>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</si>
  <si>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</si>
  <si>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</si>
  <si>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</si>
  <si>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</si>
  <si>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</si>
  <si>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</si>
  <si>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</si>
  <si>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</si>
  <si>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</si>
  <si>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</si>
  <si>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</si>
  <si>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</si>
  <si>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</si>
  <si>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</si>
  <si>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</si>
  <si>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39, 108, 0</t>
  </si>
  <si>
    <t>20, 118, 0</t>
  </si>
  <si>
    <t>Red</t>
  </si>
  <si>
    <t>118, 69, 0</t>
  </si>
  <si>
    <t>G1: #ica19 #hashtagpolice hashtag icahdq nodexl smandpbot poli_com katypearce bowmanspartan linadencik</t>
  </si>
  <si>
    <t>G2: #ica19 katypearce hashtag #hashtagpolice nodexl smandpbot icahdq poli_com bowmanspartan linadencik</t>
  </si>
  <si>
    <t>G3: nodexl #ica19 icahdq katypearce ica_cm poli_com bowmanspartan linadencik vanatteveldt annenbergpenn</t>
  </si>
  <si>
    <t>Autofill Workbook Results</t>
  </si>
  <si>
    <t>Edge Weight▓1▓14▓0▓True▓Green▓Red▓▓Edge Weight▓1▓3▓0▓3▓10▓False▓Edge Weight▓1▓14▓0▓32▓6▓False▓▓0▓0▓0▓True▓Black▓Black▓▓Followers▓6▓7535▓0▓162▓1000▓False▓Followers▓6▓35630▓0▓100▓70▓False▓▓0▓0▓0▓0▓0▓False▓▓0▓0▓0▓0▓0▓False</t>
  </si>
  <si>
    <t>Subgraph</t>
  </si>
  <si>
    <t>GraphSource░TwitterSearch▓GraphTerm░#hashtagpolice▓ImportDescription░The graph represents a network of 146 Twitter users whose recent tweets contained "#hashtagpolice", or who were replied to or mentioned in those tweets, taken from a data set limited to a maximum of 18,000 tweets.  The network was obtained from Twitter on Sunday, 26 May 2019 at 17:46 UTC.
The tweets in the network were tweeted over the 9-day, 1-hour, 5-minute period from Friday, 17 May 2019 at 15:08 UTC to Sunday, 26 May 2019 at 16:13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</si>
</sst>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35">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4"/>
      <tableStyleElement type="headerRow" dxfId="333"/>
    </tableStyle>
    <tableStyle name="NodeXL Table" pivot="0" count="1">
      <tableStyleElement type="headerRow" dxfId="33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6990907"/>
        <c:axId val="27248076"/>
      </c:barChart>
      <c:catAx>
        <c:axId val="169909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248076"/>
        <c:crosses val="autoZero"/>
        <c:auto val="1"/>
        <c:lblOffset val="100"/>
        <c:noMultiLvlLbl val="0"/>
      </c:catAx>
      <c:valAx>
        <c:axId val="272480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9909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0087309"/>
        <c:axId val="58596990"/>
      </c:barChart>
      <c:catAx>
        <c:axId val="6008730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596990"/>
        <c:crosses val="autoZero"/>
        <c:auto val="1"/>
        <c:lblOffset val="100"/>
        <c:noMultiLvlLbl val="0"/>
      </c:catAx>
      <c:valAx>
        <c:axId val="585969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873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2680223"/>
        <c:axId val="31194096"/>
      </c:barChart>
      <c:catAx>
        <c:axId val="5268022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194096"/>
        <c:crosses val="autoZero"/>
        <c:auto val="1"/>
        <c:lblOffset val="100"/>
        <c:noMultiLvlLbl val="0"/>
      </c:catAx>
      <c:valAx>
        <c:axId val="311940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802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2115697"/>
        <c:axId val="3532322"/>
      </c:barChart>
      <c:catAx>
        <c:axId val="5211569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32322"/>
        <c:crosses val="autoZero"/>
        <c:auto val="1"/>
        <c:lblOffset val="100"/>
        <c:noMultiLvlLbl val="0"/>
      </c:catAx>
      <c:valAx>
        <c:axId val="35323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156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8866051"/>
        <c:axId val="25388308"/>
      </c:barChart>
      <c:catAx>
        <c:axId val="3886605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388308"/>
        <c:crosses val="autoZero"/>
        <c:auto val="1"/>
        <c:lblOffset val="100"/>
        <c:noMultiLvlLbl val="0"/>
      </c:catAx>
      <c:valAx>
        <c:axId val="253883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660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6067541"/>
        <c:axId val="22479046"/>
      </c:barChart>
      <c:catAx>
        <c:axId val="3606754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479046"/>
        <c:crosses val="autoZero"/>
        <c:auto val="1"/>
        <c:lblOffset val="100"/>
        <c:noMultiLvlLbl val="0"/>
      </c:catAx>
      <c:valAx>
        <c:axId val="224790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675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7731431"/>
        <c:axId val="16662840"/>
      </c:barChart>
      <c:catAx>
        <c:axId val="2773143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662840"/>
        <c:crosses val="autoZero"/>
        <c:auto val="1"/>
        <c:lblOffset val="100"/>
        <c:noMultiLvlLbl val="0"/>
      </c:catAx>
      <c:valAx>
        <c:axId val="16662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7314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1172793"/>
        <c:axId val="10595946"/>
      </c:barChart>
      <c:catAx>
        <c:axId val="1117279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595946"/>
        <c:crosses val="autoZero"/>
        <c:auto val="1"/>
        <c:lblOffset val="100"/>
        <c:noMultiLvlLbl val="0"/>
      </c:catAx>
      <c:valAx>
        <c:axId val="105959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727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9439307"/>
        <c:axId val="6606940"/>
      </c:barChart>
      <c:catAx>
        <c:axId val="49439307"/>
        <c:scaling>
          <c:orientation val="minMax"/>
        </c:scaling>
        <c:axPos val="b"/>
        <c:delete val="1"/>
        <c:majorTickMark val="out"/>
        <c:minorTickMark val="none"/>
        <c:tickLblPos val="none"/>
        <c:crossAx val="6606940"/>
        <c:crosses val="autoZero"/>
        <c:auto val="1"/>
        <c:lblOffset val="100"/>
        <c:noMultiLvlLbl val="0"/>
      </c:catAx>
      <c:valAx>
        <c:axId val="6606940"/>
        <c:scaling>
          <c:orientation val="minMax"/>
        </c:scaling>
        <c:axPos val="l"/>
        <c:delete val="1"/>
        <c:majorTickMark val="out"/>
        <c:minorTickMark val="none"/>
        <c:tickLblPos val="none"/>
        <c:crossAx val="4943930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stufrank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smr_foundatio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dearpriy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rstatstwee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aram"/>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ica_pr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vanatteveld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annenbergpen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ica_cm"/>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katypearc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icahdq"/>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bowmansparta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poli_com"/>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ophiryotam"/>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davidjeong"/>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anne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linadencik"/>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nodexl"/>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claesdevrees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sofya_glazunova"/>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25lettori"/>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jtsaimadiso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melissawall"/>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philippseu"/>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koenleur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playsk00l"/>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mandypazalencar"/>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profbrandl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upfbarcelona"/>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deptcom_upf"/>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damianfraticel1"/>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jmtomasen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abjordan505"/>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emeraldsoc"/>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sjifradeleeuw"/>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lisannewichger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lcjacobs89"/>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roderikrekker"/>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nwo_ssh"/>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joostvanspanj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dgzara"/>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blackhealth4men"/>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frizzbark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kellyfincham"/>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meppi"/>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ayy_dam"/>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mariahlwellma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oliverhaimso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icamobil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rebeccasrobbin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thekpopprof"/>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thekirstenadam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weston_sage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jmgrygiel"/>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marthemoller"/>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smihelj"/>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nadiakaneva"/>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m_aronczyk"/>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sbudnitsky"/>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cjimenezm"/>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georgemasonu"/>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apoorva_j"/>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samikshakoiral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cscolari"/>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vgcerf"/>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thesangeetkumar"/>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mrbrianhughe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cklaughli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acsjica"/>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paolasartoretto"/>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zemki_breme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sebastienmort"/>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silviowaisbord"/>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taliastroud"/>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dkroy"/>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esserfrank_"/>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svengesser"/>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kreissdaniel"/>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julia_azari"/>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lancebennett1"/>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pippan15"/>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uw_mcrc"/>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dvshah"/>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s_t_e_v_e_jone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uniofjyvaskyla"/>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gracemurtarelli"/>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antheabutle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saamahthink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cuboulder_cmrc"/>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meloneer2003"/>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boomgaardenhg"/>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fabiennelind"/>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junghwanyang"/>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klerner"/>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sidbedingfield"/>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icapopcomm"/>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isanet"/>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phil_arceneaux"/>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hiltonwash"/>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jonathanmba"/>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hohs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trinesy"/>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gunne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askekammer"/>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juliaserong"/>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manumanusen"/>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frau_schweizer"/>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broughtonmicova"/>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bloveluck"/>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mlarosa10000"/>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samgubitz"/>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newbeatsproject"/>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jasminemcnealy"/>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bettekevanruler"/>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otterstweet"/>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matthieubalay"/>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rjmeisenbach"/>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camilleendacott"/>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hkoverton"/>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smandpbot"/>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tonivdmeer"/>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23" name="Subgraph-annekroon"/>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124" name="Subgraph-uva_cs_corpcom"/>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125" name="Subgraph-debbydn"/>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126" name="Subgraph-abuhmi"/>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127" name="Subgraph-skiousi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128" name="Subgraph-diana_ingenhoff"/>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129" name="Subgraph-carmenbeat"/>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130" name="Subgraph-dianabossio"/>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131" name="Subgraph-foucaultwelles"/>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132" name="Subgraph-ryanjgallag"/>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133" name="Subgraph-drewmargolin"/>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134" name="Subgraph-drexelu_ccm"/>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135" name="Subgraph-comatdrexel"/>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136" name="Subgraph-gregisonthego"/>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137" name="Subgraph-artxtr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138" name="Subgraph-andrewcdodd"/>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139" name="Subgraph-djp_nolan"/>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140" name="Subgraph-lzion"/>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141" name="Subgraph-ggoggin"/>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142" name="Subgraph-andrea_carson"/>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143" name="Subgraph-howresearchers"/>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twoCellAnchor editAs="oneCell">
    <xdr:from>
      <xdr:col>1</xdr:col>
      <xdr:colOff>28575</xdr:colOff>
      <xdr:row>144</xdr:row>
      <xdr:rowOff>28575</xdr:rowOff>
    </xdr:from>
    <xdr:to>
      <xdr:col>1</xdr:col>
      <xdr:colOff>752475</xdr:colOff>
      <xdr:row>144</xdr:row>
      <xdr:rowOff>504825</xdr:rowOff>
    </xdr:to>
    <xdr:pic>
      <xdr:nvPicPr>
        <xdr:cNvPr id="144" name="Subgraph-routledge_mandc"/>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74990325"/>
          <a:ext cx="723900" cy="476250"/>
        </a:xfrm>
        <a:prstGeom prst="rect">
          <a:avLst/>
        </a:prstGeom>
        <a:ln>
          <a:noFill/>
        </a:ln>
      </xdr:spPr>
    </xdr:pic>
    <xdr:clientData/>
  </xdr:twoCellAnchor>
  <xdr:twoCellAnchor editAs="oneCell">
    <xdr:from>
      <xdr:col>1</xdr:col>
      <xdr:colOff>28575</xdr:colOff>
      <xdr:row>145</xdr:row>
      <xdr:rowOff>28575</xdr:rowOff>
    </xdr:from>
    <xdr:to>
      <xdr:col>1</xdr:col>
      <xdr:colOff>752475</xdr:colOff>
      <xdr:row>145</xdr:row>
      <xdr:rowOff>504825</xdr:rowOff>
    </xdr:to>
    <xdr:pic>
      <xdr:nvPicPr>
        <xdr:cNvPr id="145" name="Subgraph-daynac_phd"/>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75514200"/>
          <a:ext cx="723900" cy="476250"/>
        </a:xfrm>
        <a:prstGeom prst="rect">
          <a:avLst/>
        </a:prstGeom>
        <a:ln>
          <a:noFill/>
        </a:ln>
      </xdr:spPr>
    </xdr:pic>
    <xdr:clientData/>
  </xdr:twoCellAnchor>
  <xdr:twoCellAnchor editAs="oneCell">
    <xdr:from>
      <xdr:col>1</xdr:col>
      <xdr:colOff>28575</xdr:colOff>
      <xdr:row>146</xdr:row>
      <xdr:rowOff>28575</xdr:rowOff>
    </xdr:from>
    <xdr:to>
      <xdr:col>1</xdr:col>
      <xdr:colOff>752475</xdr:colOff>
      <xdr:row>146</xdr:row>
      <xdr:rowOff>504825</xdr:rowOff>
    </xdr:to>
    <xdr:pic>
      <xdr:nvPicPr>
        <xdr:cNvPr id="146" name="Subgraph-ica_cat"/>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76038075"/>
          <a:ext cx="723900" cy="476250"/>
        </a:xfrm>
        <a:prstGeom prst="rect">
          <a:avLst/>
        </a:prstGeom>
        <a:ln>
          <a:noFill/>
        </a:ln>
      </xdr:spPr>
    </xdr:pic>
    <xdr:clientData/>
  </xdr:twoCellAnchor>
  <xdr:twoCellAnchor editAs="oneCell">
    <xdr:from>
      <xdr:col>1</xdr:col>
      <xdr:colOff>28575</xdr:colOff>
      <xdr:row>147</xdr:row>
      <xdr:rowOff>28575</xdr:rowOff>
    </xdr:from>
    <xdr:to>
      <xdr:col>1</xdr:col>
      <xdr:colOff>752475</xdr:colOff>
      <xdr:row>147</xdr:row>
      <xdr:rowOff>504825</xdr:rowOff>
    </xdr:to>
    <xdr:pic>
      <xdr:nvPicPr>
        <xdr:cNvPr id="147" name="Subgraph-vivianfrancos"/>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76561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316" totalsRowShown="0" headerRowDxfId="331" dataDxfId="330">
  <autoFilter ref="A2:BL316"/>
  <tableColumns count="64">
    <tableColumn id="1" name="Vertex 1" dataDxfId="329"/>
    <tableColumn id="2" name="Vertex 2" dataDxfId="328"/>
    <tableColumn id="3" name="Color" dataDxfId="327"/>
    <tableColumn id="4" name="Width" dataDxfId="326"/>
    <tableColumn id="11" name="Style" dataDxfId="325"/>
    <tableColumn id="5" name="Opacity" dataDxfId="324"/>
    <tableColumn id="6" name="Visibility" dataDxfId="323"/>
    <tableColumn id="10" name="Label" dataDxfId="322"/>
    <tableColumn id="12" name="Label Text Color" dataDxfId="321"/>
    <tableColumn id="13" name="Label Font Size" dataDxfId="320"/>
    <tableColumn id="14" name="Reciprocated?" dataDxfId="29"/>
    <tableColumn id="7" name="ID" dataDxfId="319"/>
    <tableColumn id="9" name="Dynamic Filter" dataDxfId="318"/>
    <tableColumn id="8" name="Add Your Own Columns Here" dataDxfId="317"/>
    <tableColumn id="15" name="Relationship" dataDxfId="316"/>
    <tableColumn id="16" name="Relationship Date (UTC)" dataDxfId="315"/>
    <tableColumn id="17" name="Tweet" dataDxfId="314"/>
    <tableColumn id="18" name="URLs in Tweet" dataDxfId="313"/>
    <tableColumn id="19" name="Domains in Tweet" dataDxfId="312"/>
    <tableColumn id="20" name="Hashtags in Tweet" dataDxfId="311"/>
    <tableColumn id="21" name="Media in Tweet" dataDxfId="310"/>
    <tableColumn id="22" name="Tweet Image File" dataDxfId="309"/>
    <tableColumn id="23" name="Tweet Date (UTC)" dataDxfId="308"/>
    <tableColumn id="24" name="Twitter Page for Tweet" dataDxfId="307"/>
    <tableColumn id="25" name="Latitude" dataDxfId="306"/>
    <tableColumn id="26" name="Longitude" dataDxfId="305"/>
    <tableColumn id="27" name="Imported ID" dataDxfId="304"/>
    <tableColumn id="28" name="In-Reply-To Tweet ID" dataDxfId="303"/>
    <tableColumn id="29" name="Favorited" dataDxfId="302"/>
    <tableColumn id="30" name="Favorite Count" dataDxfId="301"/>
    <tableColumn id="31" name="In-Reply-To User ID" dataDxfId="300"/>
    <tableColumn id="32" name="Is Quote Status" dataDxfId="299"/>
    <tableColumn id="33" name="Language" dataDxfId="298"/>
    <tableColumn id="34" name="Possibly Sensitive" dataDxfId="297"/>
    <tableColumn id="35" name="Quoted Status ID" dataDxfId="296"/>
    <tableColumn id="36" name="Retweeted" dataDxfId="295"/>
    <tableColumn id="37" name="Retweet Count" dataDxfId="294"/>
    <tableColumn id="38" name="Retweet ID" dataDxfId="293"/>
    <tableColumn id="39" name="Source" dataDxfId="292"/>
    <tableColumn id="40" name="Truncated" dataDxfId="291"/>
    <tableColumn id="41" name="Unified Twitter ID" dataDxfId="290"/>
    <tableColumn id="42" name="Imported Tweet Type" dataDxfId="289"/>
    <tableColumn id="43" name="Added By Extended Analysis" dataDxfId="288"/>
    <tableColumn id="44" name="Corrected By Extended Analysis" dataDxfId="287"/>
    <tableColumn id="45" name="Place Bounding Box" dataDxfId="286"/>
    <tableColumn id="46" name="Place Country" dataDxfId="285"/>
    <tableColumn id="47" name="Place Country Code" dataDxfId="284"/>
    <tableColumn id="48" name="Place Full Name" dataDxfId="283"/>
    <tableColumn id="49" name="Place ID" dataDxfId="282"/>
    <tableColumn id="50" name="Place Name" dataDxfId="281"/>
    <tableColumn id="51" name="Place Type" dataDxfId="280"/>
    <tableColumn id="52" name="Place URL" dataDxfId="279"/>
    <tableColumn id="53" name="Edge Weight"/>
    <tableColumn id="54" name="Vertex 1 Group" dataDxfId="202">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1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2" totalsRowShown="0" headerRowDxfId="201" dataDxfId="200">
  <autoFilter ref="A2:C12"/>
  <tableColumns count="3">
    <tableColumn id="1" name="Group 1" dataDxfId="199"/>
    <tableColumn id="2" name="Group 2" dataDxfId="198"/>
    <tableColumn id="3" name="Edges" dataDxfId="197"/>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J6" totalsRowShown="0" headerRowDxfId="194" dataDxfId="193">
  <autoFilter ref="A1:J6"/>
  <tableColumns count="10">
    <tableColumn id="1" name="Top URLs in Tweet in Entire Graph" dataDxfId="192"/>
    <tableColumn id="2" name="Entire Graph Count" dataDxfId="191"/>
    <tableColumn id="3" name="Top URLs in Tweet in G1" dataDxfId="190"/>
    <tableColumn id="4" name="G1 Count" dataDxfId="189"/>
    <tableColumn id="5" name="Top URLs in Tweet in G2" dataDxfId="188"/>
    <tableColumn id="6" name="G2 Count" dataDxfId="187"/>
    <tableColumn id="7" name="Top URLs in Tweet in G3" dataDxfId="186"/>
    <tableColumn id="8" name="G3 Count" dataDxfId="185"/>
    <tableColumn id="9" name="Top URLs in Tweet in G4" dataDxfId="184"/>
    <tableColumn id="10" name="G4 Count" dataDxfId="183"/>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9:J11" totalsRowShown="0" headerRowDxfId="182" dataDxfId="181">
  <autoFilter ref="A9:J11"/>
  <tableColumns count="10">
    <tableColumn id="1" name="Top Domains in Tweet in Entire Graph" dataDxfId="180"/>
    <tableColumn id="2" name="Entire Graph Count" dataDxfId="179"/>
    <tableColumn id="3" name="Top Domains in Tweet in G1" dataDxfId="178"/>
    <tableColumn id="4" name="G1 Count" dataDxfId="177"/>
    <tableColumn id="5" name="Top Domains in Tweet in G2" dataDxfId="176"/>
    <tableColumn id="6" name="G2 Count" dataDxfId="175"/>
    <tableColumn id="7" name="Top Domains in Tweet in G3" dataDxfId="174"/>
    <tableColumn id="8" name="G3 Count" dataDxfId="173"/>
    <tableColumn id="9" name="Top Domains in Tweet in G4" dataDxfId="172"/>
    <tableColumn id="10" name="G4 Count" dataDxfId="171"/>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4:J24" totalsRowShown="0" headerRowDxfId="170" dataDxfId="169">
  <autoFilter ref="A14:J24"/>
  <tableColumns count="10">
    <tableColumn id="1" name="Top Hashtags in Tweet in Entire Graph" dataDxfId="168"/>
    <tableColumn id="2" name="Entire Graph Count" dataDxfId="167"/>
    <tableColumn id="3" name="Top Hashtags in Tweet in G1" dataDxfId="166"/>
    <tableColumn id="4" name="G1 Count" dataDxfId="165"/>
    <tableColumn id="5" name="Top Hashtags in Tweet in G2" dataDxfId="164"/>
    <tableColumn id="6" name="G2 Count" dataDxfId="163"/>
    <tableColumn id="7" name="Top Hashtags in Tweet in G3" dataDxfId="162"/>
    <tableColumn id="8" name="G3 Count" dataDxfId="161"/>
    <tableColumn id="9" name="Top Hashtags in Tweet in G4" dataDxfId="160"/>
    <tableColumn id="10" name="G4 Count" dataDxfId="15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27:J37" totalsRowShown="0" headerRowDxfId="157" dataDxfId="156">
  <autoFilter ref="A27:J37"/>
  <tableColumns count="10">
    <tableColumn id="1" name="Top Words in Tweet in Entire Graph" dataDxfId="155"/>
    <tableColumn id="2" name="Entire Graph Count" dataDxfId="154"/>
    <tableColumn id="3" name="Top Words in Tweet in G1" dataDxfId="153"/>
    <tableColumn id="4" name="G1 Count" dataDxfId="152"/>
    <tableColumn id="5" name="Top Words in Tweet in G2" dataDxfId="151"/>
    <tableColumn id="6" name="G2 Count" dataDxfId="150"/>
    <tableColumn id="7" name="Top Words in Tweet in G3" dataDxfId="149"/>
    <tableColumn id="8" name="G3 Count" dataDxfId="148"/>
    <tableColumn id="9" name="Top Words in Tweet in G4" dataDxfId="147"/>
    <tableColumn id="10" name="G4 Count" dataDxfId="146"/>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0:J50" totalsRowShown="0" headerRowDxfId="144" dataDxfId="143">
  <autoFilter ref="A40:J50"/>
  <tableColumns count="10">
    <tableColumn id="1" name="Top Word Pairs in Tweet in Entire Graph" dataDxfId="142"/>
    <tableColumn id="2" name="Entire Graph Count" dataDxfId="141"/>
    <tableColumn id="3" name="Top Word Pairs in Tweet in G1" dataDxfId="140"/>
    <tableColumn id="4" name="G1 Count" dataDxfId="139"/>
    <tableColumn id="5" name="Top Word Pairs in Tweet in G2" dataDxfId="138"/>
    <tableColumn id="6" name="G2 Count" dataDxfId="137"/>
    <tableColumn id="7" name="Top Word Pairs in Tweet in G3" dataDxfId="136"/>
    <tableColumn id="8" name="G3 Count" dataDxfId="135"/>
    <tableColumn id="9" name="Top Word Pairs in Tweet in G4" dataDxfId="134"/>
    <tableColumn id="10" name="G4 Count" dataDxfId="133"/>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3:J63" totalsRowShown="0" headerRowDxfId="131" dataDxfId="130">
  <autoFilter ref="A53:J63"/>
  <tableColumns count="10">
    <tableColumn id="1" name="Top Replied-To in Entire Graph" dataDxfId="129"/>
    <tableColumn id="2" name="Entire Graph Count" dataDxfId="125"/>
    <tableColumn id="3" name="Top Replied-To in G1" dataDxfId="124"/>
    <tableColumn id="4" name="G1 Count" dataDxfId="121"/>
    <tableColumn id="5" name="Top Replied-To in G2" dataDxfId="120"/>
    <tableColumn id="6" name="G2 Count" dataDxfId="117"/>
    <tableColumn id="7" name="Top Replied-To in G3" dataDxfId="116"/>
    <tableColumn id="8" name="G3 Count" dataDxfId="113"/>
    <tableColumn id="9" name="Top Replied-To in G4" dataDxfId="112"/>
    <tableColumn id="10" name="G4 Count" dataDxfId="111"/>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6:J76" totalsRowShown="0" headerRowDxfId="128" dataDxfId="127">
  <autoFilter ref="A66:J76"/>
  <tableColumns count="10">
    <tableColumn id="1" name="Top Mentioned in Entire Graph" dataDxfId="126"/>
    <tableColumn id="2" name="Entire Graph Count" dataDxfId="123"/>
    <tableColumn id="3" name="Top Mentioned in G1" dataDxfId="122"/>
    <tableColumn id="4" name="G1 Count" dataDxfId="119"/>
    <tableColumn id="5" name="Top Mentioned in G2" dataDxfId="118"/>
    <tableColumn id="6" name="G2 Count" dataDxfId="115"/>
    <tableColumn id="7" name="Top Mentioned in G3" dataDxfId="114"/>
    <tableColumn id="8" name="G3 Count" dataDxfId="110"/>
    <tableColumn id="9" name="Top Mentioned in G4" dataDxfId="109"/>
    <tableColumn id="10" name="G4 Count" dataDxfId="108"/>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9:J89" totalsRowShown="0" headerRowDxfId="105" dataDxfId="104">
  <autoFilter ref="A79:J89"/>
  <tableColumns count="10">
    <tableColumn id="1" name="Top Tweeters in Entire Graph" dataDxfId="103"/>
    <tableColumn id="2" name="Entire Graph Count" dataDxfId="102"/>
    <tableColumn id="3" name="Top Tweeters in G1" dataDxfId="101"/>
    <tableColumn id="4" name="G1 Count" dataDxfId="100"/>
    <tableColumn id="5" name="Top Tweeters in G2" dataDxfId="99"/>
    <tableColumn id="6" name="G2 Count" dataDxfId="98"/>
    <tableColumn id="7" name="Top Tweeters in G3" dataDxfId="97"/>
    <tableColumn id="8" name="G3 Count" dataDxfId="96"/>
    <tableColumn id="9" name="Top Tweeters in G4" dataDxfId="95"/>
    <tableColumn id="10" name="G4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8" totalsRowShown="0" headerRowDxfId="278" dataDxfId="277">
  <autoFilter ref="A2:BT148"/>
  <tableColumns count="72">
    <tableColumn id="1" name="Vertex" dataDxfId="276"/>
    <tableColumn id="72" name="Subgraph"/>
    <tableColumn id="2" name="Color" dataDxfId="275"/>
    <tableColumn id="5" name="Shape" dataDxfId="274"/>
    <tableColumn id="6" name="Size" dataDxfId="273"/>
    <tableColumn id="4" name="Opacity" dataDxfId="272"/>
    <tableColumn id="7" name="Image File" dataDxfId="271"/>
    <tableColumn id="3" name="Visibility" dataDxfId="270"/>
    <tableColumn id="10" name="Label" dataDxfId="269"/>
    <tableColumn id="16" name="Label Fill Color" dataDxfId="268"/>
    <tableColumn id="9" name="Label Position" dataDxfId="267"/>
    <tableColumn id="8" name="Tooltip" dataDxfId="266"/>
    <tableColumn id="18" name="Layout Order" dataDxfId="265"/>
    <tableColumn id="13" name="X" dataDxfId="264"/>
    <tableColumn id="14" name="Y" dataDxfId="263"/>
    <tableColumn id="12" name="Locked?" dataDxfId="262"/>
    <tableColumn id="19" name="Polar R" dataDxfId="261"/>
    <tableColumn id="20" name="Polar Angle" dataDxfId="260"/>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259"/>
    <tableColumn id="28" name="Dynamic Filter" dataDxfId="258"/>
    <tableColumn id="17" name="Add Your Own Columns Here" dataDxfId="257"/>
    <tableColumn id="30" name="Name" dataDxfId="256"/>
    <tableColumn id="31" name="Followed" dataDxfId="255"/>
    <tableColumn id="32" name="Followers" dataDxfId="254"/>
    <tableColumn id="33" name="Tweets" dataDxfId="253"/>
    <tableColumn id="34" name="Favorites" dataDxfId="252"/>
    <tableColumn id="35" name="Time Zone UTC Offset (Seconds)" dataDxfId="251"/>
    <tableColumn id="36" name="Description" dataDxfId="250"/>
    <tableColumn id="37" name="Location" dataDxfId="249"/>
    <tableColumn id="38" name="Web" dataDxfId="248"/>
    <tableColumn id="39" name="Time Zone" dataDxfId="247"/>
    <tableColumn id="40" name="Joined Twitter Date (UTC)" dataDxfId="246"/>
    <tableColumn id="41" name="Profile Banner Url" dataDxfId="245"/>
    <tableColumn id="42" name="Default Profile" dataDxfId="244"/>
    <tableColumn id="43" name="Default Profile Image" dataDxfId="243"/>
    <tableColumn id="44" name="Geo Enabled" dataDxfId="242"/>
    <tableColumn id="45" name="Language" dataDxfId="241"/>
    <tableColumn id="46" name="Listed Count" dataDxfId="240"/>
    <tableColumn id="47" name="Profile Background Image Url" dataDxfId="239"/>
    <tableColumn id="48" name="Verified" dataDxfId="238"/>
    <tableColumn id="49" name="Custom Menu Item Text" dataDxfId="237"/>
    <tableColumn id="50" name="Custom Menu Item Action" dataDxfId="236"/>
    <tableColumn id="51" name="Tweeted Search Term?" dataDxfId="203"/>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132" totalsRowShown="0" headerRowDxfId="82" dataDxfId="81">
  <autoFilter ref="A1:G132"/>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37" totalsRowShown="0" headerRowDxfId="73" dataDxfId="72">
  <autoFilter ref="A1:L137"/>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235">
  <autoFilter ref="A2:AO6"/>
  <tableColumns count="41">
    <tableColumn id="1" name="Group" dataDxfId="210"/>
    <tableColumn id="2" name="Vertex Color" dataDxfId="209"/>
    <tableColumn id="3" name="Vertex Shape" dataDxfId="207"/>
    <tableColumn id="22" name="Visibility" dataDxfId="208"/>
    <tableColumn id="4" name="Collapsed?"/>
    <tableColumn id="18" name="Label" dataDxfId="234"/>
    <tableColumn id="20" name="Collapsed X"/>
    <tableColumn id="21" name="Collapsed Y"/>
    <tableColumn id="6" name="ID" dataDxfId="233"/>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58"/>
    <tableColumn id="27" name="Top Hashtags in Tweet" dataDxfId="145"/>
    <tableColumn id="28" name="Top Words in Tweet" dataDxfId="132"/>
    <tableColumn id="29" name="Top Word Pairs in Tweet" dataDxfId="107"/>
    <tableColumn id="30" name="Top Replied-To in Tweet" dataDxfId="106"/>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7" totalsRowShown="0" headerRowDxfId="232" dataDxfId="231">
  <autoFilter ref="A1:C147"/>
  <tableColumns count="3">
    <tableColumn id="1" name="Group" dataDxfId="206"/>
    <tableColumn id="2" name="Vertex" dataDxfId="205"/>
    <tableColumn id="3" name="Vertex ID" dataDxfId="20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96"/>
    <tableColumn id="2" name="Value" dataDxfId="19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30"/>
    <tableColumn id="2" name="Degree Frequency" dataDxfId="229">
      <calculatedColumnFormula>COUNTIF(Vertices[Degree], "&gt;= " &amp; D2) - COUNTIF(Vertices[Degree], "&gt;=" &amp; D3)</calculatedColumnFormula>
    </tableColumn>
    <tableColumn id="3" name="In-Degree Bin" dataDxfId="228"/>
    <tableColumn id="4" name="In-Degree Frequency" dataDxfId="227">
      <calculatedColumnFormula>COUNTIF(Vertices[In-Degree], "&gt;= " &amp; F2) - COUNTIF(Vertices[In-Degree], "&gt;=" &amp; F3)</calculatedColumnFormula>
    </tableColumn>
    <tableColumn id="5" name="Out-Degree Bin" dataDxfId="226"/>
    <tableColumn id="6" name="Out-Degree Frequency" dataDxfId="225">
      <calculatedColumnFormula>COUNTIF(Vertices[Out-Degree], "&gt;= " &amp; H2) - COUNTIF(Vertices[Out-Degree], "&gt;=" &amp; H3)</calculatedColumnFormula>
    </tableColumn>
    <tableColumn id="7" name="Betweenness Centrality Bin" dataDxfId="224"/>
    <tableColumn id="8" name="Betweenness Centrality Frequency" dataDxfId="223">
      <calculatedColumnFormula>COUNTIF(Vertices[Betweenness Centrality], "&gt;= " &amp; J2) - COUNTIF(Vertices[Betweenness Centrality], "&gt;=" &amp; J3)</calculatedColumnFormula>
    </tableColumn>
    <tableColumn id="9" name="Closeness Centrality Bin" dataDxfId="222"/>
    <tableColumn id="10" name="Closeness Centrality Frequency" dataDxfId="221">
      <calculatedColumnFormula>COUNTIF(Vertices[Closeness Centrality], "&gt;= " &amp; L2) - COUNTIF(Vertices[Closeness Centrality], "&gt;=" &amp; L3)</calculatedColumnFormula>
    </tableColumn>
    <tableColumn id="11" name="Eigenvector Centrality Bin" dataDxfId="220"/>
    <tableColumn id="12" name="Eigenvector Centrality Frequency" dataDxfId="219">
      <calculatedColumnFormula>COUNTIF(Vertices[Eigenvector Centrality], "&gt;= " &amp; N2) - COUNTIF(Vertices[Eigenvector Centrality], "&gt;=" &amp; N3)</calculatedColumnFormula>
    </tableColumn>
    <tableColumn id="18" name="PageRank Bin" dataDxfId="218"/>
    <tableColumn id="17" name="PageRank Frequency" dataDxfId="217">
      <calculatedColumnFormula>COUNTIF(Vertices[Eigenvector Centrality], "&gt;= " &amp; P2) - COUNTIF(Vertices[Eigenvector Centrality], "&gt;=" &amp; P3)</calculatedColumnFormula>
    </tableColumn>
    <tableColumn id="13" name="Clustering Coefficient Bin" dataDxfId="216"/>
    <tableColumn id="14" name="Clustering Coefficient Frequency" dataDxfId="215">
      <calculatedColumnFormula>COUNTIF(Vertices[Clustering Coefficient], "&gt;= " &amp; R2) - COUNTIF(Vertices[Clustering Coefficient], "&gt;=" &amp; R3)</calculatedColumnFormula>
    </tableColumn>
    <tableColumn id="15" name="Dynamic Filter Bin" dataDxfId="214"/>
    <tableColumn id="16" name="Dynamic Filter Frequency" dataDxfId="21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1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p/BxnBGIkBRff/?igshid=175g6zhh29c4u" TargetMode="External" /><Relationship Id="rId2" Type="http://schemas.openxmlformats.org/officeDocument/2006/relationships/hyperlink" Target="https://nodexlgraphgallery.org/Pages/Graph.aspx?graphID=197914" TargetMode="External" /><Relationship Id="rId3" Type="http://schemas.openxmlformats.org/officeDocument/2006/relationships/hyperlink" Target="https://nodexlgraphgallery.org/Pages/Graph.aspx?graphID=197914" TargetMode="External" /><Relationship Id="rId4" Type="http://schemas.openxmlformats.org/officeDocument/2006/relationships/hyperlink" Target="https://nodexlgraphgallery.org/Pages/Graph.aspx?graphID=197914" TargetMode="External" /><Relationship Id="rId5" Type="http://schemas.openxmlformats.org/officeDocument/2006/relationships/hyperlink" Target="https://nodexlgraphgallery.org/Pages/Graph.aspx?graphID=197914" TargetMode="External" /><Relationship Id="rId6" Type="http://schemas.openxmlformats.org/officeDocument/2006/relationships/hyperlink" Target="https://nodexlgraphgallery.org/Pages/Graph.aspx?graphID=197914" TargetMode="External" /><Relationship Id="rId7" Type="http://schemas.openxmlformats.org/officeDocument/2006/relationships/hyperlink" Target="https://nodexlgraphgallery.org/Pages/Graph.aspx?graphID=197914" TargetMode="External" /><Relationship Id="rId8" Type="http://schemas.openxmlformats.org/officeDocument/2006/relationships/hyperlink" Target="https://nodexlgraphgallery.org/Pages/Graph.aspx?graphID=197914" TargetMode="External" /><Relationship Id="rId9" Type="http://schemas.openxmlformats.org/officeDocument/2006/relationships/hyperlink" Target="https://nodexlgraphgallery.org/Pages/Graph.aspx?graphID=197914" TargetMode="External" /><Relationship Id="rId10" Type="http://schemas.openxmlformats.org/officeDocument/2006/relationships/hyperlink" Target="https://nodexlgraphgallery.org/Pages/Graph.aspx?graphID=197914" TargetMode="External" /><Relationship Id="rId11" Type="http://schemas.openxmlformats.org/officeDocument/2006/relationships/hyperlink" Target="https://nodexlgraphgallery.org/Pages/Graph.aspx?graphID=197914" TargetMode="External" /><Relationship Id="rId12" Type="http://schemas.openxmlformats.org/officeDocument/2006/relationships/hyperlink" Target="https://nodexlgraphgallery.org/Pages/Graph.aspx?graphID=197914" TargetMode="External" /><Relationship Id="rId13" Type="http://schemas.openxmlformats.org/officeDocument/2006/relationships/hyperlink" Target="https://nodexlgraphgallery.org/Pages/Graph.aspx?graphID=197914" TargetMode="External" /><Relationship Id="rId14" Type="http://schemas.openxmlformats.org/officeDocument/2006/relationships/hyperlink" Target="https://nodexlgraphgallery.org/Pages/Graph.aspx?graphID=197914" TargetMode="External" /><Relationship Id="rId15" Type="http://schemas.openxmlformats.org/officeDocument/2006/relationships/hyperlink" Target="https://nodexlgraphgallery.org/Pages/Graph.aspx?graphID=197914" TargetMode="External" /><Relationship Id="rId16" Type="http://schemas.openxmlformats.org/officeDocument/2006/relationships/hyperlink" Target="https://nodexlgraphgallery.org/Pages/Graph.aspx?graphID=197914" TargetMode="External" /><Relationship Id="rId17" Type="http://schemas.openxmlformats.org/officeDocument/2006/relationships/hyperlink" Target="https://nodexlgraphgallery.org/Pages/Graph.aspx?graphID=197914" TargetMode="External" /><Relationship Id="rId18" Type="http://schemas.openxmlformats.org/officeDocument/2006/relationships/hyperlink" Target="https://nodexlgraphgallery.org/Pages/Graph.aspx?graphID=197914" TargetMode="External" /><Relationship Id="rId19" Type="http://schemas.openxmlformats.org/officeDocument/2006/relationships/hyperlink" Target="https://nodexlgraphgallery.org/Pages/Graph.aspx?graphID=197914" TargetMode="External" /><Relationship Id="rId20" Type="http://schemas.openxmlformats.org/officeDocument/2006/relationships/hyperlink" Target="https://nodexlgraphgallery.org/Pages/Graph.aspx?graphID=197914" TargetMode="External" /><Relationship Id="rId21" Type="http://schemas.openxmlformats.org/officeDocument/2006/relationships/hyperlink" Target="https://nodexlgraphgallery.org/Pages/Graph.aspx?graphID=197914" TargetMode="External" /><Relationship Id="rId22" Type="http://schemas.openxmlformats.org/officeDocument/2006/relationships/hyperlink" Target="https://nodexlgraphgallery.org/Pages/Graph.aspx?graphID=197914" TargetMode="External" /><Relationship Id="rId23" Type="http://schemas.openxmlformats.org/officeDocument/2006/relationships/hyperlink" Target="https://nodexlgraphgallery.org/Pages/Graph.aspx?graphID=197914" TargetMode="External" /><Relationship Id="rId24" Type="http://schemas.openxmlformats.org/officeDocument/2006/relationships/hyperlink" Target="https://nodexlgraphgallery.org/Pages/Graph.aspx?graphID=197914" TargetMode="External" /><Relationship Id="rId25" Type="http://schemas.openxmlformats.org/officeDocument/2006/relationships/hyperlink" Target="https://nodexlgraphgallery.org/Pages/Graph.aspx?graphID=197914" TargetMode="External" /><Relationship Id="rId26" Type="http://schemas.openxmlformats.org/officeDocument/2006/relationships/hyperlink" Target="https://nodexlgraphgallery.org/Pages/Graph.aspx?graphID=197914" TargetMode="External" /><Relationship Id="rId27" Type="http://schemas.openxmlformats.org/officeDocument/2006/relationships/hyperlink" Target="https://nodexlgraphgallery.org/Pages/Graph.aspx?graphID=197914" TargetMode="External" /><Relationship Id="rId28" Type="http://schemas.openxmlformats.org/officeDocument/2006/relationships/hyperlink" Target="https://nodexlgraphgallery.org/Pages/Graph.aspx?graphID=197953" TargetMode="External" /><Relationship Id="rId29" Type="http://schemas.openxmlformats.org/officeDocument/2006/relationships/hyperlink" Target="https://nodexlgraphgallery.org/Pages/Graph.aspx?graphID=197953" TargetMode="External" /><Relationship Id="rId30" Type="http://schemas.openxmlformats.org/officeDocument/2006/relationships/hyperlink" Target="https://nodexlgraphgallery.org/Pages/Graph.aspx?graphID=197953" TargetMode="External" /><Relationship Id="rId31" Type="http://schemas.openxmlformats.org/officeDocument/2006/relationships/hyperlink" Target="https://nodexlgraphgallery.org/Pages/Graph.aspx?graphID=197953" TargetMode="External" /><Relationship Id="rId32" Type="http://schemas.openxmlformats.org/officeDocument/2006/relationships/hyperlink" Target="https://nodexlgraphgallery.org/Pages/Graph.aspx?graphID=197953" TargetMode="External" /><Relationship Id="rId33" Type="http://schemas.openxmlformats.org/officeDocument/2006/relationships/hyperlink" Target="https://nodexlgraphgallery.org/Pages/Graph.aspx?graphID=197953" TargetMode="External" /><Relationship Id="rId34" Type="http://schemas.openxmlformats.org/officeDocument/2006/relationships/hyperlink" Target="https://nodexlgraphgallery.org/Pages/Graph.aspx?graphID=197953" TargetMode="External" /><Relationship Id="rId35" Type="http://schemas.openxmlformats.org/officeDocument/2006/relationships/hyperlink" Target="https://nodexlgraphgallery.org/Pages/Graph.aspx?graphID=197953" TargetMode="External" /><Relationship Id="rId36" Type="http://schemas.openxmlformats.org/officeDocument/2006/relationships/hyperlink" Target="https://nodexlgraphgallery.org/Pages/Graph.aspx?graphID=197953" TargetMode="External" /><Relationship Id="rId37" Type="http://schemas.openxmlformats.org/officeDocument/2006/relationships/hyperlink" Target="https://nodexlgraphgallery.org/Pages/Graph.aspx?graphID=197953" TargetMode="External" /><Relationship Id="rId38" Type="http://schemas.openxmlformats.org/officeDocument/2006/relationships/hyperlink" Target="https://nodexlgraphgallery.org/Pages/Graph.aspx?graphID=197953" TargetMode="External" /><Relationship Id="rId39" Type="http://schemas.openxmlformats.org/officeDocument/2006/relationships/hyperlink" Target="https://nodexlgraphgallery.org/Pages/Graph.aspx?graphID=198026" TargetMode="External" /><Relationship Id="rId40" Type="http://schemas.openxmlformats.org/officeDocument/2006/relationships/hyperlink" Target="https://nodexlgraphgallery.org/Pages/Graph.aspx?graphID=198034" TargetMode="External" /><Relationship Id="rId41" Type="http://schemas.openxmlformats.org/officeDocument/2006/relationships/hyperlink" Target="https://nodexlgraphgallery.org/Pages/Graph.aspx?graphID=198026" TargetMode="External" /><Relationship Id="rId42" Type="http://schemas.openxmlformats.org/officeDocument/2006/relationships/hyperlink" Target="https://nodexlgraphgallery.org/Pages/Graph.aspx?graphID=198034" TargetMode="External" /><Relationship Id="rId43" Type="http://schemas.openxmlformats.org/officeDocument/2006/relationships/hyperlink" Target="https://nodexlgraphgallery.org/Pages/Graph.aspx?graphID=197953" TargetMode="External" /><Relationship Id="rId44" Type="http://schemas.openxmlformats.org/officeDocument/2006/relationships/hyperlink" Target="https://nodexlgraphgallery.org/Pages/Graph.aspx?graphID=197953" TargetMode="External" /><Relationship Id="rId45" Type="http://schemas.openxmlformats.org/officeDocument/2006/relationships/hyperlink" Target="https://nodexlgraphgallery.org/Pages/Graph.aspx?graphID=197953" TargetMode="External" /><Relationship Id="rId46" Type="http://schemas.openxmlformats.org/officeDocument/2006/relationships/hyperlink" Target="https://nodexlgraphgallery.org/Pages/Graph.aspx?graphID=197953" TargetMode="External" /><Relationship Id="rId47" Type="http://schemas.openxmlformats.org/officeDocument/2006/relationships/hyperlink" Target="https://nodexlgraphgallery.org/Pages/Graph.aspx?graphID=197953" TargetMode="External" /><Relationship Id="rId48" Type="http://schemas.openxmlformats.org/officeDocument/2006/relationships/hyperlink" Target="https://nodexlgraphgallery.org/Pages/Graph.aspx?graphID=197953" TargetMode="External" /><Relationship Id="rId49" Type="http://schemas.openxmlformats.org/officeDocument/2006/relationships/hyperlink" Target="https://nodexlgraphgallery.org/Pages/Graph.aspx?graphID=197953" TargetMode="External" /><Relationship Id="rId50" Type="http://schemas.openxmlformats.org/officeDocument/2006/relationships/hyperlink" Target="https://nodexlgraphgallery.org/Pages/Graph.aspx?graphID=197953" TargetMode="External" /><Relationship Id="rId51" Type="http://schemas.openxmlformats.org/officeDocument/2006/relationships/hyperlink" Target="https://nodexlgraphgallery.org/Pages/Graph.aspx?graphID=197953" TargetMode="External" /><Relationship Id="rId52" Type="http://schemas.openxmlformats.org/officeDocument/2006/relationships/hyperlink" Target="https://nodexlgraphgallery.org/Pages/Graph.aspx?graphID=197953" TargetMode="External" /><Relationship Id="rId53" Type="http://schemas.openxmlformats.org/officeDocument/2006/relationships/hyperlink" Target="https://nodexlgraphgallery.org/Pages/Graph.aspx?graphID=198026" TargetMode="External" /><Relationship Id="rId54" Type="http://schemas.openxmlformats.org/officeDocument/2006/relationships/hyperlink" Target="https://nodexlgraphgallery.org/Pages/Graph.aspx?graphID=198034" TargetMode="External" /><Relationship Id="rId55" Type="http://schemas.openxmlformats.org/officeDocument/2006/relationships/hyperlink" Target="https://nodexlgraphgallery.org/Pages/Graph.aspx?graphID=198026" TargetMode="External" /><Relationship Id="rId56" Type="http://schemas.openxmlformats.org/officeDocument/2006/relationships/hyperlink" Target="https://nodexlgraphgallery.org/Pages/Graph.aspx?graphID=198034" TargetMode="External" /><Relationship Id="rId57" Type="http://schemas.openxmlformats.org/officeDocument/2006/relationships/hyperlink" Target="https://nodexlgraphgallery.org/Pages/Graph.aspx?graphID=198026" TargetMode="External" /><Relationship Id="rId58" Type="http://schemas.openxmlformats.org/officeDocument/2006/relationships/hyperlink" Target="https://nodexlgraphgallery.org/Pages/Graph.aspx?graphID=198034" TargetMode="External" /><Relationship Id="rId59" Type="http://schemas.openxmlformats.org/officeDocument/2006/relationships/hyperlink" Target="https://nodexlgraphgallery.org/Pages/Graph.aspx?graphID=198034" TargetMode="External" /><Relationship Id="rId60" Type="http://schemas.openxmlformats.org/officeDocument/2006/relationships/hyperlink" Target="https://nodexlgraphgallery.org/Pages/Graph.aspx?graphID=198026" TargetMode="External" /><Relationship Id="rId61" Type="http://schemas.openxmlformats.org/officeDocument/2006/relationships/hyperlink" Target="https://nodexlgraphgallery.org/Pages/Graph.aspx?graphID=198026" TargetMode="External" /><Relationship Id="rId62" Type="http://schemas.openxmlformats.org/officeDocument/2006/relationships/hyperlink" Target="https://nodexlgraphgallery.org/Pages/Graph.aspx?graphID=198034" TargetMode="External" /><Relationship Id="rId63" Type="http://schemas.openxmlformats.org/officeDocument/2006/relationships/hyperlink" Target="https://nodexlgraphgallery.org/Pages/Graph.aspx?graphID=198026" TargetMode="External" /><Relationship Id="rId64" Type="http://schemas.openxmlformats.org/officeDocument/2006/relationships/hyperlink" Target="https://nodexlgraphgallery.org/Pages/Graph.aspx?graphID=198034" TargetMode="External" /><Relationship Id="rId65" Type="http://schemas.openxmlformats.org/officeDocument/2006/relationships/hyperlink" Target="https://nodexlgraphgallery.org/Pages/Graph.aspx?graphID=198026" TargetMode="External" /><Relationship Id="rId66" Type="http://schemas.openxmlformats.org/officeDocument/2006/relationships/hyperlink" Target="https://nodexlgraphgallery.org/Pages/Graph.aspx?graphID=198026" TargetMode="External" /><Relationship Id="rId67" Type="http://schemas.openxmlformats.org/officeDocument/2006/relationships/hyperlink" Target="https://nodexlgraphgallery.org/Pages/Graph.aspx?graphID=198026" TargetMode="External" /><Relationship Id="rId68" Type="http://schemas.openxmlformats.org/officeDocument/2006/relationships/hyperlink" Target="https://nodexlgraphgallery.org/Pages/Graph.aspx?graphID=198026" TargetMode="External" /><Relationship Id="rId69" Type="http://schemas.openxmlformats.org/officeDocument/2006/relationships/hyperlink" Target="https://nodexlgraphgallery.org/Pages/Graph.aspx?graphID=198026" TargetMode="External" /><Relationship Id="rId70" Type="http://schemas.openxmlformats.org/officeDocument/2006/relationships/hyperlink" Target="https://nodexlgraphgallery.org/Pages/Graph.aspx?graphID=198026" TargetMode="External" /><Relationship Id="rId71" Type="http://schemas.openxmlformats.org/officeDocument/2006/relationships/hyperlink" Target="https://nodexlgraphgallery.org/Pages/Graph.aspx?graphID=198026" TargetMode="External" /><Relationship Id="rId72" Type="http://schemas.openxmlformats.org/officeDocument/2006/relationships/hyperlink" Target="https://nodexlgraphgallery.org/Pages/Graph.aspx?graphID=198034" TargetMode="External" /><Relationship Id="rId73" Type="http://schemas.openxmlformats.org/officeDocument/2006/relationships/hyperlink" Target="https://nodexlgraphgallery.org/Pages/Graph.aspx?graphID=198034" TargetMode="External" /><Relationship Id="rId74" Type="http://schemas.openxmlformats.org/officeDocument/2006/relationships/hyperlink" Target="https://nodexlgraphgallery.org/Pages/Graph.aspx?graphID=198034" TargetMode="External" /><Relationship Id="rId75" Type="http://schemas.openxmlformats.org/officeDocument/2006/relationships/hyperlink" Target="https://nodexlgraphgallery.org/Pages/Graph.aspx?graphID=198034" TargetMode="External" /><Relationship Id="rId76" Type="http://schemas.openxmlformats.org/officeDocument/2006/relationships/hyperlink" Target="https://nodexlgraphgallery.org/Pages/Graph.aspx?graphID=198034" TargetMode="External" /><Relationship Id="rId77" Type="http://schemas.openxmlformats.org/officeDocument/2006/relationships/hyperlink" Target="https://nodexlgraphgallery.org/Pages/Graph.aspx?graphID=198034" TargetMode="External" /><Relationship Id="rId78" Type="http://schemas.openxmlformats.org/officeDocument/2006/relationships/hyperlink" Target="https://nodexlgraphgallery.org/Pages/Graph.aspx?graphID=198034" TargetMode="External" /><Relationship Id="rId79" Type="http://schemas.openxmlformats.org/officeDocument/2006/relationships/hyperlink" Target="https://nodexlgraphgallery.org/Pages/Graph.aspx?graphID=198034" TargetMode="External" /><Relationship Id="rId80" Type="http://schemas.openxmlformats.org/officeDocument/2006/relationships/hyperlink" Target="https://nodexlgraphgallery.org/Pages/Graph.aspx?graphID=198026" TargetMode="External" /><Relationship Id="rId81" Type="http://schemas.openxmlformats.org/officeDocument/2006/relationships/hyperlink" Target="https://nodexlgraphgallery.org/Pages/Graph.aspx?graphID=197953" TargetMode="External" /><Relationship Id="rId82" Type="http://schemas.openxmlformats.org/officeDocument/2006/relationships/hyperlink" Target="https://nodexlgraphgallery.org/Pages/Graph.aspx?graphID=197953" TargetMode="External" /><Relationship Id="rId83" Type="http://schemas.openxmlformats.org/officeDocument/2006/relationships/hyperlink" Target="https://nodexlgraphgallery.org/Pages/Graph.aspx?graphID=197953" TargetMode="External" /><Relationship Id="rId84" Type="http://schemas.openxmlformats.org/officeDocument/2006/relationships/hyperlink" Target="https://nodexlgraphgallery.org/Pages/Graph.aspx?graphID=197953" TargetMode="External" /><Relationship Id="rId85" Type="http://schemas.openxmlformats.org/officeDocument/2006/relationships/hyperlink" Target="https://nodexlgraphgallery.org/Pages/Graph.aspx?graphID=198026" TargetMode="External" /><Relationship Id="rId86" Type="http://schemas.openxmlformats.org/officeDocument/2006/relationships/hyperlink" Target="https://nodexlgraphgallery.org/Pages/Graph.aspx?graphID=198034" TargetMode="External" /><Relationship Id="rId87" Type="http://schemas.openxmlformats.org/officeDocument/2006/relationships/hyperlink" Target="https://nodexlgraphgallery.org/Pages/Graph.aspx?graphID=198026" TargetMode="External" /><Relationship Id="rId88" Type="http://schemas.openxmlformats.org/officeDocument/2006/relationships/hyperlink" Target="https://nodexlgraphgallery.org/Pages/Graph.aspx?graphID=198034" TargetMode="External" /><Relationship Id="rId89" Type="http://schemas.openxmlformats.org/officeDocument/2006/relationships/hyperlink" Target="https://nodexlgraphgallery.org/Pages/Graph.aspx?graphID=198034" TargetMode="External" /><Relationship Id="rId90" Type="http://schemas.openxmlformats.org/officeDocument/2006/relationships/hyperlink" Target="https://nodexlgraphgallery.org/Pages/Graph.aspx?graphID=198026" TargetMode="External" /><Relationship Id="rId91" Type="http://schemas.openxmlformats.org/officeDocument/2006/relationships/hyperlink" Target="https://nodexlgraphgallery.org/Pages/Graph.aspx?graphID=197953" TargetMode="External" /><Relationship Id="rId92" Type="http://schemas.openxmlformats.org/officeDocument/2006/relationships/hyperlink" Target="https://nodexlgraphgallery.org/Pages/Graph.aspx?graphID=197953" TargetMode="External" /><Relationship Id="rId93" Type="http://schemas.openxmlformats.org/officeDocument/2006/relationships/hyperlink" Target="https://nodexlgraphgallery.org/Pages/Graph.aspx?graphID=198026" TargetMode="External" /><Relationship Id="rId94" Type="http://schemas.openxmlformats.org/officeDocument/2006/relationships/hyperlink" Target="https://nodexlgraphgallery.org/Pages/Graph.aspx?graphID=198034" TargetMode="External" /><Relationship Id="rId95" Type="http://schemas.openxmlformats.org/officeDocument/2006/relationships/hyperlink" Target="https://nodexlgraphgallery.org/Pages/Graph.aspx?graphID=198026" TargetMode="External" /><Relationship Id="rId96" Type="http://schemas.openxmlformats.org/officeDocument/2006/relationships/hyperlink" Target="https://nodexlgraphgallery.org/Pages/Graph.aspx?graphID=198034" TargetMode="External" /><Relationship Id="rId97" Type="http://schemas.openxmlformats.org/officeDocument/2006/relationships/hyperlink" Target="https://nodexlgraphgallery.org/Pages/Graph.aspx?graphID=198034" TargetMode="External" /><Relationship Id="rId98" Type="http://schemas.openxmlformats.org/officeDocument/2006/relationships/hyperlink" Target="https://nodexlgraphgallery.org/Pages/Graph.aspx?graphID=198026" TargetMode="External" /><Relationship Id="rId99" Type="http://schemas.openxmlformats.org/officeDocument/2006/relationships/hyperlink" Target="https://nodexlgraphgallery.org/Pages/Graph.aspx?graphID=197953" TargetMode="External" /><Relationship Id="rId100" Type="http://schemas.openxmlformats.org/officeDocument/2006/relationships/hyperlink" Target="https://nodexlgraphgallery.org/Pages/Graph.aspx?graphID=197953" TargetMode="External" /><Relationship Id="rId101" Type="http://schemas.openxmlformats.org/officeDocument/2006/relationships/hyperlink" Target="https://nodexlgraphgallery.org/Pages/Graph.aspx?graphID=198026" TargetMode="External" /><Relationship Id="rId102" Type="http://schemas.openxmlformats.org/officeDocument/2006/relationships/hyperlink" Target="https://nodexlgraphgallery.org/Pages/Graph.aspx?graphID=198034" TargetMode="External" /><Relationship Id="rId103" Type="http://schemas.openxmlformats.org/officeDocument/2006/relationships/hyperlink" Target="https://nodexlgraphgallery.org/Pages/Graph.aspx?graphID=198026" TargetMode="External" /><Relationship Id="rId104" Type="http://schemas.openxmlformats.org/officeDocument/2006/relationships/hyperlink" Target="https://nodexlgraphgallery.org/Pages/Graph.aspx?graphID=198034" TargetMode="External" /><Relationship Id="rId105" Type="http://schemas.openxmlformats.org/officeDocument/2006/relationships/hyperlink" Target="https://nodexlgraphgallery.org/Pages/Graph.aspx?graphID=198034" TargetMode="External" /><Relationship Id="rId106" Type="http://schemas.openxmlformats.org/officeDocument/2006/relationships/hyperlink" Target="https://nodexlgraphgallery.org/Pages/Graph.aspx?graphID=198026" TargetMode="External" /><Relationship Id="rId107" Type="http://schemas.openxmlformats.org/officeDocument/2006/relationships/hyperlink" Target="https://nodexlgraphgallery.org/Pages/Graph.aspx?graphID=197953" TargetMode="External" /><Relationship Id="rId108" Type="http://schemas.openxmlformats.org/officeDocument/2006/relationships/hyperlink" Target="https://nodexlgraphgallery.org/Pages/Graph.aspx?graphID=197953" TargetMode="External" /><Relationship Id="rId109" Type="http://schemas.openxmlformats.org/officeDocument/2006/relationships/hyperlink" Target="https://nodexlgraphgallery.org/Pages/Graph.aspx?graphID=198026" TargetMode="External" /><Relationship Id="rId110" Type="http://schemas.openxmlformats.org/officeDocument/2006/relationships/hyperlink" Target="https://nodexlgraphgallery.org/Pages/Graph.aspx?graphID=198034" TargetMode="External" /><Relationship Id="rId111" Type="http://schemas.openxmlformats.org/officeDocument/2006/relationships/hyperlink" Target="https://nodexlgraphgallery.org/Pages/Graph.aspx?graphID=198026" TargetMode="External" /><Relationship Id="rId112" Type="http://schemas.openxmlformats.org/officeDocument/2006/relationships/hyperlink" Target="https://nodexlgraphgallery.org/Pages/Graph.aspx?graphID=198034" TargetMode="External" /><Relationship Id="rId113" Type="http://schemas.openxmlformats.org/officeDocument/2006/relationships/hyperlink" Target="https://nodexlgraphgallery.org/Pages/Graph.aspx?graphID=198034" TargetMode="External" /><Relationship Id="rId114" Type="http://schemas.openxmlformats.org/officeDocument/2006/relationships/hyperlink" Target="https://nodexlgraphgallery.org/Pages/Graph.aspx?graphID=198026" TargetMode="External" /><Relationship Id="rId115" Type="http://schemas.openxmlformats.org/officeDocument/2006/relationships/hyperlink" Target="https://nodexlgraphgallery.org/Pages/Graph.aspx?graphID=197953" TargetMode="External" /><Relationship Id="rId116" Type="http://schemas.openxmlformats.org/officeDocument/2006/relationships/hyperlink" Target="https://nodexlgraphgallery.org/Pages/Graph.aspx?graphID=197953" TargetMode="External" /><Relationship Id="rId117" Type="http://schemas.openxmlformats.org/officeDocument/2006/relationships/hyperlink" Target="https://nodexlgraphgallery.org/Pages/Graph.aspx?graphID=198026" TargetMode="External" /><Relationship Id="rId118" Type="http://schemas.openxmlformats.org/officeDocument/2006/relationships/hyperlink" Target="https://nodexlgraphgallery.org/Pages/Graph.aspx?graphID=198034" TargetMode="External" /><Relationship Id="rId119" Type="http://schemas.openxmlformats.org/officeDocument/2006/relationships/hyperlink" Target="https://nodexlgraphgallery.org/Pages/Graph.aspx?graphID=198026" TargetMode="External" /><Relationship Id="rId120" Type="http://schemas.openxmlformats.org/officeDocument/2006/relationships/hyperlink" Target="https://nodexlgraphgallery.org/Pages/Graph.aspx?graphID=198026" TargetMode="External" /><Relationship Id="rId121" Type="http://schemas.openxmlformats.org/officeDocument/2006/relationships/hyperlink" Target="https://nodexlgraphgallery.org/Pages/Graph.aspx?graphID=198034" TargetMode="External" /><Relationship Id="rId122" Type="http://schemas.openxmlformats.org/officeDocument/2006/relationships/hyperlink" Target="https://nodexlgraphgallery.org/Pages/Graph.aspx?graphID=198034" TargetMode="External" /><Relationship Id="rId123" Type="http://schemas.openxmlformats.org/officeDocument/2006/relationships/hyperlink" Target="https://nodexlgraphgallery.org/Pages/Graph.aspx?graphID=198034" TargetMode="External" /><Relationship Id="rId124" Type="http://schemas.openxmlformats.org/officeDocument/2006/relationships/hyperlink" Target="https://nodexlgraphgallery.org/Pages/Graph.aspx?graphID=198026" TargetMode="External" /><Relationship Id="rId125" Type="http://schemas.openxmlformats.org/officeDocument/2006/relationships/hyperlink" Target="https://nodexlgraphgallery.org/Pages/Graph.aspx?graphID=197953" TargetMode="External" /><Relationship Id="rId126" Type="http://schemas.openxmlformats.org/officeDocument/2006/relationships/hyperlink" Target="https://nodexlgraphgallery.org/Pages/Graph.aspx?graphID=197953" TargetMode="External" /><Relationship Id="rId127" Type="http://schemas.openxmlformats.org/officeDocument/2006/relationships/hyperlink" Target="https://nodexlgraphgallery.org/Pages/Graph.aspx?graphID=198026" TargetMode="External" /><Relationship Id="rId128" Type="http://schemas.openxmlformats.org/officeDocument/2006/relationships/hyperlink" Target="https://nodexlgraphgallery.org/Pages/Graph.aspx?graphID=198034" TargetMode="External" /><Relationship Id="rId129" Type="http://schemas.openxmlformats.org/officeDocument/2006/relationships/hyperlink" Target="https://nodexlgraphgallery.org/Pages/Graph.aspx?graphID=198034" TargetMode="External" /><Relationship Id="rId130" Type="http://schemas.openxmlformats.org/officeDocument/2006/relationships/hyperlink" Target="https://nodexlgraphgallery.org/Pages/Graph.aspx?graphID=198026" TargetMode="External" /><Relationship Id="rId131" Type="http://schemas.openxmlformats.org/officeDocument/2006/relationships/hyperlink" Target="https://nodexlgraphgallery.org/Pages/Graph.aspx?graphID=197953" TargetMode="External" /><Relationship Id="rId132" Type="http://schemas.openxmlformats.org/officeDocument/2006/relationships/hyperlink" Target="https://nodexlgraphgallery.org/Pages/Graph.aspx?graphID=198034" TargetMode="External" /><Relationship Id="rId133" Type="http://schemas.openxmlformats.org/officeDocument/2006/relationships/hyperlink" Target="https://nodexlgraphgallery.org/Pages/Graph.aspx?graphID=198026" TargetMode="External" /><Relationship Id="rId134" Type="http://schemas.openxmlformats.org/officeDocument/2006/relationships/hyperlink" Target="https://nodexlgraphgallery.org/Pages/Graph.aspx?graphID=197953" TargetMode="External" /><Relationship Id="rId135" Type="http://schemas.openxmlformats.org/officeDocument/2006/relationships/hyperlink" Target="http://pbs.twimg.com/profile_images/879620384206794752/NmL0jSZv_normal.jpg" TargetMode="External" /><Relationship Id="rId136" Type="http://schemas.openxmlformats.org/officeDocument/2006/relationships/hyperlink" Target="http://pbs.twimg.com/profile_images/849133030237061120/6hUrNP0a_normal.jpg" TargetMode="External" /><Relationship Id="rId137" Type="http://schemas.openxmlformats.org/officeDocument/2006/relationships/hyperlink" Target="http://pbs.twimg.com/profile_images/1011818295916417025/P1CkbdYi_normal.jpg" TargetMode="External" /><Relationship Id="rId138" Type="http://schemas.openxmlformats.org/officeDocument/2006/relationships/hyperlink" Target="http://pbs.twimg.com/profile_images/1011818295916417025/P1CkbdYi_normal.jpg" TargetMode="External" /><Relationship Id="rId139" Type="http://schemas.openxmlformats.org/officeDocument/2006/relationships/hyperlink" Target="http://pbs.twimg.com/profile_images/1011818295916417025/P1CkbdYi_normal.jpg" TargetMode="External" /><Relationship Id="rId140" Type="http://schemas.openxmlformats.org/officeDocument/2006/relationships/hyperlink" Target="http://pbs.twimg.com/profile_images/1011818295916417025/P1CkbdYi_normal.jpg" TargetMode="External" /><Relationship Id="rId141" Type="http://schemas.openxmlformats.org/officeDocument/2006/relationships/hyperlink" Target="http://pbs.twimg.com/profile_images/1011818295916417025/P1CkbdYi_normal.jpg" TargetMode="External" /><Relationship Id="rId142" Type="http://schemas.openxmlformats.org/officeDocument/2006/relationships/hyperlink" Target="http://pbs.twimg.com/profile_images/1011818295916417025/P1CkbdYi_normal.jpg" TargetMode="External" /><Relationship Id="rId143" Type="http://schemas.openxmlformats.org/officeDocument/2006/relationships/hyperlink" Target="http://pbs.twimg.com/profile_images/1011818295916417025/P1CkbdYi_normal.jpg" TargetMode="External" /><Relationship Id="rId144" Type="http://schemas.openxmlformats.org/officeDocument/2006/relationships/hyperlink" Target="http://pbs.twimg.com/profile_images/1011818295916417025/P1CkbdYi_normal.jpg" TargetMode="External" /><Relationship Id="rId145" Type="http://schemas.openxmlformats.org/officeDocument/2006/relationships/hyperlink" Target="http://pbs.twimg.com/profile_images/849133030237061120/6hUrNP0a_normal.jpg" TargetMode="External" /><Relationship Id="rId146" Type="http://schemas.openxmlformats.org/officeDocument/2006/relationships/hyperlink" Target="http://pbs.twimg.com/profile_images/849133030237061120/6hUrNP0a_normal.jpg" TargetMode="External" /><Relationship Id="rId147" Type="http://schemas.openxmlformats.org/officeDocument/2006/relationships/hyperlink" Target="http://pbs.twimg.com/profile_images/849133030237061120/6hUrNP0a_normal.jpg" TargetMode="External" /><Relationship Id="rId148" Type="http://schemas.openxmlformats.org/officeDocument/2006/relationships/hyperlink" Target="http://pbs.twimg.com/profile_images/849133030237061120/6hUrNP0a_normal.jpg" TargetMode="External" /><Relationship Id="rId149" Type="http://schemas.openxmlformats.org/officeDocument/2006/relationships/hyperlink" Target="http://pbs.twimg.com/profile_images/849133030237061120/6hUrNP0a_normal.jpg" TargetMode="External" /><Relationship Id="rId150" Type="http://schemas.openxmlformats.org/officeDocument/2006/relationships/hyperlink" Target="http://pbs.twimg.com/profile_images/849133030237061120/6hUrNP0a_normal.jpg" TargetMode="External" /><Relationship Id="rId151" Type="http://schemas.openxmlformats.org/officeDocument/2006/relationships/hyperlink" Target="http://pbs.twimg.com/profile_images/849133030237061120/6hUrNP0a_normal.jpg" TargetMode="External" /><Relationship Id="rId152" Type="http://schemas.openxmlformats.org/officeDocument/2006/relationships/hyperlink" Target="http://pbs.twimg.com/profile_images/849133030237061120/6hUrNP0a_normal.jpg" TargetMode="External" /><Relationship Id="rId153" Type="http://schemas.openxmlformats.org/officeDocument/2006/relationships/hyperlink" Target="http://pbs.twimg.com/profile_images/849133030237061120/6hUrNP0a_normal.jpg" TargetMode="External" /><Relationship Id="rId154" Type="http://schemas.openxmlformats.org/officeDocument/2006/relationships/hyperlink" Target="http://pbs.twimg.com/profile_images/1064610384739516417/WF9hqTQF_normal.jpg" TargetMode="External" /><Relationship Id="rId155" Type="http://schemas.openxmlformats.org/officeDocument/2006/relationships/hyperlink" Target="http://pbs.twimg.com/profile_images/1064610384739516417/WF9hqTQF_normal.jpg" TargetMode="External" /><Relationship Id="rId156" Type="http://schemas.openxmlformats.org/officeDocument/2006/relationships/hyperlink" Target="http://pbs.twimg.com/profile_images/1064610384739516417/WF9hqTQF_normal.jpg" TargetMode="External" /><Relationship Id="rId157" Type="http://schemas.openxmlformats.org/officeDocument/2006/relationships/hyperlink" Target="http://pbs.twimg.com/profile_images/1064610384739516417/WF9hqTQF_normal.jpg" TargetMode="External" /><Relationship Id="rId158" Type="http://schemas.openxmlformats.org/officeDocument/2006/relationships/hyperlink" Target="http://pbs.twimg.com/profile_images/1064610384739516417/WF9hqTQF_normal.jpg" TargetMode="External" /><Relationship Id="rId159" Type="http://schemas.openxmlformats.org/officeDocument/2006/relationships/hyperlink" Target="http://pbs.twimg.com/profile_images/1064610384739516417/WF9hqTQF_normal.jpg" TargetMode="External" /><Relationship Id="rId160" Type="http://schemas.openxmlformats.org/officeDocument/2006/relationships/hyperlink" Target="http://pbs.twimg.com/profile_images/1064610384739516417/WF9hqTQF_normal.jpg" TargetMode="External" /><Relationship Id="rId161" Type="http://schemas.openxmlformats.org/officeDocument/2006/relationships/hyperlink" Target="http://pbs.twimg.com/profile_images/1064610384739516417/WF9hqTQF_normal.jpg" TargetMode="External" /><Relationship Id="rId162" Type="http://schemas.openxmlformats.org/officeDocument/2006/relationships/hyperlink" Target="http://pbs.twimg.com/profile_images/1064913243846541312/TEflh4UA_normal.jpg" TargetMode="External" /><Relationship Id="rId163" Type="http://schemas.openxmlformats.org/officeDocument/2006/relationships/hyperlink" Target="http://pbs.twimg.com/profile_images/1064913243846541312/TEflh4UA_normal.jpg" TargetMode="External" /><Relationship Id="rId164" Type="http://schemas.openxmlformats.org/officeDocument/2006/relationships/hyperlink" Target="http://pbs.twimg.com/profile_images/1064913243846541312/TEflh4UA_normal.jpg" TargetMode="External" /><Relationship Id="rId165" Type="http://schemas.openxmlformats.org/officeDocument/2006/relationships/hyperlink" Target="http://pbs.twimg.com/profile_images/1064913243846541312/TEflh4UA_normal.jpg" TargetMode="External" /><Relationship Id="rId166" Type="http://schemas.openxmlformats.org/officeDocument/2006/relationships/hyperlink" Target="http://pbs.twimg.com/profile_images/1064913243846541312/TEflh4UA_normal.jpg" TargetMode="External" /><Relationship Id="rId167" Type="http://schemas.openxmlformats.org/officeDocument/2006/relationships/hyperlink" Target="http://pbs.twimg.com/profile_images/1064913243846541312/TEflh4UA_normal.jpg" TargetMode="External" /><Relationship Id="rId168" Type="http://schemas.openxmlformats.org/officeDocument/2006/relationships/hyperlink" Target="http://pbs.twimg.com/profile_images/1064913243846541312/TEflh4UA_normal.jpg" TargetMode="External" /><Relationship Id="rId169" Type="http://schemas.openxmlformats.org/officeDocument/2006/relationships/hyperlink" Target="http://pbs.twimg.com/profile_images/1064913243846541312/TEflh4UA_normal.jpg" TargetMode="External" /><Relationship Id="rId170" Type="http://schemas.openxmlformats.org/officeDocument/2006/relationships/hyperlink" Target="http://pbs.twimg.com/profile_images/1064913243846541312/TEflh4UA_normal.jpg" TargetMode="External" /><Relationship Id="rId171" Type="http://schemas.openxmlformats.org/officeDocument/2006/relationships/hyperlink" Target="http://pbs.twimg.com/profile_images/849132774661308416/pa2Uplq1_normal.jpg" TargetMode="External" /><Relationship Id="rId172" Type="http://schemas.openxmlformats.org/officeDocument/2006/relationships/hyperlink" Target="http://pbs.twimg.com/profile_images/849132774661308416/pa2Uplq1_normal.jpg" TargetMode="External" /><Relationship Id="rId173" Type="http://schemas.openxmlformats.org/officeDocument/2006/relationships/hyperlink" Target="http://pbs.twimg.com/profile_images/849132774661308416/pa2Uplq1_normal.jpg" TargetMode="External" /><Relationship Id="rId174" Type="http://schemas.openxmlformats.org/officeDocument/2006/relationships/hyperlink" Target="http://pbs.twimg.com/profile_images/849132774661308416/pa2Uplq1_normal.jpg" TargetMode="External" /><Relationship Id="rId175" Type="http://schemas.openxmlformats.org/officeDocument/2006/relationships/hyperlink" Target="http://pbs.twimg.com/profile_images/506985389546938368/P8lHZLf7_normal.jpeg" TargetMode="External" /><Relationship Id="rId176" Type="http://schemas.openxmlformats.org/officeDocument/2006/relationships/hyperlink" Target="http://pbs.twimg.com/profile_images/506985389546938368/P8lHZLf7_normal.jpeg" TargetMode="External" /><Relationship Id="rId177" Type="http://schemas.openxmlformats.org/officeDocument/2006/relationships/hyperlink" Target="http://pbs.twimg.com/profile_images/506985389546938368/P8lHZLf7_normal.jpeg" TargetMode="External" /><Relationship Id="rId178" Type="http://schemas.openxmlformats.org/officeDocument/2006/relationships/hyperlink" Target="http://pbs.twimg.com/profile_images/506985389546938368/P8lHZLf7_normal.jpeg" TargetMode="External" /><Relationship Id="rId179" Type="http://schemas.openxmlformats.org/officeDocument/2006/relationships/hyperlink" Target="http://pbs.twimg.com/profile_images/506985389546938368/P8lHZLf7_normal.jpeg" TargetMode="External" /><Relationship Id="rId180" Type="http://schemas.openxmlformats.org/officeDocument/2006/relationships/hyperlink" Target="http://pbs.twimg.com/profile_images/506985389546938368/P8lHZLf7_normal.jpeg" TargetMode="External" /><Relationship Id="rId181" Type="http://schemas.openxmlformats.org/officeDocument/2006/relationships/hyperlink" Target="http://pbs.twimg.com/profile_images/506985389546938368/P8lHZLf7_normal.jpeg" TargetMode="External" /><Relationship Id="rId182" Type="http://schemas.openxmlformats.org/officeDocument/2006/relationships/hyperlink" Target="http://pbs.twimg.com/profile_images/506985389546938368/P8lHZLf7_normal.jpeg" TargetMode="External" /><Relationship Id="rId183" Type="http://schemas.openxmlformats.org/officeDocument/2006/relationships/hyperlink" Target="http://pbs.twimg.com/profile_images/506985389546938368/P8lHZLf7_normal.jpeg" TargetMode="External" /><Relationship Id="rId184" Type="http://schemas.openxmlformats.org/officeDocument/2006/relationships/hyperlink" Target="http://pbs.twimg.com/profile_images/506985389546938368/P8lHZLf7_normal.jpeg" TargetMode="External" /><Relationship Id="rId185" Type="http://schemas.openxmlformats.org/officeDocument/2006/relationships/hyperlink" Target="http://pbs.twimg.com/profile_images/506985389546938368/P8lHZLf7_normal.jpeg" TargetMode="External" /><Relationship Id="rId186" Type="http://schemas.openxmlformats.org/officeDocument/2006/relationships/hyperlink" Target="http://pbs.twimg.com/profile_images/506985389546938368/P8lHZLf7_normal.jpeg" TargetMode="External" /><Relationship Id="rId187" Type="http://schemas.openxmlformats.org/officeDocument/2006/relationships/hyperlink" Target="http://pbs.twimg.com/profile_images/506985389546938368/P8lHZLf7_normal.jpeg" TargetMode="External" /><Relationship Id="rId188" Type="http://schemas.openxmlformats.org/officeDocument/2006/relationships/hyperlink" Target="http://pbs.twimg.com/profile_images/506985389546938368/P8lHZLf7_normal.jpeg" TargetMode="External" /><Relationship Id="rId189" Type="http://schemas.openxmlformats.org/officeDocument/2006/relationships/hyperlink" Target="http://pbs.twimg.com/profile_images/506985389546938368/P8lHZLf7_normal.jpeg" TargetMode="External" /><Relationship Id="rId190" Type="http://schemas.openxmlformats.org/officeDocument/2006/relationships/hyperlink" Target="http://pbs.twimg.com/profile_images/506985389546938368/P8lHZLf7_normal.jpeg" TargetMode="External" /><Relationship Id="rId191" Type="http://schemas.openxmlformats.org/officeDocument/2006/relationships/hyperlink" Target="http://pbs.twimg.com/profile_images/506985389546938368/P8lHZLf7_normal.jpeg" TargetMode="External" /><Relationship Id="rId192" Type="http://schemas.openxmlformats.org/officeDocument/2006/relationships/hyperlink" Target="http://pbs.twimg.com/profile_images/506985389546938368/P8lHZLf7_normal.jpeg" TargetMode="External" /><Relationship Id="rId193" Type="http://schemas.openxmlformats.org/officeDocument/2006/relationships/hyperlink" Target="http://pbs.twimg.com/profile_images/506985389546938368/P8lHZLf7_normal.jpeg" TargetMode="External" /><Relationship Id="rId194" Type="http://schemas.openxmlformats.org/officeDocument/2006/relationships/hyperlink" Target="http://pbs.twimg.com/profile_images/506985389546938368/P8lHZLf7_normal.jpeg" TargetMode="External" /><Relationship Id="rId195" Type="http://schemas.openxmlformats.org/officeDocument/2006/relationships/hyperlink" Target="http://pbs.twimg.com/profile_images/506985389546938368/P8lHZLf7_normal.jpeg" TargetMode="External" /><Relationship Id="rId196" Type="http://schemas.openxmlformats.org/officeDocument/2006/relationships/hyperlink" Target="http://pbs.twimg.com/profile_images/506985389546938368/P8lHZLf7_normal.jpeg" TargetMode="External" /><Relationship Id="rId197" Type="http://schemas.openxmlformats.org/officeDocument/2006/relationships/hyperlink" Target="http://pbs.twimg.com/profile_images/506985389546938368/P8lHZLf7_normal.jpeg" TargetMode="External" /><Relationship Id="rId198" Type="http://schemas.openxmlformats.org/officeDocument/2006/relationships/hyperlink" Target="http://pbs.twimg.com/profile_images/506985389546938368/P8lHZLf7_normal.jpeg" TargetMode="External" /><Relationship Id="rId199" Type="http://schemas.openxmlformats.org/officeDocument/2006/relationships/hyperlink" Target="http://pbs.twimg.com/profile_images/506985389546938368/P8lHZLf7_normal.jpeg" TargetMode="External" /><Relationship Id="rId200" Type="http://schemas.openxmlformats.org/officeDocument/2006/relationships/hyperlink" Target="http://pbs.twimg.com/profile_images/506985389546938368/P8lHZLf7_normal.jpeg" TargetMode="External" /><Relationship Id="rId201" Type="http://schemas.openxmlformats.org/officeDocument/2006/relationships/hyperlink" Target="http://pbs.twimg.com/profile_images/506985389546938368/P8lHZLf7_normal.jpeg" TargetMode="External" /><Relationship Id="rId202" Type="http://schemas.openxmlformats.org/officeDocument/2006/relationships/hyperlink" Target="http://pbs.twimg.com/profile_images/506985389546938368/P8lHZLf7_normal.jpeg" TargetMode="External" /><Relationship Id="rId203" Type="http://schemas.openxmlformats.org/officeDocument/2006/relationships/hyperlink" Target="http://pbs.twimg.com/profile_images/506985389546938368/P8lHZLf7_normal.jpeg" TargetMode="External" /><Relationship Id="rId204" Type="http://schemas.openxmlformats.org/officeDocument/2006/relationships/hyperlink" Target="http://pbs.twimg.com/profile_images/506985389546938368/P8lHZLf7_normal.jpeg" TargetMode="External" /><Relationship Id="rId205" Type="http://schemas.openxmlformats.org/officeDocument/2006/relationships/hyperlink" Target="http://pbs.twimg.com/profile_images/506985389546938368/P8lHZLf7_normal.jpeg" TargetMode="External" /><Relationship Id="rId206" Type="http://schemas.openxmlformats.org/officeDocument/2006/relationships/hyperlink" Target="http://pbs.twimg.com/profile_images/506985389546938368/P8lHZLf7_normal.jpeg" TargetMode="External" /><Relationship Id="rId207" Type="http://schemas.openxmlformats.org/officeDocument/2006/relationships/hyperlink" Target="http://pbs.twimg.com/profile_images/506985389546938368/P8lHZLf7_normal.jpeg" TargetMode="External" /><Relationship Id="rId208" Type="http://schemas.openxmlformats.org/officeDocument/2006/relationships/hyperlink" Target="http://pbs.twimg.com/profile_images/506985389546938368/P8lHZLf7_normal.jpeg" TargetMode="External" /><Relationship Id="rId209" Type="http://schemas.openxmlformats.org/officeDocument/2006/relationships/hyperlink" Target="http://pbs.twimg.com/profile_images/506985389546938368/P8lHZLf7_normal.jpeg" TargetMode="External" /><Relationship Id="rId210" Type="http://schemas.openxmlformats.org/officeDocument/2006/relationships/hyperlink" Target="http://pbs.twimg.com/profile_images/506985389546938368/P8lHZLf7_normal.jpeg" TargetMode="External" /><Relationship Id="rId211" Type="http://schemas.openxmlformats.org/officeDocument/2006/relationships/hyperlink" Target="http://pbs.twimg.com/profile_images/506985389546938368/P8lHZLf7_normal.jpeg" TargetMode="External" /><Relationship Id="rId212" Type="http://schemas.openxmlformats.org/officeDocument/2006/relationships/hyperlink" Target="http://pbs.twimg.com/profile_images/506985389546938368/P8lHZLf7_normal.jpeg" TargetMode="External" /><Relationship Id="rId213" Type="http://schemas.openxmlformats.org/officeDocument/2006/relationships/hyperlink" Target="http://pbs.twimg.com/profile_images/506985389546938368/P8lHZLf7_normal.jpeg" TargetMode="External" /><Relationship Id="rId214" Type="http://schemas.openxmlformats.org/officeDocument/2006/relationships/hyperlink" Target="http://pbs.twimg.com/profile_images/506985389546938368/P8lHZLf7_normal.jpeg" TargetMode="External" /><Relationship Id="rId215" Type="http://schemas.openxmlformats.org/officeDocument/2006/relationships/hyperlink" Target="http://pbs.twimg.com/profile_images/506985389546938368/P8lHZLf7_normal.jpeg" TargetMode="External" /><Relationship Id="rId216" Type="http://schemas.openxmlformats.org/officeDocument/2006/relationships/hyperlink" Target="http://pbs.twimg.com/profile_images/506985389546938368/P8lHZLf7_normal.jpeg" TargetMode="External" /><Relationship Id="rId217" Type="http://schemas.openxmlformats.org/officeDocument/2006/relationships/hyperlink" Target="http://pbs.twimg.com/profile_images/506985389546938368/P8lHZLf7_normal.jpeg" TargetMode="External" /><Relationship Id="rId218" Type="http://schemas.openxmlformats.org/officeDocument/2006/relationships/hyperlink" Target="http://pbs.twimg.com/profile_images/506985389546938368/P8lHZLf7_normal.jpeg" TargetMode="External" /><Relationship Id="rId219" Type="http://schemas.openxmlformats.org/officeDocument/2006/relationships/hyperlink" Target="http://pbs.twimg.com/profile_images/506985389546938368/P8lHZLf7_normal.jpeg" TargetMode="External" /><Relationship Id="rId220" Type="http://schemas.openxmlformats.org/officeDocument/2006/relationships/hyperlink" Target="http://pbs.twimg.com/profile_images/506985389546938368/P8lHZLf7_normal.jpeg" TargetMode="External" /><Relationship Id="rId221" Type="http://schemas.openxmlformats.org/officeDocument/2006/relationships/hyperlink" Target="http://pbs.twimg.com/profile_images/506985389546938368/P8lHZLf7_normal.jpeg" TargetMode="External" /><Relationship Id="rId222" Type="http://schemas.openxmlformats.org/officeDocument/2006/relationships/hyperlink" Target="http://pbs.twimg.com/profile_images/506985389546938368/P8lHZLf7_normal.jpeg" TargetMode="External" /><Relationship Id="rId223" Type="http://schemas.openxmlformats.org/officeDocument/2006/relationships/hyperlink" Target="http://pbs.twimg.com/profile_images/506985389546938368/P8lHZLf7_normal.jpeg" TargetMode="External" /><Relationship Id="rId224" Type="http://schemas.openxmlformats.org/officeDocument/2006/relationships/hyperlink" Target="http://pbs.twimg.com/profile_images/506985389546938368/P8lHZLf7_normal.jpeg" TargetMode="External" /><Relationship Id="rId225" Type="http://schemas.openxmlformats.org/officeDocument/2006/relationships/hyperlink" Target="http://pbs.twimg.com/profile_images/506985389546938368/P8lHZLf7_normal.jpeg" TargetMode="External" /><Relationship Id="rId226" Type="http://schemas.openxmlformats.org/officeDocument/2006/relationships/hyperlink" Target="http://pbs.twimg.com/profile_images/506985389546938368/P8lHZLf7_normal.jpeg" TargetMode="External" /><Relationship Id="rId227" Type="http://schemas.openxmlformats.org/officeDocument/2006/relationships/hyperlink" Target="http://pbs.twimg.com/profile_images/506985389546938368/P8lHZLf7_normal.jpeg" TargetMode="External" /><Relationship Id="rId228" Type="http://schemas.openxmlformats.org/officeDocument/2006/relationships/hyperlink" Target="http://pbs.twimg.com/profile_images/506985389546938368/P8lHZLf7_normal.jpeg" TargetMode="External" /><Relationship Id="rId229" Type="http://schemas.openxmlformats.org/officeDocument/2006/relationships/hyperlink" Target="http://pbs.twimg.com/profile_images/506985389546938368/P8lHZLf7_normal.jpeg" TargetMode="External" /><Relationship Id="rId230" Type="http://schemas.openxmlformats.org/officeDocument/2006/relationships/hyperlink" Target="http://pbs.twimg.com/profile_images/506985389546938368/P8lHZLf7_normal.jpeg" TargetMode="External" /><Relationship Id="rId231" Type="http://schemas.openxmlformats.org/officeDocument/2006/relationships/hyperlink" Target="http://pbs.twimg.com/profile_images/506985389546938368/P8lHZLf7_normal.jpeg" TargetMode="External" /><Relationship Id="rId232" Type="http://schemas.openxmlformats.org/officeDocument/2006/relationships/hyperlink" Target="http://pbs.twimg.com/profile_images/849132774661308416/pa2Uplq1_normal.jpg" TargetMode="External" /><Relationship Id="rId233" Type="http://schemas.openxmlformats.org/officeDocument/2006/relationships/hyperlink" Target="http://pbs.twimg.com/profile_images/849132774661308416/pa2Uplq1_normal.jpg" TargetMode="External" /><Relationship Id="rId234" Type="http://schemas.openxmlformats.org/officeDocument/2006/relationships/hyperlink" Target="http://pbs.twimg.com/profile_images/506985389546938368/P8lHZLf7_normal.jpeg" TargetMode="External" /><Relationship Id="rId235" Type="http://schemas.openxmlformats.org/officeDocument/2006/relationships/hyperlink" Target="http://pbs.twimg.com/profile_images/506985389546938368/P8lHZLf7_normal.jpeg" TargetMode="External" /><Relationship Id="rId236" Type="http://schemas.openxmlformats.org/officeDocument/2006/relationships/hyperlink" Target="http://pbs.twimg.com/profile_images/506985389546938368/P8lHZLf7_normal.jpeg" TargetMode="External" /><Relationship Id="rId237" Type="http://schemas.openxmlformats.org/officeDocument/2006/relationships/hyperlink" Target="http://pbs.twimg.com/profile_images/506985389546938368/P8lHZLf7_normal.jpeg" TargetMode="External" /><Relationship Id="rId238" Type="http://schemas.openxmlformats.org/officeDocument/2006/relationships/hyperlink" Target="http://pbs.twimg.com/profile_images/506985389546938368/P8lHZLf7_normal.jpeg" TargetMode="External" /><Relationship Id="rId239" Type="http://schemas.openxmlformats.org/officeDocument/2006/relationships/hyperlink" Target="http://pbs.twimg.com/profile_images/506985389546938368/P8lHZLf7_normal.jpeg" TargetMode="External" /><Relationship Id="rId240" Type="http://schemas.openxmlformats.org/officeDocument/2006/relationships/hyperlink" Target="http://pbs.twimg.com/profile_images/506985389546938368/P8lHZLf7_normal.jpeg" TargetMode="External" /><Relationship Id="rId241" Type="http://schemas.openxmlformats.org/officeDocument/2006/relationships/hyperlink" Target="http://pbs.twimg.com/profile_images/506985389546938368/P8lHZLf7_normal.jpeg" TargetMode="External" /><Relationship Id="rId242" Type="http://schemas.openxmlformats.org/officeDocument/2006/relationships/hyperlink" Target="http://pbs.twimg.com/profile_images/506985389546938368/P8lHZLf7_normal.jpeg" TargetMode="External" /><Relationship Id="rId243" Type="http://schemas.openxmlformats.org/officeDocument/2006/relationships/hyperlink" Target="http://pbs.twimg.com/profile_images/506985389546938368/P8lHZLf7_normal.jpeg" TargetMode="External" /><Relationship Id="rId244" Type="http://schemas.openxmlformats.org/officeDocument/2006/relationships/hyperlink" Target="http://pbs.twimg.com/profile_images/506985389546938368/P8lHZLf7_normal.jpeg" TargetMode="External" /><Relationship Id="rId245" Type="http://schemas.openxmlformats.org/officeDocument/2006/relationships/hyperlink" Target="http://pbs.twimg.com/profile_images/506985389546938368/P8lHZLf7_normal.jpeg" TargetMode="External" /><Relationship Id="rId246" Type="http://schemas.openxmlformats.org/officeDocument/2006/relationships/hyperlink" Target="http://pbs.twimg.com/profile_images/506985389546938368/P8lHZLf7_normal.jpeg" TargetMode="External" /><Relationship Id="rId247" Type="http://schemas.openxmlformats.org/officeDocument/2006/relationships/hyperlink" Target="http://pbs.twimg.com/profile_images/506985389546938368/P8lHZLf7_normal.jpeg" TargetMode="External" /><Relationship Id="rId248" Type="http://schemas.openxmlformats.org/officeDocument/2006/relationships/hyperlink" Target="http://pbs.twimg.com/profile_images/506985389546938368/P8lHZLf7_normal.jpeg" TargetMode="External" /><Relationship Id="rId249" Type="http://schemas.openxmlformats.org/officeDocument/2006/relationships/hyperlink" Target="http://pbs.twimg.com/profile_images/506985389546938368/P8lHZLf7_normal.jpeg" TargetMode="External" /><Relationship Id="rId250" Type="http://schemas.openxmlformats.org/officeDocument/2006/relationships/hyperlink" Target="http://pbs.twimg.com/profile_images/506985389546938368/P8lHZLf7_normal.jpeg" TargetMode="External" /><Relationship Id="rId251" Type="http://schemas.openxmlformats.org/officeDocument/2006/relationships/hyperlink" Target="http://pbs.twimg.com/profile_images/506985389546938368/P8lHZLf7_normal.jpeg" TargetMode="External" /><Relationship Id="rId252" Type="http://schemas.openxmlformats.org/officeDocument/2006/relationships/hyperlink" Target="http://pbs.twimg.com/profile_images/849132774661308416/pa2Uplq1_normal.jpg" TargetMode="External" /><Relationship Id="rId253" Type="http://schemas.openxmlformats.org/officeDocument/2006/relationships/hyperlink" Target="http://pbs.twimg.com/profile_images/506985389546938368/P8lHZLf7_normal.jpeg" TargetMode="External" /><Relationship Id="rId254" Type="http://schemas.openxmlformats.org/officeDocument/2006/relationships/hyperlink" Target="http://pbs.twimg.com/profile_images/506985389546938368/P8lHZLf7_normal.jpeg" TargetMode="External" /><Relationship Id="rId255" Type="http://schemas.openxmlformats.org/officeDocument/2006/relationships/hyperlink" Target="http://pbs.twimg.com/profile_images/506985389546938368/P8lHZLf7_normal.jpeg" TargetMode="External" /><Relationship Id="rId256" Type="http://schemas.openxmlformats.org/officeDocument/2006/relationships/hyperlink" Target="http://pbs.twimg.com/profile_images/506985389546938368/P8lHZLf7_normal.jpeg" TargetMode="External" /><Relationship Id="rId257" Type="http://schemas.openxmlformats.org/officeDocument/2006/relationships/hyperlink" Target="http://pbs.twimg.com/profile_images/506985389546938368/P8lHZLf7_normal.jpeg" TargetMode="External" /><Relationship Id="rId258" Type="http://schemas.openxmlformats.org/officeDocument/2006/relationships/hyperlink" Target="http://pbs.twimg.com/profile_images/506985389546938368/P8lHZLf7_normal.jpeg" TargetMode="External" /><Relationship Id="rId259" Type="http://schemas.openxmlformats.org/officeDocument/2006/relationships/hyperlink" Target="http://pbs.twimg.com/profile_images/506985389546938368/P8lHZLf7_normal.jpeg" TargetMode="External" /><Relationship Id="rId260" Type="http://schemas.openxmlformats.org/officeDocument/2006/relationships/hyperlink" Target="http://pbs.twimg.com/profile_images/506985389546938368/P8lHZLf7_normal.jpeg" TargetMode="External" /><Relationship Id="rId261" Type="http://schemas.openxmlformats.org/officeDocument/2006/relationships/hyperlink" Target="http://pbs.twimg.com/profile_images/506985389546938368/P8lHZLf7_normal.jpeg" TargetMode="External" /><Relationship Id="rId262" Type="http://schemas.openxmlformats.org/officeDocument/2006/relationships/hyperlink" Target="http://pbs.twimg.com/profile_images/506985389546938368/P8lHZLf7_normal.jpeg" TargetMode="External" /><Relationship Id="rId263" Type="http://schemas.openxmlformats.org/officeDocument/2006/relationships/hyperlink" Target="http://pbs.twimg.com/profile_images/506985389546938368/P8lHZLf7_normal.jpeg" TargetMode="External" /><Relationship Id="rId264" Type="http://schemas.openxmlformats.org/officeDocument/2006/relationships/hyperlink" Target="http://pbs.twimg.com/profile_images/506985389546938368/P8lHZLf7_normal.jpeg" TargetMode="External" /><Relationship Id="rId265" Type="http://schemas.openxmlformats.org/officeDocument/2006/relationships/hyperlink" Target="http://pbs.twimg.com/profile_images/506985389546938368/P8lHZLf7_normal.jpeg" TargetMode="External" /><Relationship Id="rId266" Type="http://schemas.openxmlformats.org/officeDocument/2006/relationships/hyperlink" Target="http://pbs.twimg.com/profile_images/506985389546938368/P8lHZLf7_normal.jpeg" TargetMode="External" /><Relationship Id="rId267" Type="http://schemas.openxmlformats.org/officeDocument/2006/relationships/hyperlink" Target="http://pbs.twimg.com/profile_images/506985389546938368/P8lHZLf7_normal.jpeg" TargetMode="External" /><Relationship Id="rId268" Type="http://schemas.openxmlformats.org/officeDocument/2006/relationships/hyperlink" Target="http://pbs.twimg.com/profile_images/506985389546938368/P8lHZLf7_normal.jpeg" TargetMode="External" /><Relationship Id="rId269" Type="http://schemas.openxmlformats.org/officeDocument/2006/relationships/hyperlink" Target="http://pbs.twimg.com/profile_images/506985389546938368/P8lHZLf7_normal.jpeg" TargetMode="External" /><Relationship Id="rId270" Type="http://schemas.openxmlformats.org/officeDocument/2006/relationships/hyperlink" Target="http://pbs.twimg.com/profile_images/506985389546938368/P8lHZLf7_normal.jpeg" TargetMode="External" /><Relationship Id="rId271" Type="http://schemas.openxmlformats.org/officeDocument/2006/relationships/hyperlink" Target="http://pbs.twimg.com/profile_images/506985389546938368/P8lHZLf7_normal.jpeg" TargetMode="External" /><Relationship Id="rId272" Type="http://schemas.openxmlformats.org/officeDocument/2006/relationships/hyperlink" Target="http://pbs.twimg.com/profile_images/506985389546938368/P8lHZLf7_normal.jpeg" TargetMode="External" /><Relationship Id="rId273" Type="http://schemas.openxmlformats.org/officeDocument/2006/relationships/hyperlink" Target="http://pbs.twimg.com/profile_images/506985389546938368/P8lHZLf7_normal.jpeg" TargetMode="External" /><Relationship Id="rId274" Type="http://schemas.openxmlformats.org/officeDocument/2006/relationships/hyperlink" Target="http://pbs.twimg.com/profile_images/506985389546938368/P8lHZLf7_normal.jpeg" TargetMode="External" /><Relationship Id="rId275" Type="http://schemas.openxmlformats.org/officeDocument/2006/relationships/hyperlink" Target="http://pbs.twimg.com/profile_images/506985389546938368/P8lHZLf7_normal.jpeg" TargetMode="External" /><Relationship Id="rId276" Type="http://schemas.openxmlformats.org/officeDocument/2006/relationships/hyperlink" Target="http://pbs.twimg.com/profile_images/506985389546938368/P8lHZLf7_normal.jpeg" TargetMode="External" /><Relationship Id="rId277" Type="http://schemas.openxmlformats.org/officeDocument/2006/relationships/hyperlink" Target="http://pbs.twimg.com/profile_images/506985389546938368/P8lHZLf7_normal.jpeg" TargetMode="External" /><Relationship Id="rId278" Type="http://schemas.openxmlformats.org/officeDocument/2006/relationships/hyperlink" Target="http://pbs.twimg.com/profile_images/506985389546938368/P8lHZLf7_normal.jpeg" TargetMode="External" /><Relationship Id="rId279" Type="http://schemas.openxmlformats.org/officeDocument/2006/relationships/hyperlink" Target="http://pbs.twimg.com/profile_images/506985389546938368/P8lHZLf7_normal.jpeg" TargetMode="External" /><Relationship Id="rId280" Type="http://schemas.openxmlformats.org/officeDocument/2006/relationships/hyperlink" Target="http://pbs.twimg.com/profile_images/506985389546938368/P8lHZLf7_normal.jpeg" TargetMode="External" /><Relationship Id="rId281" Type="http://schemas.openxmlformats.org/officeDocument/2006/relationships/hyperlink" Target="http://pbs.twimg.com/profile_images/506985389546938368/P8lHZLf7_normal.jpeg" TargetMode="External" /><Relationship Id="rId282" Type="http://schemas.openxmlformats.org/officeDocument/2006/relationships/hyperlink" Target="http://pbs.twimg.com/profile_images/506985389546938368/P8lHZLf7_normal.jpeg" TargetMode="External" /><Relationship Id="rId283" Type="http://schemas.openxmlformats.org/officeDocument/2006/relationships/hyperlink" Target="http://pbs.twimg.com/profile_images/506985389546938368/P8lHZLf7_normal.jpeg" TargetMode="External" /><Relationship Id="rId284" Type="http://schemas.openxmlformats.org/officeDocument/2006/relationships/hyperlink" Target="http://pbs.twimg.com/profile_images/506985389546938368/P8lHZLf7_normal.jpeg" TargetMode="External" /><Relationship Id="rId285" Type="http://schemas.openxmlformats.org/officeDocument/2006/relationships/hyperlink" Target="http://pbs.twimg.com/profile_images/506985389546938368/P8lHZLf7_normal.jpeg" TargetMode="External" /><Relationship Id="rId286" Type="http://schemas.openxmlformats.org/officeDocument/2006/relationships/hyperlink" Target="http://pbs.twimg.com/profile_images/506985389546938368/P8lHZLf7_normal.jpeg" TargetMode="External" /><Relationship Id="rId287" Type="http://schemas.openxmlformats.org/officeDocument/2006/relationships/hyperlink" Target="http://pbs.twimg.com/profile_images/506985389546938368/P8lHZLf7_normal.jpeg" TargetMode="External" /><Relationship Id="rId288" Type="http://schemas.openxmlformats.org/officeDocument/2006/relationships/hyperlink" Target="http://pbs.twimg.com/profile_images/506985389546938368/P8lHZLf7_normal.jpeg" TargetMode="External" /><Relationship Id="rId289" Type="http://schemas.openxmlformats.org/officeDocument/2006/relationships/hyperlink" Target="http://pbs.twimg.com/profile_images/1014662498090475522/Go2MRzN-_normal.jpg" TargetMode="External" /><Relationship Id="rId290" Type="http://schemas.openxmlformats.org/officeDocument/2006/relationships/hyperlink" Target="http://pbs.twimg.com/profile_images/506985389546938368/P8lHZLf7_normal.jpeg" TargetMode="External" /><Relationship Id="rId291" Type="http://schemas.openxmlformats.org/officeDocument/2006/relationships/hyperlink" Target="http://pbs.twimg.com/profile_images/1014662498090475522/Go2MRzN-_normal.jpg" TargetMode="External" /><Relationship Id="rId292" Type="http://schemas.openxmlformats.org/officeDocument/2006/relationships/hyperlink" Target="http://pbs.twimg.com/profile_images/506985389546938368/P8lHZLf7_normal.jpeg" TargetMode="External" /><Relationship Id="rId293" Type="http://schemas.openxmlformats.org/officeDocument/2006/relationships/hyperlink" Target="http://pbs.twimg.com/profile_images/1014662498090475522/Go2MRzN-_normal.jpg" TargetMode="External" /><Relationship Id="rId294" Type="http://schemas.openxmlformats.org/officeDocument/2006/relationships/hyperlink" Target="http://pbs.twimg.com/profile_images/506985389546938368/P8lHZLf7_normal.jpeg" TargetMode="External" /><Relationship Id="rId295" Type="http://schemas.openxmlformats.org/officeDocument/2006/relationships/hyperlink" Target="http://pbs.twimg.com/profile_images/1014662498090475522/Go2MRzN-_normal.jpg" TargetMode="External" /><Relationship Id="rId296" Type="http://schemas.openxmlformats.org/officeDocument/2006/relationships/hyperlink" Target="http://pbs.twimg.com/profile_images/730517646500859905/0EayNtYB_normal.jpg" TargetMode="External" /><Relationship Id="rId297" Type="http://schemas.openxmlformats.org/officeDocument/2006/relationships/hyperlink" Target="http://pbs.twimg.com/profile_images/506985389546938368/P8lHZLf7_normal.jpeg" TargetMode="External" /><Relationship Id="rId298" Type="http://schemas.openxmlformats.org/officeDocument/2006/relationships/hyperlink" Target="http://pbs.twimg.com/profile_images/1014662498090475522/Go2MRzN-_normal.jpg" TargetMode="External" /><Relationship Id="rId299" Type="http://schemas.openxmlformats.org/officeDocument/2006/relationships/hyperlink" Target="http://pbs.twimg.com/profile_images/506985389546938368/P8lHZLf7_normal.jpeg" TargetMode="External" /><Relationship Id="rId300" Type="http://schemas.openxmlformats.org/officeDocument/2006/relationships/hyperlink" Target="http://pbs.twimg.com/profile_images/1014662498090475522/Go2MRzN-_normal.jpg" TargetMode="External" /><Relationship Id="rId301" Type="http://schemas.openxmlformats.org/officeDocument/2006/relationships/hyperlink" Target="http://pbs.twimg.com/profile_images/506985389546938368/P8lHZLf7_normal.jpeg" TargetMode="External" /><Relationship Id="rId302" Type="http://schemas.openxmlformats.org/officeDocument/2006/relationships/hyperlink" Target="http://pbs.twimg.com/profile_images/1014662498090475522/Go2MRzN-_normal.jpg" TargetMode="External" /><Relationship Id="rId303" Type="http://schemas.openxmlformats.org/officeDocument/2006/relationships/hyperlink" Target="http://pbs.twimg.com/profile_images/506985389546938368/P8lHZLf7_normal.jpeg" TargetMode="External" /><Relationship Id="rId304" Type="http://schemas.openxmlformats.org/officeDocument/2006/relationships/hyperlink" Target="http://pbs.twimg.com/profile_images/1014662498090475522/Go2MRzN-_normal.jpg" TargetMode="External" /><Relationship Id="rId305" Type="http://schemas.openxmlformats.org/officeDocument/2006/relationships/hyperlink" Target="http://pbs.twimg.com/profile_images/506985389546938368/P8lHZLf7_normal.jpeg" TargetMode="External" /><Relationship Id="rId306" Type="http://schemas.openxmlformats.org/officeDocument/2006/relationships/hyperlink" Target="http://pbs.twimg.com/profile_images/1014662498090475522/Go2MRzN-_normal.jpg" TargetMode="External" /><Relationship Id="rId307" Type="http://schemas.openxmlformats.org/officeDocument/2006/relationships/hyperlink" Target="http://pbs.twimg.com/profile_images/506985389546938368/P8lHZLf7_normal.jpeg" TargetMode="External" /><Relationship Id="rId308" Type="http://schemas.openxmlformats.org/officeDocument/2006/relationships/hyperlink" Target="http://pbs.twimg.com/profile_images/1014662498090475522/Go2MRzN-_normal.jpg" TargetMode="External" /><Relationship Id="rId309" Type="http://schemas.openxmlformats.org/officeDocument/2006/relationships/hyperlink" Target="http://pbs.twimg.com/profile_images/506985389546938368/P8lHZLf7_normal.jpeg" TargetMode="External" /><Relationship Id="rId310" Type="http://schemas.openxmlformats.org/officeDocument/2006/relationships/hyperlink" Target="http://pbs.twimg.com/profile_images/1014662498090475522/Go2MRzN-_normal.jpg" TargetMode="External" /><Relationship Id="rId311" Type="http://schemas.openxmlformats.org/officeDocument/2006/relationships/hyperlink" Target="http://pbs.twimg.com/profile_images/506985389546938368/P8lHZLf7_normal.jpeg" TargetMode="External" /><Relationship Id="rId312" Type="http://schemas.openxmlformats.org/officeDocument/2006/relationships/hyperlink" Target="http://pbs.twimg.com/profile_images/1014662498090475522/Go2MRzN-_normal.jpg" TargetMode="External" /><Relationship Id="rId313" Type="http://schemas.openxmlformats.org/officeDocument/2006/relationships/hyperlink" Target="http://pbs.twimg.com/profile_images/506985389546938368/P8lHZLf7_normal.jpeg" TargetMode="External" /><Relationship Id="rId314" Type="http://schemas.openxmlformats.org/officeDocument/2006/relationships/hyperlink" Target="http://pbs.twimg.com/profile_images/1014662498090475522/Go2MRzN-_normal.jpg" TargetMode="External" /><Relationship Id="rId315" Type="http://schemas.openxmlformats.org/officeDocument/2006/relationships/hyperlink" Target="http://pbs.twimg.com/profile_images/506985389546938368/P8lHZLf7_normal.jpeg" TargetMode="External" /><Relationship Id="rId316" Type="http://schemas.openxmlformats.org/officeDocument/2006/relationships/hyperlink" Target="http://pbs.twimg.com/profile_images/1014662498090475522/Go2MRzN-_normal.jpg" TargetMode="External" /><Relationship Id="rId317" Type="http://schemas.openxmlformats.org/officeDocument/2006/relationships/hyperlink" Target="http://pbs.twimg.com/profile_images/506985389546938368/P8lHZLf7_normal.jpeg" TargetMode="External" /><Relationship Id="rId318" Type="http://schemas.openxmlformats.org/officeDocument/2006/relationships/hyperlink" Target="http://pbs.twimg.com/profile_images/1014662498090475522/Go2MRzN-_normal.jpg" TargetMode="External" /><Relationship Id="rId319" Type="http://schemas.openxmlformats.org/officeDocument/2006/relationships/hyperlink" Target="http://pbs.twimg.com/profile_images/506985389546938368/P8lHZLf7_normal.jpeg" TargetMode="External" /><Relationship Id="rId320" Type="http://schemas.openxmlformats.org/officeDocument/2006/relationships/hyperlink" Target="http://pbs.twimg.com/profile_images/1014662498090475522/Go2MRzN-_normal.jpg" TargetMode="External" /><Relationship Id="rId321" Type="http://schemas.openxmlformats.org/officeDocument/2006/relationships/hyperlink" Target="http://pbs.twimg.com/profile_images/506985389546938368/P8lHZLf7_normal.jpeg" TargetMode="External" /><Relationship Id="rId322" Type="http://schemas.openxmlformats.org/officeDocument/2006/relationships/hyperlink" Target="http://pbs.twimg.com/profile_images/1014662498090475522/Go2MRzN-_normal.jpg" TargetMode="External" /><Relationship Id="rId323" Type="http://schemas.openxmlformats.org/officeDocument/2006/relationships/hyperlink" Target="http://pbs.twimg.com/profile_images/506985389546938368/P8lHZLf7_normal.jpeg" TargetMode="External" /><Relationship Id="rId324" Type="http://schemas.openxmlformats.org/officeDocument/2006/relationships/hyperlink" Target="http://pbs.twimg.com/profile_images/1014662498090475522/Go2MRzN-_normal.jpg" TargetMode="External" /><Relationship Id="rId325" Type="http://schemas.openxmlformats.org/officeDocument/2006/relationships/hyperlink" Target="http://pbs.twimg.com/profile_images/506985389546938368/P8lHZLf7_normal.jpeg" TargetMode="External" /><Relationship Id="rId326" Type="http://schemas.openxmlformats.org/officeDocument/2006/relationships/hyperlink" Target="http://pbs.twimg.com/profile_images/1014662498090475522/Go2MRzN-_normal.jpg" TargetMode="External" /><Relationship Id="rId327" Type="http://schemas.openxmlformats.org/officeDocument/2006/relationships/hyperlink" Target="http://pbs.twimg.com/profile_images/506985389546938368/P8lHZLf7_normal.jpeg" TargetMode="External" /><Relationship Id="rId328" Type="http://schemas.openxmlformats.org/officeDocument/2006/relationships/hyperlink" Target="http://pbs.twimg.com/profile_images/506985389546938368/P8lHZLf7_normal.jpeg" TargetMode="External" /><Relationship Id="rId329" Type="http://schemas.openxmlformats.org/officeDocument/2006/relationships/hyperlink" Target="http://pbs.twimg.com/profile_images/1014662498090475522/Go2MRzN-_normal.jpg" TargetMode="External" /><Relationship Id="rId330" Type="http://schemas.openxmlformats.org/officeDocument/2006/relationships/hyperlink" Target="http://pbs.twimg.com/profile_images/506985389546938368/P8lHZLf7_normal.jpeg" TargetMode="External" /><Relationship Id="rId331" Type="http://schemas.openxmlformats.org/officeDocument/2006/relationships/hyperlink" Target="http://pbs.twimg.com/profile_images/1014662498090475522/Go2MRzN-_normal.jpg" TargetMode="External" /><Relationship Id="rId332" Type="http://schemas.openxmlformats.org/officeDocument/2006/relationships/hyperlink" Target="http://pbs.twimg.com/profile_images/506985389546938368/P8lHZLf7_normal.jpeg" TargetMode="External" /><Relationship Id="rId333" Type="http://schemas.openxmlformats.org/officeDocument/2006/relationships/hyperlink" Target="http://pbs.twimg.com/profile_images/1014662498090475522/Go2MRzN-_normal.jpg" TargetMode="External" /><Relationship Id="rId334" Type="http://schemas.openxmlformats.org/officeDocument/2006/relationships/hyperlink" Target="http://pbs.twimg.com/profile_images/506985389546938368/P8lHZLf7_normal.jpeg" TargetMode="External" /><Relationship Id="rId335" Type="http://schemas.openxmlformats.org/officeDocument/2006/relationships/hyperlink" Target="http://pbs.twimg.com/profile_images/1014662498090475522/Go2MRzN-_normal.jpg" TargetMode="External" /><Relationship Id="rId336" Type="http://schemas.openxmlformats.org/officeDocument/2006/relationships/hyperlink" Target="http://pbs.twimg.com/profile_images/506985389546938368/P8lHZLf7_normal.jpeg" TargetMode="External" /><Relationship Id="rId337" Type="http://schemas.openxmlformats.org/officeDocument/2006/relationships/hyperlink" Target="http://pbs.twimg.com/profile_images/1014662498090475522/Go2MRzN-_normal.jpg" TargetMode="External" /><Relationship Id="rId338" Type="http://schemas.openxmlformats.org/officeDocument/2006/relationships/hyperlink" Target="http://pbs.twimg.com/profile_images/506985389546938368/P8lHZLf7_normal.jpeg" TargetMode="External" /><Relationship Id="rId339" Type="http://schemas.openxmlformats.org/officeDocument/2006/relationships/hyperlink" Target="http://pbs.twimg.com/profile_images/1014662498090475522/Go2MRzN-_normal.jpg" TargetMode="External" /><Relationship Id="rId340" Type="http://schemas.openxmlformats.org/officeDocument/2006/relationships/hyperlink" Target="http://pbs.twimg.com/profile_images/2241810406/j0427655_normal.jpg" TargetMode="External" /><Relationship Id="rId341" Type="http://schemas.openxmlformats.org/officeDocument/2006/relationships/hyperlink" Target="http://pbs.twimg.com/profile_images/2241810406/j0427655_normal.jpg" TargetMode="External" /><Relationship Id="rId342" Type="http://schemas.openxmlformats.org/officeDocument/2006/relationships/hyperlink" Target="http://pbs.twimg.com/profile_images/2241810406/j0427655_normal.jpg" TargetMode="External" /><Relationship Id="rId343" Type="http://schemas.openxmlformats.org/officeDocument/2006/relationships/hyperlink" Target="http://pbs.twimg.com/profile_images/2241810406/j0427655_normal.jpg" TargetMode="External" /><Relationship Id="rId344" Type="http://schemas.openxmlformats.org/officeDocument/2006/relationships/hyperlink" Target="http://pbs.twimg.com/profile_images/2241810406/j0427655_normal.jpg" TargetMode="External" /><Relationship Id="rId345" Type="http://schemas.openxmlformats.org/officeDocument/2006/relationships/hyperlink" Target="http://pbs.twimg.com/profile_images/2241810406/j0427655_normal.jpg" TargetMode="External" /><Relationship Id="rId346" Type="http://schemas.openxmlformats.org/officeDocument/2006/relationships/hyperlink" Target="http://pbs.twimg.com/profile_images/2241810406/j0427655_normal.jpg" TargetMode="External" /><Relationship Id="rId347" Type="http://schemas.openxmlformats.org/officeDocument/2006/relationships/hyperlink" Target="http://pbs.twimg.com/profile_images/2241810406/j0427655_normal.jpg" TargetMode="External" /><Relationship Id="rId348" Type="http://schemas.openxmlformats.org/officeDocument/2006/relationships/hyperlink" Target="http://pbs.twimg.com/profile_images/2241810406/j0427655_normal.jpg" TargetMode="External" /><Relationship Id="rId349" Type="http://schemas.openxmlformats.org/officeDocument/2006/relationships/hyperlink" Target="http://pbs.twimg.com/profile_images/849132774661308416/pa2Uplq1_normal.jpg" TargetMode="External" /><Relationship Id="rId350" Type="http://schemas.openxmlformats.org/officeDocument/2006/relationships/hyperlink" Target="http://pbs.twimg.com/profile_images/849132774661308416/pa2Uplq1_normal.jpg" TargetMode="External" /><Relationship Id="rId351" Type="http://schemas.openxmlformats.org/officeDocument/2006/relationships/hyperlink" Target="http://pbs.twimg.com/profile_images/506985389546938368/P8lHZLf7_normal.jpeg" TargetMode="External" /><Relationship Id="rId352" Type="http://schemas.openxmlformats.org/officeDocument/2006/relationships/hyperlink" Target="http://pbs.twimg.com/profile_images/506985389546938368/P8lHZLf7_normal.jpeg" TargetMode="External" /><Relationship Id="rId353" Type="http://schemas.openxmlformats.org/officeDocument/2006/relationships/hyperlink" Target="http://pbs.twimg.com/profile_images/1014662498090475522/Go2MRzN-_normal.jpg" TargetMode="External" /><Relationship Id="rId354" Type="http://schemas.openxmlformats.org/officeDocument/2006/relationships/hyperlink" Target="http://pbs.twimg.com/profile_images/1014662498090475522/Go2MRzN-_normal.jpg" TargetMode="External" /><Relationship Id="rId355" Type="http://schemas.openxmlformats.org/officeDocument/2006/relationships/hyperlink" Target="http://pbs.twimg.com/profile_images/1074181571282903040/T0ZfZxbw_normal.jpg" TargetMode="External" /><Relationship Id="rId356" Type="http://schemas.openxmlformats.org/officeDocument/2006/relationships/hyperlink" Target="http://pbs.twimg.com/profile_images/1074181571282903040/T0ZfZxbw_normal.jpg" TargetMode="External" /><Relationship Id="rId357" Type="http://schemas.openxmlformats.org/officeDocument/2006/relationships/hyperlink" Target="http://pbs.twimg.com/profile_images/849132774661308416/pa2Uplq1_normal.jpg" TargetMode="External" /><Relationship Id="rId358" Type="http://schemas.openxmlformats.org/officeDocument/2006/relationships/hyperlink" Target="http://pbs.twimg.com/profile_images/849132774661308416/pa2Uplq1_normal.jpg" TargetMode="External" /><Relationship Id="rId359" Type="http://schemas.openxmlformats.org/officeDocument/2006/relationships/hyperlink" Target="http://pbs.twimg.com/profile_images/506985389546938368/P8lHZLf7_normal.jpeg" TargetMode="External" /><Relationship Id="rId360" Type="http://schemas.openxmlformats.org/officeDocument/2006/relationships/hyperlink" Target="http://pbs.twimg.com/profile_images/506985389546938368/P8lHZLf7_normal.jpeg" TargetMode="External" /><Relationship Id="rId361" Type="http://schemas.openxmlformats.org/officeDocument/2006/relationships/hyperlink" Target="http://pbs.twimg.com/profile_images/1014662498090475522/Go2MRzN-_normal.jpg" TargetMode="External" /><Relationship Id="rId362" Type="http://schemas.openxmlformats.org/officeDocument/2006/relationships/hyperlink" Target="http://pbs.twimg.com/profile_images/1014662498090475522/Go2MRzN-_normal.jpg" TargetMode="External" /><Relationship Id="rId363" Type="http://schemas.openxmlformats.org/officeDocument/2006/relationships/hyperlink" Target="http://pbs.twimg.com/profile_images/1014662498090475522/Go2MRzN-_normal.jpg" TargetMode="External" /><Relationship Id="rId364" Type="http://schemas.openxmlformats.org/officeDocument/2006/relationships/hyperlink" Target="http://pbs.twimg.com/profile_images/1014662498090475522/Go2MRzN-_normal.jpg" TargetMode="External" /><Relationship Id="rId365" Type="http://schemas.openxmlformats.org/officeDocument/2006/relationships/hyperlink" Target="http://pbs.twimg.com/profile_images/1014662498090475522/Go2MRzN-_normal.jpg" TargetMode="External" /><Relationship Id="rId366" Type="http://schemas.openxmlformats.org/officeDocument/2006/relationships/hyperlink" Target="http://pbs.twimg.com/profile_images/1014662498090475522/Go2MRzN-_normal.jpg" TargetMode="External" /><Relationship Id="rId367" Type="http://schemas.openxmlformats.org/officeDocument/2006/relationships/hyperlink" Target="http://pbs.twimg.com/profile_images/1014662498090475522/Go2MRzN-_normal.jpg" TargetMode="External" /><Relationship Id="rId368" Type="http://schemas.openxmlformats.org/officeDocument/2006/relationships/hyperlink" Target="http://pbs.twimg.com/profile_images/1014662498090475522/Go2MRzN-_normal.jpg" TargetMode="External" /><Relationship Id="rId369" Type="http://schemas.openxmlformats.org/officeDocument/2006/relationships/hyperlink" Target="http://pbs.twimg.com/profile_images/1014662498090475522/Go2MRzN-_normal.jpg" TargetMode="External" /><Relationship Id="rId370" Type="http://schemas.openxmlformats.org/officeDocument/2006/relationships/hyperlink" Target="http://pbs.twimg.com/profile_images/1014662498090475522/Go2MRzN-_normal.jpg" TargetMode="External" /><Relationship Id="rId371" Type="http://schemas.openxmlformats.org/officeDocument/2006/relationships/hyperlink" Target="http://pbs.twimg.com/profile_images/1014662498090475522/Go2MRzN-_normal.jpg" TargetMode="External" /><Relationship Id="rId372" Type="http://schemas.openxmlformats.org/officeDocument/2006/relationships/hyperlink" Target="http://pbs.twimg.com/profile_images/1014662498090475522/Go2MRzN-_normal.jpg" TargetMode="External" /><Relationship Id="rId373" Type="http://schemas.openxmlformats.org/officeDocument/2006/relationships/hyperlink" Target="http://pbs.twimg.com/profile_images/1014662498090475522/Go2MRzN-_normal.jpg" TargetMode="External" /><Relationship Id="rId374" Type="http://schemas.openxmlformats.org/officeDocument/2006/relationships/hyperlink" Target="http://pbs.twimg.com/profile_images/1014662498090475522/Go2MRzN-_normal.jpg" TargetMode="External" /><Relationship Id="rId375" Type="http://schemas.openxmlformats.org/officeDocument/2006/relationships/hyperlink" Target="http://pbs.twimg.com/profile_images/1014662498090475522/Go2MRzN-_normal.jpg" TargetMode="External" /><Relationship Id="rId376" Type="http://schemas.openxmlformats.org/officeDocument/2006/relationships/hyperlink" Target="http://pbs.twimg.com/profile_images/1014662498090475522/Go2MRzN-_normal.jpg" TargetMode="External" /><Relationship Id="rId377" Type="http://schemas.openxmlformats.org/officeDocument/2006/relationships/hyperlink" Target="http://pbs.twimg.com/profile_images/1014662498090475522/Go2MRzN-_normal.jpg" TargetMode="External" /><Relationship Id="rId378" Type="http://schemas.openxmlformats.org/officeDocument/2006/relationships/hyperlink" Target="http://pbs.twimg.com/profile_images/1014662498090475522/Go2MRzN-_normal.jpg" TargetMode="External" /><Relationship Id="rId379" Type="http://schemas.openxmlformats.org/officeDocument/2006/relationships/hyperlink" Target="http://pbs.twimg.com/profile_images/1014662498090475522/Go2MRzN-_normal.jpg" TargetMode="External" /><Relationship Id="rId380" Type="http://schemas.openxmlformats.org/officeDocument/2006/relationships/hyperlink" Target="http://pbs.twimg.com/profile_images/1014662498090475522/Go2MRzN-_normal.jpg" TargetMode="External" /><Relationship Id="rId381" Type="http://schemas.openxmlformats.org/officeDocument/2006/relationships/hyperlink" Target="http://pbs.twimg.com/profile_images/1014662498090475522/Go2MRzN-_normal.jpg" TargetMode="External" /><Relationship Id="rId382" Type="http://schemas.openxmlformats.org/officeDocument/2006/relationships/hyperlink" Target="http://pbs.twimg.com/profile_images/1014662498090475522/Go2MRzN-_normal.jpg" TargetMode="External" /><Relationship Id="rId383" Type="http://schemas.openxmlformats.org/officeDocument/2006/relationships/hyperlink" Target="http://pbs.twimg.com/profile_images/1014662498090475522/Go2MRzN-_normal.jpg" TargetMode="External" /><Relationship Id="rId384" Type="http://schemas.openxmlformats.org/officeDocument/2006/relationships/hyperlink" Target="http://pbs.twimg.com/profile_images/1014662498090475522/Go2MRzN-_normal.jpg" TargetMode="External" /><Relationship Id="rId385" Type="http://schemas.openxmlformats.org/officeDocument/2006/relationships/hyperlink" Target="http://pbs.twimg.com/profile_images/1014662498090475522/Go2MRzN-_normal.jpg" TargetMode="External" /><Relationship Id="rId386" Type="http://schemas.openxmlformats.org/officeDocument/2006/relationships/hyperlink" Target="http://pbs.twimg.com/profile_images/1014662498090475522/Go2MRzN-_normal.jpg" TargetMode="External" /><Relationship Id="rId387" Type="http://schemas.openxmlformats.org/officeDocument/2006/relationships/hyperlink" Target="http://pbs.twimg.com/profile_images/1074181571282903040/T0ZfZxbw_normal.jpg" TargetMode="External" /><Relationship Id="rId388" Type="http://schemas.openxmlformats.org/officeDocument/2006/relationships/hyperlink" Target="http://pbs.twimg.com/profile_images/1074181571282903040/T0ZfZxbw_normal.jpg" TargetMode="External" /><Relationship Id="rId389" Type="http://schemas.openxmlformats.org/officeDocument/2006/relationships/hyperlink" Target="http://pbs.twimg.com/profile_images/1074181571282903040/T0ZfZxbw_normal.jpg" TargetMode="External" /><Relationship Id="rId390" Type="http://schemas.openxmlformats.org/officeDocument/2006/relationships/hyperlink" Target="http://pbs.twimg.com/profile_images/849132774661308416/pa2Uplq1_normal.jpg" TargetMode="External" /><Relationship Id="rId391" Type="http://schemas.openxmlformats.org/officeDocument/2006/relationships/hyperlink" Target="http://pbs.twimg.com/profile_images/1074181571282903040/T0ZfZxbw_normal.jpg" TargetMode="External" /><Relationship Id="rId392" Type="http://schemas.openxmlformats.org/officeDocument/2006/relationships/hyperlink" Target="http://pbs.twimg.com/profile_images/849132774661308416/pa2Uplq1_normal.jpg" TargetMode="External" /><Relationship Id="rId393" Type="http://schemas.openxmlformats.org/officeDocument/2006/relationships/hyperlink" Target="http://pbs.twimg.com/profile_images/849132774661308416/pa2Uplq1_normal.jpg" TargetMode="External" /><Relationship Id="rId394" Type="http://schemas.openxmlformats.org/officeDocument/2006/relationships/hyperlink" Target="http://pbs.twimg.com/profile_images/849132774661308416/pa2Uplq1_normal.jpg" TargetMode="External" /><Relationship Id="rId395" Type="http://schemas.openxmlformats.org/officeDocument/2006/relationships/hyperlink" Target="http://pbs.twimg.com/profile_images/506985389546938368/P8lHZLf7_normal.jpeg" TargetMode="External" /><Relationship Id="rId396" Type="http://schemas.openxmlformats.org/officeDocument/2006/relationships/hyperlink" Target="http://pbs.twimg.com/profile_images/506985389546938368/P8lHZLf7_normal.jpeg" TargetMode="External" /><Relationship Id="rId397" Type="http://schemas.openxmlformats.org/officeDocument/2006/relationships/hyperlink" Target="http://pbs.twimg.com/profile_images/1074181571282903040/T0ZfZxbw_normal.jpg" TargetMode="External" /><Relationship Id="rId398" Type="http://schemas.openxmlformats.org/officeDocument/2006/relationships/hyperlink" Target="http://pbs.twimg.com/profile_images/1074181571282903040/T0ZfZxbw_normal.jpg" TargetMode="External" /><Relationship Id="rId399" Type="http://schemas.openxmlformats.org/officeDocument/2006/relationships/hyperlink" Target="http://pbs.twimg.com/profile_images/1074181571282903040/T0ZfZxbw_normal.jpg" TargetMode="External" /><Relationship Id="rId400" Type="http://schemas.openxmlformats.org/officeDocument/2006/relationships/hyperlink" Target="http://pbs.twimg.com/profile_images/849132774661308416/pa2Uplq1_normal.jpg" TargetMode="External" /><Relationship Id="rId401" Type="http://schemas.openxmlformats.org/officeDocument/2006/relationships/hyperlink" Target="http://pbs.twimg.com/profile_images/849132774661308416/pa2Uplq1_normal.jpg" TargetMode="External" /><Relationship Id="rId402" Type="http://schemas.openxmlformats.org/officeDocument/2006/relationships/hyperlink" Target="http://pbs.twimg.com/profile_images/849132774661308416/pa2Uplq1_normal.jpg" TargetMode="External" /><Relationship Id="rId403" Type="http://schemas.openxmlformats.org/officeDocument/2006/relationships/hyperlink" Target="http://pbs.twimg.com/profile_images/506985389546938368/P8lHZLf7_normal.jpeg" TargetMode="External" /><Relationship Id="rId404" Type="http://schemas.openxmlformats.org/officeDocument/2006/relationships/hyperlink" Target="http://pbs.twimg.com/profile_images/506985389546938368/P8lHZLf7_normal.jpeg" TargetMode="External" /><Relationship Id="rId405" Type="http://schemas.openxmlformats.org/officeDocument/2006/relationships/hyperlink" Target="http://pbs.twimg.com/profile_images/1074181571282903040/T0ZfZxbw_normal.jpg" TargetMode="External" /><Relationship Id="rId406" Type="http://schemas.openxmlformats.org/officeDocument/2006/relationships/hyperlink" Target="http://pbs.twimg.com/profile_images/1074181571282903040/T0ZfZxbw_normal.jpg" TargetMode="External" /><Relationship Id="rId407" Type="http://schemas.openxmlformats.org/officeDocument/2006/relationships/hyperlink" Target="http://pbs.twimg.com/profile_images/1074181571282903040/T0ZfZxbw_normal.jpg" TargetMode="External" /><Relationship Id="rId408" Type="http://schemas.openxmlformats.org/officeDocument/2006/relationships/hyperlink" Target="http://pbs.twimg.com/profile_images/849132774661308416/pa2Uplq1_normal.jpg" TargetMode="External" /><Relationship Id="rId409" Type="http://schemas.openxmlformats.org/officeDocument/2006/relationships/hyperlink" Target="http://pbs.twimg.com/profile_images/849132774661308416/pa2Uplq1_normal.jpg" TargetMode="External" /><Relationship Id="rId410" Type="http://schemas.openxmlformats.org/officeDocument/2006/relationships/hyperlink" Target="http://pbs.twimg.com/profile_images/849132774661308416/pa2Uplq1_normal.jpg" TargetMode="External" /><Relationship Id="rId411" Type="http://schemas.openxmlformats.org/officeDocument/2006/relationships/hyperlink" Target="http://pbs.twimg.com/profile_images/506985389546938368/P8lHZLf7_normal.jpeg" TargetMode="External" /><Relationship Id="rId412" Type="http://schemas.openxmlformats.org/officeDocument/2006/relationships/hyperlink" Target="http://pbs.twimg.com/profile_images/506985389546938368/P8lHZLf7_normal.jpeg" TargetMode="External" /><Relationship Id="rId413" Type="http://schemas.openxmlformats.org/officeDocument/2006/relationships/hyperlink" Target="http://pbs.twimg.com/profile_images/1074181571282903040/T0ZfZxbw_normal.jpg" TargetMode="External" /><Relationship Id="rId414" Type="http://schemas.openxmlformats.org/officeDocument/2006/relationships/hyperlink" Target="http://pbs.twimg.com/profile_images/1074181571282903040/T0ZfZxbw_normal.jpg" TargetMode="External" /><Relationship Id="rId415" Type="http://schemas.openxmlformats.org/officeDocument/2006/relationships/hyperlink" Target="http://pbs.twimg.com/profile_images/1074181571282903040/T0ZfZxbw_normal.jpg" TargetMode="External" /><Relationship Id="rId416" Type="http://schemas.openxmlformats.org/officeDocument/2006/relationships/hyperlink" Target="http://pbs.twimg.com/profile_images/849132774661308416/pa2Uplq1_normal.jpg" TargetMode="External" /><Relationship Id="rId417" Type="http://schemas.openxmlformats.org/officeDocument/2006/relationships/hyperlink" Target="http://pbs.twimg.com/profile_images/849132774661308416/pa2Uplq1_normal.jpg" TargetMode="External" /><Relationship Id="rId418" Type="http://schemas.openxmlformats.org/officeDocument/2006/relationships/hyperlink" Target="http://pbs.twimg.com/profile_images/849132774661308416/pa2Uplq1_normal.jpg" TargetMode="External" /><Relationship Id="rId419" Type="http://schemas.openxmlformats.org/officeDocument/2006/relationships/hyperlink" Target="http://pbs.twimg.com/profile_images/506985389546938368/P8lHZLf7_normal.jpeg" TargetMode="External" /><Relationship Id="rId420" Type="http://schemas.openxmlformats.org/officeDocument/2006/relationships/hyperlink" Target="http://pbs.twimg.com/profile_images/506985389546938368/P8lHZLf7_normal.jpeg" TargetMode="External" /><Relationship Id="rId421" Type="http://schemas.openxmlformats.org/officeDocument/2006/relationships/hyperlink" Target="http://pbs.twimg.com/profile_images/1074181571282903040/T0ZfZxbw_normal.jpg" TargetMode="External" /><Relationship Id="rId422" Type="http://schemas.openxmlformats.org/officeDocument/2006/relationships/hyperlink" Target="http://pbs.twimg.com/profile_images/1074181571282903040/T0ZfZxbw_normal.jpg" TargetMode="External" /><Relationship Id="rId423" Type="http://schemas.openxmlformats.org/officeDocument/2006/relationships/hyperlink" Target="http://pbs.twimg.com/profile_images/1074181571282903040/T0ZfZxbw_normal.jpg" TargetMode="External" /><Relationship Id="rId424" Type="http://schemas.openxmlformats.org/officeDocument/2006/relationships/hyperlink" Target="http://pbs.twimg.com/profile_images/849132774661308416/pa2Uplq1_normal.jpg" TargetMode="External" /><Relationship Id="rId425" Type="http://schemas.openxmlformats.org/officeDocument/2006/relationships/hyperlink" Target="http://pbs.twimg.com/profile_images/849132774661308416/pa2Uplq1_normal.jpg" TargetMode="External" /><Relationship Id="rId426" Type="http://schemas.openxmlformats.org/officeDocument/2006/relationships/hyperlink" Target="http://pbs.twimg.com/profile_images/849132774661308416/pa2Uplq1_normal.jpg" TargetMode="External" /><Relationship Id="rId427" Type="http://schemas.openxmlformats.org/officeDocument/2006/relationships/hyperlink" Target="http://pbs.twimg.com/profile_images/506985389546938368/P8lHZLf7_normal.jpeg" TargetMode="External" /><Relationship Id="rId428" Type="http://schemas.openxmlformats.org/officeDocument/2006/relationships/hyperlink" Target="http://pbs.twimg.com/profile_images/506985389546938368/P8lHZLf7_normal.jpeg" TargetMode="External" /><Relationship Id="rId429" Type="http://schemas.openxmlformats.org/officeDocument/2006/relationships/hyperlink" Target="http://pbs.twimg.com/profile_images/506985389546938368/P8lHZLf7_normal.jpeg" TargetMode="External" /><Relationship Id="rId430" Type="http://schemas.openxmlformats.org/officeDocument/2006/relationships/hyperlink" Target="http://pbs.twimg.com/profile_images/506985389546938368/P8lHZLf7_normal.jpeg" TargetMode="External" /><Relationship Id="rId431" Type="http://schemas.openxmlformats.org/officeDocument/2006/relationships/hyperlink" Target="http://pbs.twimg.com/profile_images/506985389546938368/P8lHZLf7_normal.jpeg" TargetMode="External" /><Relationship Id="rId432" Type="http://schemas.openxmlformats.org/officeDocument/2006/relationships/hyperlink" Target="http://pbs.twimg.com/profile_images/506985389546938368/P8lHZLf7_normal.jpeg" TargetMode="External" /><Relationship Id="rId433" Type="http://schemas.openxmlformats.org/officeDocument/2006/relationships/hyperlink" Target="http://pbs.twimg.com/profile_images/506985389546938368/P8lHZLf7_normal.jpeg" TargetMode="External" /><Relationship Id="rId434" Type="http://schemas.openxmlformats.org/officeDocument/2006/relationships/hyperlink" Target="http://pbs.twimg.com/profile_images/506985389546938368/P8lHZLf7_normal.jpeg" TargetMode="External" /><Relationship Id="rId435" Type="http://schemas.openxmlformats.org/officeDocument/2006/relationships/hyperlink" Target="http://pbs.twimg.com/profile_images/506985389546938368/P8lHZLf7_normal.jpeg" TargetMode="External" /><Relationship Id="rId436" Type="http://schemas.openxmlformats.org/officeDocument/2006/relationships/hyperlink" Target="http://pbs.twimg.com/profile_images/506985389546938368/P8lHZLf7_normal.jpeg" TargetMode="External" /><Relationship Id="rId437" Type="http://schemas.openxmlformats.org/officeDocument/2006/relationships/hyperlink" Target="http://pbs.twimg.com/profile_images/1074181571282903040/T0ZfZxbw_normal.jpg" TargetMode="External" /><Relationship Id="rId438" Type="http://schemas.openxmlformats.org/officeDocument/2006/relationships/hyperlink" Target="http://pbs.twimg.com/profile_images/1074181571282903040/T0ZfZxbw_normal.jpg" TargetMode="External" /><Relationship Id="rId439" Type="http://schemas.openxmlformats.org/officeDocument/2006/relationships/hyperlink" Target="http://pbs.twimg.com/profile_images/1074181571282903040/T0ZfZxbw_normal.jpg" TargetMode="External" /><Relationship Id="rId440" Type="http://schemas.openxmlformats.org/officeDocument/2006/relationships/hyperlink" Target="http://pbs.twimg.com/profile_images/849132774661308416/pa2Uplq1_normal.jpg" TargetMode="External" /><Relationship Id="rId441" Type="http://schemas.openxmlformats.org/officeDocument/2006/relationships/hyperlink" Target="http://pbs.twimg.com/profile_images/849132774661308416/pa2Uplq1_normal.jpg" TargetMode="External" /><Relationship Id="rId442" Type="http://schemas.openxmlformats.org/officeDocument/2006/relationships/hyperlink" Target="http://pbs.twimg.com/profile_images/849132774661308416/pa2Uplq1_normal.jpg" TargetMode="External" /><Relationship Id="rId443" Type="http://schemas.openxmlformats.org/officeDocument/2006/relationships/hyperlink" Target="http://pbs.twimg.com/profile_images/1074181571282903040/T0ZfZxbw_normal.jpg" TargetMode="External" /><Relationship Id="rId444" Type="http://schemas.openxmlformats.org/officeDocument/2006/relationships/hyperlink" Target="http://pbs.twimg.com/profile_images/1074181571282903040/T0ZfZxbw_normal.jpg" TargetMode="External" /><Relationship Id="rId445" Type="http://schemas.openxmlformats.org/officeDocument/2006/relationships/hyperlink" Target="http://pbs.twimg.com/profile_images/1074181571282903040/T0ZfZxbw_normal.jpg" TargetMode="External" /><Relationship Id="rId446" Type="http://schemas.openxmlformats.org/officeDocument/2006/relationships/hyperlink" Target="http://pbs.twimg.com/profile_images/1074181571282903040/T0ZfZxbw_normal.jpg" TargetMode="External" /><Relationship Id="rId447" Type="http://schemas.openxmlformats.org/officeDocument/2006/relationships/hyperlink" Target="http://pbs.twimg.com/profile_images/1074181571282903040/T0ZfZxbw_normal.jpg" TargetMode="External" /><Relationship Id="rId448" Type="http://schemas.openxmlformats.org/officeDocument/2006/relationships/hyperlink" Target="http://pbs.twimg.com/profile_images/1074181571282903040/T0ZfZxbw_normal.jpg" TargetMode="External" /><Relationship Id="rId449" Type="http://schemas.openxmlformats.org/officeDocument/2006/relationships/hyperlink" Target="https://twitter.com/#!/stufranks/status/1129777311275016193" TargetMode="External" /><Relationship Id="rId450" Type="http://schemas.openxmlformats.org/officeDocument/2006/relationships/hyperlink" Target="https://twitter.com/#!/smr_foundation/status/1131907853843746816" TargetMode="External" /><Relationship Id="rId451" Type="http://schemas.openxmlformats.org/officeDocument/2006/relationships/hyperlink" Target="https://twitter.com/#!/rstatstweet/status/1131909010565795840" TargetMode="External" /><Relationship Id="rId452" Type="http://schemas.openxmlformats.org/officeDocument/2006/relationships/hyperlink" Target="https://twitter.com/#!/rstatstweet/status/1131909010565795840" TargetMode="External" /><Relationship Id="rId453" Type="http://schemas.openxmlformats.org/officeDocument/2006/relationships/hyperlink" Target="https://twitter.com/#!/rstatstweet/status/1131909010565795840" TargetMode="External" /><Relationship Id="rId454" Type="http://schemas.openxmlformats.org/officeDocument/2006/relationships/hyperlink" Target="https://twitter.com/#!/rstatstweet/status/1131909010565795840" TargetMode="External" /><Relationship Id="rId455" Type="http://schemas.openxmlformats.org/officeDocument/2006/relationships/hyperlink" Target="https://twitter.com/#!/rstatstweet/status/1131909010565795840" TargetMode="External" /><Relationship Id="rId456" Type="http://schemas.openxmlformats.org/officeDocument/2006/relationships/hyperlink" Target="https://twitter.com/#!/rstatstweet/status/1131909010565795840" TargetMode="External" /><Relationship Id="rId457" Type="http://schemas.openxmlformats.org/officeDocument/2006/relationships/hyperlink" Target="https://twitter.com/#!/rstatstweet/status/1131909010565795840" TargetMode="External" /><Relationship Id="rId458" Type="http://schemas.openxmlformats.org/officeDocument/2006/relationships/hyperlink" Target="https://twitter.com/#!/rstatstweet/status/1131909010565795840" TargetMode="External" /><Relationship Id="rId459" Type="http://schemas.openxmlformats.org/officeDocument/2006/relationships/hyperlink" Target="https://twitter.com/#!/smr_foundation/status/1131907853843746816" TargetMode="External" /><Relationship Id="rId460" Type="http://schemas.openxmlformats.org/officeDocument/2006/relationships/hyperlink" Target="https://twitter.com/#!/smr_foundation/status/1131907853843746816" TargetMode="External" /><Relationship Id="rId461" Type="http://schemas.openxmlformats.org/officeDocument/2006/relationships/hyperlink" Target="https://twitter.com/#!/smr_foundation/status/1131907853843746816" TargetMode="External" /><Relationship Id="rId462" Type="http://schemas.openxmlformats.org/officeDocument/2006/relationships/hyperlink" Target="https://twitter.com/#!/smr_foundation/status/1131907853843746816" TargetMode="External" /><Relationship Id="rId463" Type="http://schemas.openxmlformats.org/officeDocument/2006/relationships/hyperlink" Target="https://twitter.com/#!/smr_foundation/status/1131907853843746816" TargetMode="External" /><Relationship Id="rId464" Type="http://schemas.openxmlformats.org/officeDocument/2006/relationships/hyperlink" Target="https://twitter.com/#!/smr_foundation/status/1131907853843746816" TargetMode="External" /><Relationship Id="rId465" Type="http://schemas.openxmlformats.org/officeDocument/2006/relationships/hyperlink" Target="https://twitter.com/#!/smr_foundation/status/1131907853843746816" TargetMode="External" /><Relationship Id="rId466" Type="http://schemas.openxmlformats.org/officeDocument/2006/relationships/hyperlink" Target="https://twitter.com/#!/smr_foundation/status/1131907853843746816" TargetMode="External" /><Relationship Id="rId467" Type="http://schemas.openxmlformats.org/officeDocument/2006/relationships/hyperlink" Target="https://twitter.com/#!/smr_foundation/status/1131907853843746816" TargetMode="External" /><Relationship Id="rId468" Type="http://schemas.openxmlformats.org/officeDocument/2006/relationships/hyperlink" Target="https://twitter.com/#!/ophiryotam/status/1131909924248858624" TargetMode="External" /><Relationship Id="rId469" Type="http://schemas.openxmlformats.org/officeDocument/2006/relationships/hyperlink" Target="https://twitter.com/#!/ophiryotam/status/1131909924248858624" TargetMode="External" /><Relationship Id="rId470" Type="http://schemas.openxmlformats.org/officeDocument/2006/relationships/hyperlink" Target="https://twitter.com/#!/ophiryotam/status/1131909924248858624" TargetMode="External" /><Relationship Id="rId471" Type="http://schemas.openxmlformats.org/officeDocument/2006/relationships/hyperlink" Target="https://twitter.com/#!/ophiryotam/status/1131909924248858624" TargetMode="External" /><Relationship Id="rId472" Type="http://schemas.openxmlformats.org/officeDocument/2006/relationships/hyperlink" Target="https://twitter.com/#!/ophiryotam/status/1131909924248858624" TargetMode="External" /><Relationship Id="rId473" Type="http://schemas.openxmlformats.org/officeDocument/2006/relationships/hyperlink" Target="https://twitter.com/#!/ophiryotam/status/1131909924248858624" TargetMode="External" /><Relationship Id="rId474" Type="http://schemas.openxmlformats.org/officeDocument/2006/relationships/hyperlink" Target="https://twitter.com/#!/ophiryotam/status/1131909924248858624" TargetMode="External" /><Relationship Id="rId475" Type="http://schemas.openxmlformats.org/officeDocument/2006/relationships/hyperlink" Target="https://twitter.com/#!/ophiryotam/status/1131909924248858624" TargetMode="External" /><Relationship Id="rId476" Type="http://schemas.openxmlformats.org/officeDocument/2006/relationships/hyperlink" Target="https://twitter.com/#!/davidjeong/status/1132026352692072449" TargetMode="External" /><Relationship Id="rId477" Type="http://schemas.openxmlformats.org/officeDocument/2006/relationships/hyperlink" Target="https://twitter.com/#!/davidjeong/status/1132026352692072449" TargetMode="External" /><Relationship Id="rId478" Type="http://schemas.openxmlformats.org/officeDocument/2006/relationships/hyperlink" Target="https://twitter.com/#!/davidjeong/status/1132026352692072449" TargetMode="External" /><Relationship Id="rId479" Type="http://schemas.openxmlformats.org/officeDocument/2006/relationships/hyperlink" Target="https://twitter.com/#!/davidjeong/status/1132026352692072449" TargetMode="External" /><Relationship Id="rId480" Type="http://schemas.openxmlformats.org/officeDocument/2006/relationships/hyperlink" Target="https://twitter.com/#!/davidjeong/status/1132026352692072449" TargetMode="External" /><Relationship Id="rId481" Type="http://schemas.openxmlformats.org/officeDocument/2006/relationships/hyperlink" Target="https://twitter.com/#!/davidjeong/status/1132026352692072449" TargetMode="External" /><Relationship Id="rId482" Type="http://schemas.openxmlformats.org/officeDocument/2006/relationships/hyperlink" Target="https://twitter.com/#!/davidjeong/status/1132026352692072449" TargetMode="External" /><Relationship Id="rId483" Type="http://schemas.openxmlformats.org/officeDocument/2006/relationships/hyperlink" Target="https://twitter.com/#!/davidjeong/status/1132026352692072449" TargetMode="External" /><Relationship Id="rId484" Type="http://schemas.openxmlformats.org/officeDocument/2006/relationships/hyperlink" Target="https://twitter.com/#!/davidjeong/status/1132026352692072449" TargetMode="External" /><Relationship Id="rId485" Type="http://schemas.openxmlformats.org/officeDocument/2006/relationships/hyperlink" Target="https://twitter.com/#!/nodexl/status/1132001064843075584" TargetMode="External" /><Relationship Id="rId486" Type="http://schemas.openxmlformats.org/officeDocument/2006/relationships/hyperlink" Target="https://twitter.com/#!/nodexl/status/1132001064843075584" TargetMode="External" /><Relationship Id="rId487" Type="http://schemas.openxmlformats.org/officeDocument/2006/relationships/hyperlink" Target="https://twitter.com/#!/nodexl/status/1132308145424830465" TargetMode="External" /><Relationship Id="rId488" Type="http://schemas.openxmlformats.org/officeDocument/2006/relationships/hyperlink" Target="https://twitter.com/#!/nodexl/status/1132439394411876352" TargetMode="External" /><Relationship Id="rId489" Type="http://schemas.openxmlformats.org/officeDocument/2006/relationships/hyperlink" Target="https://twitter.com/#!/katypearce/status/1129403249809711111" TargetMode="External" /><Relationship Id="rId490" Type="http://schemas.openxmlformats.org/officeDocument/2006/relationships/hyperlink" Target="https://twitter.com/#!/katypearce/status/1130201946898325504" TargetMode="External" /><Relationship Id="rId491" Type="http://schemas.openxmlformats.org/officeDocument/2006/relationships/hyperlink" Target="https://twitter.com/#!/katypearce/status/1130603186903904256" TargetMode="External" /><Relationship Id="rId492" Type="http://schemas.openxmlformats.org/officeDocument/2006/relationships/hyperlink" Target="https://twitter.com/#!/katypearce/status/1130603200371838976" TargetMode="External" /><Relationship Id="rId493" Type="http://schemas.openxmlformats.org/officeDocument/2006/relationships/hyperlink" Target="https://twitter.com/#!/katypearce/status/1130201880506691584" TargetMode="External" /><Relationship Id="rId494" Type="http://schemas.openxmlformats.org/officeDocument/2006/relationships/hyperlink" Target="https://twitter.com/#!/katypearce/status/1130603228549111808" TargetMode="External" /><Relationship Id="rId495" Type="http://schemas.openxmlformats.org/officeDocument/2006/relationships/hyperlink" Target="https://twitter.com/#!/katypearce/status/1130201880506691584" TargetMode="External" /><Relationship Id="rId496" Type="http://schemas.openxmlformats.org/officeDocument/2006/relationships/hyperlink" Target="https://twitter.com/#!/katypearce/status/1130603228549111808" TargetMode="External" /><Relationship Id="rId497" Type="http://schemas.openxmlformats.org/officeDocument/2006/relationships/hyperlink" Target="https://twitter.com/#!/katypearce/status/1130201880506691584" TargetMode="External" /><Relationship Id="rId498" Type="http://schemas.openxmlformats.org/officeDocument/2006/relationships/hyperlink" Target="https://twitter.com/#!/katypearce/status/1130603228549111808" TargetMode="External" /><Relationship Id="rId499" Type="http://schemas.openxmlformats.org/officeDocument/2006/relationships/hyperlink" Target="https://twitter.com/#!/katypearce/status/1130201880506691584" TargetMode="External" /><Relationship Id="rId500" Type="http://schemas.openxmlformats.org/officeDocument/2006/relationships/hyperlink" Target="https://twitter.com/#!/katypearce/status/1130603228549111808" TargetMode="External" /><Relationship Id="rId501" Type="http://schemas.openxmlformats.org/officeDocument/2006/relationships/hyperlink" Target="https://twitter.com/#!/katypearce/status/1130201880506691584" TargetMode="External" /><Relationship Id="rId502" Type="http://schemas.openxmlformats.org/officeDocument/2006/relationships/hyperlink" Target="https://twitter.com/#!/katypearce/status/1130603228549111808" TargetMode="External" /><Relationship Id="rId503" Type="http://schemas.openxmlformats.org/officeDocument/2006/relationships/hyperlink" Target="https://twitter.com/#!/katypearce/status/1131219603470733312" TargetMode="External" /><Relationship Id="rId504" Type="http://schemas.openxmlformats.org/officeDocument/2006/relationships/hyperlink" Target="https://twitter.com/#!/katypearce/status/1131219633803890695" TargetMode="External" /><Relationship Id="rId505" Type="http://schemas.openxmlformats.org/officeDocument/2006/relationships/hyperlink" Target="https://twitter.com/#!/katypearce/status/1131219633803890695" TargetMode="External" /><Relationship Id="rId506" Type="http://schemas.openxmlformats.org/officeDocument/2006/relationships/hyperlink" Target="https://twitter.com/#!/katypearce/status/1131219633803890695" TargetMode="External" /><Relationship Id="rId507" Type="http://schemas.openxmlformats.org/officeDocument/2006/relationships/hyperlink" Target="https://twitter.com/#!/katypearce/status/1131219633803890695" TargetMode="External" /><Relationship Id="rId508" Type="http://schemas.openxmlformats.org/officeDocument/2006/relationships/hyperlink" Target="https://twitter.com/#!/katypearce/status/1131561530871300097" TargetMode="External" /><Relationship Id="rId509" Type="http://schemas.openxmlformats.org/officeDocument/2006/relationships/hyperlink" Target="https://twitter.com/#!/katypearce/status/1131582703822749696" TargetMode="External" /><Relationship Id="rId510" Type="http://schemas.openxmlformats.org/officeDocument/2006/relationships/hyperlink" Target="https://twitter.com/#!/katypearce/status/1131582726895628288" TargetMode="External" /><Relationship Id="rId511" Type="http://schemas.openxmlformats.org/officeDocument/2006/relationships/hyperlink" Target="https://twitter.com/#!/katypearce/status/1131582726895628288" TargetMode="External" /><Relationship Id="rId512" Type="http://schemas.openxmlformats.org/officeDocument/2006/relationships/hyperlink" Target="https://twitter.com/#!/katypearce/status/1131582726895628288" TargetMode="External" /><Relationship Id="rId513" Type="http://schemas.openxmlformats.org/officeDocument/2006/relationships/hyperlink" Target="https://twitter.com/#!/katypearce/status/1131582726895628288" TargetMode="External" /><Relationship Id="rId514" Type="http://schemas.openxmlformats.org/officeDocument/2006/relationships/hyperlink" Target="https://twitter.com/#!/katypearce/status/1131582726895628288" TargetMode="External" /><Relationship Id="rId515" Type="http://schemas.openxmlformats.org/officeDocument/2006/relationships/hyperlink" Target="https://twitter.com/#!/katypearce/status/1131582726895628288" TargetMode="External" /><Relationship Id="rId516" Type="http://schemas.openxmlformats.org/officeDocument/2006/relationships/hyperlink" Target="https://twitter.com/#!/katypearce/status/1131582769417482246" TargetMode="External" /><Relationship Id="rId517" Type="http://schemas.openxmlformats.org/officeDocument/2006/relationships/hyperlink" Target="https://twitter.com/#!/katypearce/status/1131582839261081600" TargetMode="External" /><Relationship Id="rId518" Type="http://schemas.openxmlformats.org/officeDocument/2006/relationships/hyperlink" Target="https://twitter.com/#!/katypearce/status/1131659704810246144" TargetMode="External" /><Relationship Id="rId519" Type="http://schemas.openxmlformats.org/officeDocument/2006/relationships/hyperlink" Target="https://twitter.com/#!/katypearce/status/1131659722074009600" TargetMode="External" /><Relationship Id="rId520" Type="http://schemas.openxmlformats.org/officeDocument/2006/relationships/hyperlink" Target="https://twitter.com/#!/katypearce/status/1131659742181560321" TargetMode="External" /><Relationship Id="rId521" Type="http://schemas.openxmlformats.org/officeDocument/2006/relationships/hyperlink" Target="https://twitter.com/#!/katypearce/status/1131659768215556098" TargetMode="External" /><Relationship Id="rId522" Type="http://schemas.openxmlformats.org/officeDocument/2006/relationships/hyperlink" Target="https://twitter.com/#!/katypearce/status/1131659791082938368" TargetMode="External" /><Relationship Id="rId523" Type="http://schemas.openxmlformats.org/officeDocument/2006/relationships/hyperlink" Target="https://twitter.com/#!/katypearce/status/1131659839476776961" TargetMode="External" /><Relationship Id="rId524" Type="http://schemas.openxmlformats.org/officeDocument/2006/relationships/hyperlink" Target="https://twitter.com/#!/katypearce/status/1131659890643091456" TargetMode="External" /><Relationship Id="rId525" Type="http://schemas.openxmlformats.org/officeDocument/2006/relationships/hyperlink" Target="https://twitter.com/#!/katypearce/status/1131659890643091456" TargetMode="External" /><Relationship Id="rId526" Type="http://schemas.openxmlformats.org/officeDocument/2006/relationships/hyperlink" Target="https://twitter.com/#!/katypearce/status/1131742395731795969" TargetMode="External" /><Relationship Id="rId527" Type="http://schemas.openxmlformats.org/officeDocument/2006/relationships/hyperlink" Target="https://twitter.com/#!/katypearce/status/1131742510328504321" TargetMode="External" /><Relationship Id="rId528" Type="http://schemas.openxmlformats.org/officeDocument/2006/relationships/hyperlink" Target="https://twitter.com/#!/katypearce/status/1131860876577976325" TargetMode="External" /><Relationship Id="rId529" Type="http://schemas.openxmlformats.org/officeDocument/2006/relationships/hyperlink" Target="https://twitter.com/#!/katypearce/status/1131860876577976325" TargetMode="External" /><Relationship Id="rId530" Type="http://schemas.openxmlformats.org/officeDocument/2006/relationships/hyperlink" Target="https://twitter.com/#!/katypearce/status/1131878735202979841" TargetMode="External" /><Relationship Id="rId531" Type="http://schemas.openxmlformats.org/officeDocument/2006/relationships/hyperlink" Target="https://twitter.com/#!/katypearce/status/1131878754261852160" TargetMode="External" /><Relationship Id="rId532" Type="http://schemas.openxmlformats.org/officeDocument/2006/relationships/hyperlink" Target="https://twitter.com/#!/katypearce/status/1131878754261852160" TargetMode="External" /><Relationship Id="rId533" Type="http://schemas.openxmlformats.org/officeDocument/2006/relationships/hyperlink" Target="https://twitter.com/#!/katypearce/status/1131878754261852160" TargetMode="External" /><Relationship Id="rId534" Type="http://schemas.openxmlformats.org/officeDocument/2006/relationships/hyperlink" Target="https://twitter.com/#!/katypearce/status/1131878754261852160" TargetMode="External" /><Relationship Id="rId535" Type="http://schemas.openxmlformats.org/officeDocument/2006/relationships/hyperlink" Target="https://twitter.com/#!/katypearce/status/1131878754261852160" TargetMode="External" /><Relationship Id="rId536" Type="http://schemas.openxmlformats.org/officeDocument/2006/relationships/hyperlink" Target="https://twitter.com/#!/katypearce/status/1131919571944910849" TargetMode="External" /><Relationship Id="rId537" Type="http://schemas.openxmlformats.org/officeDocument/2006/relationships/hyperlink" Target="https://twitter.com/#!/katypearce/status/1131919571944910849" TargetMode="External" /><Relationship Id="rId538" Type="http://schemas.openxmlformats.org/officeDocument/2006/relationships/hyperlink" Target="https://twitter.com/#!/katypearce/status/1131919588554354690" TargetMode="External" /><Relationship Id="rId539" Type="http://schemas.openxmlformats.org/officeDocument/2006/relationships/hyperlink" Target="https://twitter.com/#!/katypearce/status/1131219633803890695" TargetMode="External" /><Relationship Id="rId540" Type="http://schemas.openxmlformats.org/officeDocument/2006/relationships/hyperlink" Target="https://twitter.com/#!/katypearce/status/1131919603645464576" TargetMode="External" /><Relationship Id="rId541" Type="http://schemas.openxmlformats.org/officeDocument/2006/relationships/hyperlink" Target="https://twitter.com/#!/katypearce/status/1131919646410592256" TargetMode="External" /><Relationship Id="rId542" Type="http://schemas.openxmlformats.org/officeDocument/2006/relationships/hyperlink" Target="https://twitter.com/#!/katypearce/status/1131919646410592256" TargetMode="External" /><Relationship Id="rId543" Type="http://schemas.openxmlformats.org/officeDocument/2006/relationships/hyperlink" Target="https://twitter.com/#!/katypearce/status/1131919685216329735" TargetMode="External" /><Relationship Id="rId544" Type="http://schemas.openxmlformats.org/officeDocument/2006/relationships/hyperlink" Target="https://twitter.com/#!/katypearce/status/1131919720666550272" TargetMode="External" /><Relationship Id="rId545" Type="http://schemas.openxmlformats.org/officeDocument/2006/relationships/hyperlink" Target="https://twitter.com/#!/katypearce/status/1131919752568410114" TargetMode="External" /><Relationship Id="rId546" Type="http://schemas.openxmlformats.org/officeDocument/2006/relationships/hyperlink" Target="https://twitter.com/#!/nodexl/status/1132308145424830465" TargetMode="External" /><Relationship Id="rId547" Type="http://schemas.openxmlformats.org/officeDocument/2006/relationships/hyperlink" Target="https://twitter.com/#!/nodexl/status/1132439394411876352" TargetMode="External" /><Relationship Id="rId548" Type="http://schemas.openxmlformats.org/officeDocument/2006/relationships/hyperlink" Target="https://twitter.com/#!/katypearce/status/1131919752568410114" TargetMode="External" /><Relationship Id="rId549" Type="http://schemas.openxmlformats.org/officeDocument/2006/relationships/hyperlink" Target="https://twitter.com/#!/katypearce/status/1131919666585194496" TargetMode="External" /><Relationship Id="rId550" Type="http://schemas.openxmlformats.org/officeDocument/2006/relationships/hyperlink" Target="https://twitter.com/#!/katypearce/status/1131919752568410114" TargetMode="External" /><Relationship Id="rId551" Type="http://schemas.openxmlformats.org/officeDocument/2006/relationships/hyperlink" Target="https://twitter.com/#!/katypearce/status/1131919834185445377" TargetMode="External" /><Relationship Id="rId552" Type="http://schemas.openxmlformats.org/officeDocument/2006/relationships/hyperlink" Target="https://twitter.com/#!/katypearce/status/1131919858097164290" TargetMode="External" /><Relationship Id="rId553" Type="http://schemas.openxmlformats.org/officeDocument/2006/relationships/hyperlink" Target="https://twitter.com/#!/katypearce/status/1131919882747109377" TargetMode="External" /><Relationship Id="rId554" Type="http://schemas.openxmlformats.org/officeDocument/2006/relationships/hyperlink" Target="https://twitter.com/#!/katypearce/status/1131919882747109377" TargetMode="External" /><Relationship Id="rId555" Type="http://schemas.openxmlformats.org/officeDocument/2006/relationships/hyperlink" Target="https://twitter.com/#!/katypearce/status/1131919882747109377" TargetMode="External" /><Relationship Id="rId556" Type="http://schemas.openxmlformats.org/officeDocument/2006/relationships/hyperlink" Target="https://twitter.com/#!/katypearce/status/1131919882747109377" TargetMode="External" /><Relationship Id="rId557" Type="http://schemas.openxmlformats.org/officeDocument/2006/relationships/hyperlink" Target="https://twitter.com/#!/katypearce/status/1131919882747109377" TargetMode="External" /><Relationship Id="rId558" Type="http://schemas.openxmlformats.org/officeDocument/2006/relationships/hyperlink" Target="https://twitter.com/#!/katypearce/status/1131919882747109377" TargetMode="External" /><Relationship Id="rId559" Type="http://schemas.openxmlformats.org/officeDocument/2006/relationships/hyperlink" Target="https://twitter.com/#!/katypearce/status/1131919882747109377" TargetMode="External" /><Relationship Id="rId560" Type="http://schemas.openxmlformats.org/officeDocument/2006/relationships/hyperlink" Target="https://twitter.com/#!/katypearce/status/1131919882747109377" TargetMode="External" /><Relationship Id="rId561" Type="http://schemas.openxmlformats.org/officeDocument/2006/relationships/hyperlink" Target="https://twitter.com/#!/katypearce/status/1131919882747109377" TargetMode="External" /><Relationship Id="rId562" Type="http://schemas.openxmlformats.org/officeDocument/2006/relationships/hyperlink" Target="https://twitter.com/#!/katypearce/status/1131919882747109377" TargetMode="External" /><Relationship Id="rId563" Type="http://schemas.openxmlformats.org/officeDocument/2006/relationships/hyperlink" Target="https://twitter.com/#!/katypearce/status/1131919882747109377" TargetMode="External" /><Relationship Id="rId564" Type="http://schemas.openxmlformats.org/officeDocument/2006/relationships/hyperlink" Target="https://twitter.com/#!/katypearce/status/1131919913134710785" TargetMode="External" /><Relationship Id="rId565" Type="http://schemas.openxmlformats.org/officeDocument/2006/relationships/hyperlink" Target="https://twitter.com/#!/katypearce/status/1131919931023515653" TargetMode="External" /><Relationship Id="rId566" Type="http://schemas.openxmlformats.org/officeDocument/2006/relationships/hyperlink" Target="https://twitter.com/#!/nodexl/status/1132001064843075584" TargetMode="External" /><Relationship Id="rId567" Type="http://schemas.openxmlformats.org/officeDocument/2006/relationships/hyperlink" Target="https://twitter.com/#!/katypearce/status/1131919931023515653" TargetMode="External" /><Relationship Id="rId568" Type="http://schemas.openxmlformats.org/officeDocument/2006/relationships/hyperlink" Target="https://twitter.com/#!/katypearce/status/1131919931023515653" TargetMode="External" /><Relationship Id="rId569" Type="http://schemas.openxmlformats.org/officeDocument/2006/relationships/hyperlink" Target="https://twitter.com/#!/katypearce/status/1131923235363348480" TargetMode="External" /><Relationship Id="rId570" Type="http://schemas.openxmlformats.org/officeDocument/2006/relationships/hyperlink" Target="https://twitter.com/#!/katypearce/status/1131923235363348480" TargetMode="External" /><Relationship Id="rId571" Type="http://schemas.openxmlformats.org/officeDocument/2006/relationships/hyperlink" Target="https://twitter.com/#!/katypearce/status/1131923258524274688" TargetMode="External" /><Relationship Id="rId572" Type="http://schemas.openxmlformats.org/officeDocument/2006/relationships/hyperlink" Target="https://twitter.com/#!/katypearce/status/1131923258524274688" TargetMode="External" /><Relationship Id="rId573" Type="http://schemas.openxmlformats.org/officeDocument/2006/relationships/hyperlink" Target="https://twitter.com/#!/katypearce/status/1131931139059388426" TargetMode="External" /><Relationship Id="rId574" Type="http://schemas.openxmlformats.org/officeDocument/2006/relationships/hyperlink" Target="https://twitter.com/#!/katypearce/status/1131931139059388426" TargetMode="External" /><Relationship Id="rId575" Type="http://schemas.openxmlformats.org/officeDocument/2006/relationships/hyperlink" Target="https://twitter.com/#!/katypearce/status/1131931139059388426" TargetMode="External" /><Relationship Id="rId576" Type="http://schemas.openxmlformats.org/officeDocument/2006/relationships/hyperlink" Target="https://twitter.com/#!/katypearce/status/1131931158609108992" TargetMode="External" /><Relationship Id="rId577" Type="http://schemas.openxmlformats.org/officeDocument/2006/relationships/hyperlink" Target="https://twitter.com/#!/katypearce/status/1131931158609108992" TargetMode="External" /><Relationship Id="rId578" Type="http://schemas.openxmlformats.org/officeDocument/2006/relationships/hyperlink" Target="https://twitter.com/#!/katypearce/status/1131974611787235328" TargetMode="External" /><Relationship Id="rId579" Type="http://schemas.openxmlformats.org/officeDocument/2006/relationships/hyperlink" Target="https://twitter.com/#!/katypearce/status/1131974686928248832" TargetMode="External" /><Relationship Id="rId580" Type="http://schemas.openxmlformats.org/officeDocument/2006/relationships/hyperlink" Target="https://twitter.com/#!/katypearce/status/1131974686928248832" TargetMode="External" /><Relationship Id="rId581" Type="http://schemas.openxmlformats.org/officeDocument/2006/relationships/hyperlink" Target="https://twitter.com/#!/katypearce/status/1131974714593861633" TargetMode="External" /><Relationship Id="rId582" Type="http://schemas.openxmlformats.org/officeDocument/2006/relationships/hyperlink" Target="https://twitter.com/#!/katypearce/status/1131974714593861633" TargetMode="External" /><Relationship Id="rId583" Type="http://schemas.openxmlformats.org/officeDocument/2006/relationships/hyperlink" Target="https://twitter.com/#!/katypearce/status/1131974736588759040" TargetMode="External" /><Relationship Id="rId584" Type="http://schemas.openxmlformats.org/officeDocument/2006/relationships/hyperlink" Target="https://twitter.com/#!/katypearce/status/1131982107138494464" TargetMode="External" /><Relationship Id="rId585" Type="http://schemas.openxmlformats.org/officeDocument/2006/relationships/hyperlink" Target="https://twitter.com/#!/katypearce/status/1131982107138494464" TargetMode="External" /><Relationship Id="rId586" Type="http://schemas.openxmlformats.org/officeDocument/2006/relationships/hyperlink" Target="https://twitter.com/#!/katypearce/status/1131982107138494464" TargetMode="External" /><Relationship Id="rId587" Type="http://schemas.openxmlformats.org/officeDocument/2006/relationships/hyperlink" Target="https://twitter.com/#!/katypearce/status/1131982223710838787" TargetMode="External" /><Relationship Id="rId588" Type="http://schemas.openxmlformats.org/officeDocument/2006/relationships/hyperlink" Target="https://twitter.com/#!/katypearce/status/1131982223710838787" TargetMode="External" /><Relationship Id="rId589" Type="http://schemas.openxmlformats.org/officeDocument/2006/relationships/hyperlink" Target="https://twitter.com/#!/katypearce/status/1131982339238748160" TargetMode="External" /><Relationship Id="rId590" Type="http://schemas.openxmlformats.org/officeDocument/2006/relationships/hyperlink" Target="https://twitter.com/#!/katypearce/status/1131982107138494464" TargetMode="External" /><Relationship Id="rId591" Type="http://schemas.openxmlformats.org/officeDocument/2006/relationships/hyperlink" Target="https://twitter.com/#!/katypearce/status/1131982339238748160" TargetMode="External" /><Relationship Id="rId592" Type="http://schemas.openxmlformats.org/officeDocument/2006/relationships/hyperlink" Target="https://twitter.com/#!/katypearce/status/1131991861055381505" TargetMode="External" /><Relationship Id="rId593" Type="http://schemas.openxmlformats.org/officeDocument/2006/relationships/hyperlink" Target="https://twitter.com/#!/katypearce/status/1131991922598469633" TargetMode="External" /><Relationship Id="rId594" Type="http://schemas.openxmlformats.org/officeDocument/2006/relationships/hyperlink" Target="https://twitter.com/#!/katypearce/status/1132139680315654145" TargetMode="External" /><Relationship Id="rId595" Type="http://schemas.openxmlformats.org/officeDocument/2006/relationships/hyperlink" Target="https://twitter.com/#!/katypearce/status/1132139706744020992" TargetMode="External" /><Relationship Id="rId596" Type="http://schemas.openxmlformats.org/officeDocument/2006/relationships/hyperlink" Target="https://twitter.com/#!/katypearce/status/1132139734178947072" TargetMode="External" /><Relationship Id="rId597" Type="http://schemas.openxmlformats.org/officeDocument/2006/relationships/hyperlink" Target="https://twitter.com/#!/katypearce/status/1132139862348505089" TargetMode="External" /><Relationship Id="rId598" Type="http://schemas.openxmlformats.org/officeDocument/2006/relationships/hyperlink" Target="https://twitter.com/#!/katypearce/status/1132139862348505089" TargetMode="External" /><Relationship Id="rId599" Type="http://schemas.openxmlformats.org/officeDocument/2006/relationships/hyperlink" Target="https://twitter.com/#!/katypearce/status/1132139895537979393" TargetMode="External" /><Relationship Id="rId600" Type="http://schemas.openxmlformats.org/officeDocument/2006/relationships/hyperlink" Target="https://twitter.com/#!/katypearce/status/1132139998059335686" TargetMode="External" /><Relationship Id="rId601" Type="http://schemas.openxmlformats.org/officeDocument/2006/relationships/hyperlink" Target="https://twitter.com/#!/katypearce/status/1132139998059335686" TargetMode="External" /><Relationship Id="rId602" Type="http://schemas.openxmlformats.org/officeDocument/2006/relationships/hyperlink" Target="https://twitter.com/#!/katypearce/status/1132356506417020930" TargetMode="External" /><Relationship Id="rId603" Type="http://schemas.openxmlformats.org/officeDocument/2006/relationships/hyperlink" Target="https://twitter.com/#!/smandpbot/status/1132358689208307712" TargetMode="External" /><Relationship Id="rId604" Type="http://schemas.openxmlformats.org/officeDocument/2006/relationships/hyperlink" Target="https://twitter.com/#!/katypearce/status/1132356492223492096" TargetMode="External" /><Relationship Id="rId605" Type="http://schemas.openxmlformats.org/officeDocument/2006/relationships/hyperlink" Target="https://twitter.com/#!/smandpbot/status/1132358696271601664" TargetMode="External" /><Relationship Id="rId606" Type="http://schemas.openxmlformats.org/officeDocument/2006/relationships/hyperlink" Target="https://twitter.com/#!/katypearce/status/1132356492223492096" TargetMode="External" /><Relationship Id="rId607" Type="http://schemas.openxmlformats.org/officeDocument/2006/relationships/hyperlink" Target="https://twitter.com/#!/smandpbot/status/1132358696271601664" TargetMode="External" /><Relationship Id="rId608" Type="http://schemas.openxmlformats.org/officeDocument/2006/relationships/hyperlink" Target="https://twitter.com/#!/katypearce/status/1132356492223492096" TargetMode="External" /><Relationship Id="rId609" Type="http://schemas.openxmlformats.org/officeDocument/2006/relationships/hyperlink" Target="https://twitter.com/#!/smandpbot/status/1132358696271601664" TargetMode="External" /><Relationship Id="rId610" Type="http://schemas.openxmlformats.org/officeDocument/2006/relationships/hyperlink" Target="https://twitter.com/#!/debbydn/status/1132395197365665793" TargetMode="External" /><Relationship Id="rId611" Type="http://schemas.openxmlformats.org/officeDocument/2006/relationships/hyperlink" Target="https://twitter.com/#!/katypearce/status/1132356463597375488" TargetMode="External" /><Relationship Id="rId612" Type="http://schemas.openxmlformats.org/officeDocument/2006/relationships/hyperlink" Target="https://twitter.com/#!/smandpbot/status/1132358718316777472" TargetMode="External" /><Relationship Id="rId613" Type="http://schemas.openxmlformats.org/officeDocument/2006/relationships/hyperlink" Target="https://twitter.com/#!/katypearce/status/1132356450326646786" TargetMode="External" /><Relationship Id="rId614" Type="http://schemas.openxmlformats.org/officeDocument/2006/relationships/hyperlink" Target="https://twitter.com/#!/smandpbot/status/1132358740911505409" TargetMode="External" /><Relationship Id="rId615" Type="http://schemas.openxmlformats.org/officeDocument/2006/relationships/hyperlink" Target="https://twitter.com/#!/katypearce/status/1132356450326646786" TargetMode="External" /><Relationship Id="rId616" Type="http://schemas.openxmlformats.org/officeDocument/2006/relationships/hyperlink" Target="https://twitter.com/#!/smandpbot/status/1132358740911505409" TargetMode="External" /><Relationship Id="rId617" Type="http://schemas.openxmlformats.org/officeDocument/2006/relationships/hyperlink" Target="https://twitter.com/#!/katypearce/status/1132356450326646786" TargetMode="External" /><Relationship Id="rId618" Type="http://schemas.openxmlformats.org/officeDocument/2006/relationships/hyperlink" Target="https://twitter.com/#!/smandpbot/status/1132358740911505409" TargetMode="External" /><Relationship Id="rId619" Type="http://schemas.openxmlformats.org/officeDocument/2006/relationships/hyperlink" Target="https://twitter.com/#!/katypearce/status/1132395612157227010" TargetMode="External" /><Relationship Id="rId620" Type="http://schemas.openxmlformats.org/officeDocument/2006/relationships/hyperlink" Target="https://twitter.com/#!/smandpbot/status/1132414763038904320" TargetMode="External" /><Relationship Id="rId621" Type="http://schemas.openxmlformats.org/officeDocument/2006/relationships/hyperlink" Target="https://twitter.com/#!/katypearce/status/1132392728103460867" TargetMode="External" /><Relationship Id="rId622" Type="http://schemas.openxmlformats.org/officeDocument/2006/relationships/hyperlink" Target="https://twitter.com/#!/smandpbot/status/1132415228879233024" TargetMode="External" /><Relationship Id="rId623" Type="http://schemas.openxmlformats.org/officeDocument/2006/relationships/hyperlink" Target="https://twitter.com/#!/katypearce/status/1132381372021116928" TargetMode="External" /><Relationship Id="rId624" Type="http://schemas.openxmlformats.org/officeDocument/2006/relationships/hyperlink" Target="https://twitter.com/#!/smandpbot/status/1132416087679787009" TargetMode="External" /><Relationship Id="rId625" Type="http://schemas.openxmlformats.org/officeDocument/2006/relationships/hyperlink" Target="https://twitter.com/#!/katypearce/status/1132381372021116928" TargetMode="External" /><Relationship Id="rId626" Type="http://schemas.openxmlformats.org/officeDocument/2006/relationships/hyperlink" Target="https://twitter.com/#!/smandpbot/status/1132416087679787009" TargetMode="External" /><Relationship Id="rId627" Type="http://schemas.openxmlformats.org/officeDocument/2006/relationships/hyperlink" Target="https://twitter.com/#!/katypearce/status/1132381372021116928" TargetMode="External" /><Relationship Id="rId628" Type="http://schemas.openxmlformats.org/officeDocument/2006/relationships/hyperlink" Target="https://twitter.com/#!/smandpbot/status/1132416087679787009" TargetMode="External" /><Relationship Id="rId629" Type="http://schemas.openxmlformats.org/officeDocument/2006/relationships/hyperlink" Target="https://twitter.com/#!/katypearce/status/1132623690011684865" TargetMode="External" /><Relationship Id="rId630" Type="http://schemas.openxmlformats.org/officeDocument/2006/relationships/hyperlink" Target="https://twitter.com/#!/smandpbot/status/1132627237260464128" TargetMode="External" /><Relationship Id="rId631" Type="http://schemas.openxmlformats.org/officeDocument/2006/relationships/hyperlink" Target="https://twitter.com/#!/katypearce/status/1132623690011684865" TargetMode="External" /><Relationship Id="rId632" Type="http://schemas.openxmlformats.org/officeDocument/2006/relationships/hyperlink" Target="https://twitter.com/#!/smandpbot/status/1132627237260464128" TargetMode="External" /><Relationship Id="rId633" Type="http://schemas.openxmlformats.org/officeDocument/2006/relationships/hyperlink" Target="https://twitter.com/#!/katypearce/status/1132623690011684865" TargetMode="External" /><Relationship Id="rId634" Type="http://schemas.openxmlformats.org/officeDocument/2006/relationships/hyperlink" Target="https://twitter.com/#!/smandpbot/status/1132627237260464128" TargetMode="External" /><Relationship Id="rId635" Type="http://schemas.openxmlformats.org/officeDocument/2006/relationships/hyperlink" Target="https://twitter.com/#!/katypearce/status/1132623625142636546" TargetMode="External" /><Relationship Id="rId636" Type="http://schemas.openxmlformats.org/officeDocument/2006/relationships/hyperlink" Target="https://twitter.com/#!/smandpbot/status/1132627243757445120" TargetMode="External" /><Relationship Id="rId637" Type="http://schemas.openxmlformats.org/officeDocument/2006/relationships/hyperlink" Target="https://twitter.com/#!/katypearce/status/1132623607304208384" TargetMode="External" /><Relationship Id="rId638" Type="http://schemas.openxmlformats.org/officeDocument/2006/relationships/hyperlink" Target="https://twitter.com/#!/smandpbot/status/1132627254104739841" TargetMode="External" /><Relationship Id="rId639" Type="http://schemas.openxmlformats.org/officeDocument/2006/relationships/hyperlink" Target="https://twitter.com/#!/katypearce/status/1132623607304208384" TargetMode="External" /><Relationship Id="rId640" Type="http://schemas.openxmlformats.org/officeDocument/2006/relationships/hyperlink" Target="https://twitter.com/#!/smandpbot/status/1132627254104739841" TargetMode="External" /><Relationship Id="rId641" Type="http://schemas.openxmlformats.org/officeDocument/2006/relationships/hyperlink" Target="https://twitter.com/#!/katypearce/status/1132139706744020992" TargetMode="External" /><Relationship Id="rId642" Type="http://schemas.openxmlformats.org/officeDocument/2006/relationships/hyperlink" Target="https://twitter.com/#!/katypearce/status/1132623607304208384" TargetMode="External" /><Relationship Id="rId643" Type="http://schemas.openxmlformats.org/officeDocument/2006/relationships/hyperlink" Target="https://twitter.com/#!/smandpbot/status/1132627254104739841" TargetMode="External" /><Relationship Id="rId644" Type="http://schemas.openxmlformats.org/officeDocument/2006/relationships/hyperlink" Target="https://twitter.com/#!/katypearce/status/1132623607304208384" TargetMode="External" /><Relationship Id="rId645" Type="http://schemas.openxmlformats.org/officeDocument/2006/relationships/hyperlink" Target="https://twitter.com/#!/smandpbot/status/1132627254104739841" TargetMode="External" /><Relationship Id="rId646" Type="http://schemas.openxmlformats.org/officeDocument/2006/relationships/hyperlink" Target="https://twitter.com/#!/katypearce/status/1132623607304208384" TargetMode="External" /><Relationship Id="rId647" Type="http://schemas.openxmlformats.org/officeDocument/2006/relationships/hyperlink" Target="https://twitter.com/#!/smandpbot/status/1132627254104739841" TargetMode="External" /><Relationship Id="rId648" Type="http://schemas.openxmlformats.org/officeDocument/2006/relationships/hyperlink" Target="https://twitter.com/#!/katypearce/status/1132629203696934912" TargetMode="External" /><Relationship Id="rId649" Type="http://schemas.openxmlformats.org/officeDocument/2006/relationships/hyperlink" Target="https://twitter.com/#!/smandpbot/status/1132632653646172160" TargetMode="External" /><Relationship Id="rId650" Type="http://schemas.openxmlformats.org/officeDocument/2006/relationships/hyperlink" Target="https://twitter.com/#!/katypearce/status/1132629203696934912" TargetMode="External" /><Relationship Id="rId651" Type="http://schemas.openxmlformats.org/officeDocument/2006/relationships/hyperlink" Target="https://twitter.com/#!/smandpbot/status/1132632653646172160" TargetMode="External" /><Relationship Id="rId652" Type="http://schemas.openxmlformats.org/officeDocument/2006/relationships/hyperlink" Target="https://twitter.com/#!/katypearce/status/1132626895927947264" TargetMode="External" /><Relationship Id="rId653" Type="http://schemas.openxmlformats.org/officeDocument/2006/relationships/hyperlink" Target="https://twitter.com/#!/smandpbot/status/1132632909968547840" TargetMode="External" /><Relationship Id="rId654" Type="http://schemas.openxmlformats.org/officeDocument/2006/relationships/hyperlink" Target="https://twitter.com/#!/ica_cat/status/1132001420226568192" TargetMode="External" /><Relationship Id="rId655" Type="http://schemas.openxmlformats.org/officeDocument/2006/relationships/hyperlink" Target="https://twitter.com/#!/ica_cat/status/1132001420226568192" TargetMode="External" /><Relationship Id="rId656" Type="http://schemas.openxmlformats.org/officeDocument/2006/relationships/hyperlink" Target="https://twitter.com/#!/ica_cat/status/1132001420226568192" TargetMode="External" /><Relationship Id="rId657" Type="http://schemas.openxmlformats.org/officeDocument/2006/relationships/hyperlink" Target="https://twitter.com/#!/ica_cat/status/1132001420226568192" TargetMode="External" /><Relationship Id="rId658" Type="http://schemas.openxmlformats.org/officeDocument/2006/relationships/hyperlink" Target="https://twitter.com/#!/ica_cat/status/1132001420226568192" TargetMode="External" /><Relationship Id="rId659" Type="http://schemas.openxmlformats.org/officeDocument/2006/relationships/hyperlink" Target="https://twitter.com/#!/ica_cat/status/1132001420226568192" TargetMode="External" /><Relationship Id="rId660" Type="http://schemas.openxmlformats.org/officeDocument/2006/relationships/hyperlink" Target="https://twitter.com/#!/ica_cat/status/1132001420226568192" TargetMode="External" /><Relationship Id="rId661" Type="http://schemas.openxmlformats.org/officeDocument/2006/relationships/hyperlink" Target="https://twitter.com/#!/ica_cat/status/1132001420226568192" TargetMode="External" /><Relationship Id="rId662" Type="http://schemas.openxmlformats.org/officeDocument/2006/relationships/hyperlink" Target="https://twitter.com/#!/ica_cat/status/1132001420226568192" TargetMode="External" /><Relationship Id="rId663" Type="http://schemas.openxmlformats.org/officeDocument/2006/relationships/hyperlink" Target="https://twitter.com/#!/nodexl/status/1132308145424830465" TargetMode="External" /><Relationship Id="rId664" Type="http://schemas.openxmlformats.org/officeDocument/2006/relationships/hyperlink" Target="https://twitter.com/#!/nodexl/status/1132439394411876352" TargetMode="External" /><Relationship Id="rId665" Type="http://schemas.openxmlformats.org/officeDocument/2006/relationships/hyperlink" Target="https://twitter.com/#!/katypearce/status/1132309934119559169" TargetMode="External" /><Relationship Id="rId666" Type="http://schemas.openxmlformats.org/officeDocument/2006/relationships/hyperlink" Target="https://twitter.com/#!/katypearce/status/1132485913764925440" TargetMode="External" /><Relationship Id="rId667" Type="http://schemas.openxmlformats.org/officeDocument/2006/relationships/hyperlink" Target="https://twitter.com/#!/smandpbot/status/1132308446991269893" TargetMode="External" /><Relationship Id="rId668" Type="http://schemas.openxmlformats.org/officeDocument/2006/relationships/hyperlink" Target="https://twitter.com/#!/smandpbot/status/1132629131638824961" TargetMode="External" /><Relationship Id="rId669" Type="http://schemas.openxmlformats.org/officeDocument/2006/relationships/hyperlink" Target="https://twitter.com/#!/vivianfrancos/status/1132681014688530435" TargetMode="External" /><Relationship Id="rId670" Type="http://schemas.openxmlformats.org/officeDocument/2006/relationships/hyperlink" Target="https://twitter.com/#!/vivianfrancos/status/1132681049799110657" TargetMode="External" /><Relationship Id="rId671" Type="http://schemas.openxmlformats.org/officeDocument/2006/relationships/hyperlink" Target="https://twitter.com/#!/nodexl/status/1132308145424830465" TargetMode="External" /><Relationship Id="rId672" Type="http://schemas.openxmlformats.org/officeDocument/2006/relationships/hyperlink" Target="https://twitter.com/#!/nodexl/status/1132439394411876352" TargetMode="External" /><Relationship Id="rId673" Type="http://schemas.openxmlformats.org/officeDocument/2006/relationships/hyperlink" Target="https://twitter.com/#!/katypearce/status/1132309934119559169" TargetMode="External" /><Relationship Id="rId674" Type="http://schemas.openxmlformats.org/officeDocument/2006/relationships/hyperlink" Target="https://twitter.com/#!/katypearce/status/1132485913764925440" TargetMode="External" /><Relationship Id="rId675" Type="http://schemas.openxmlformats.org/officeDocument/2006/relationships/hyperlink" Target="https://twitter.com/#!/smandpbot/status/1132308446991269893" TargetMode="External" /><Relationship Id="rId676" Type="http://schemas.openxmlformats.org/officeDocument/2006/relationships/hyperlink" Target="https://twitter.com/#!/smandpbot/status/1132308446991269893" TargetMode="External" /><Relationship Id="rId677" Type="http://schemas.openxmlformats.org/officeDocument/2006/relationships/hyperlink" Target="https://twitter.com/#!/smandpbot/status/1132308446991269893" TargetMode="External" /><Relationship Id="rId678" Type="http://schemas.openxmlformats.org/officeDocument/2006/relationships/hyperlink" Target="https://twitter.com/#!/smandpbot/status/1132308446991269893" TargetMode="External" /><Relationship Id="rId679" Type="http://schemas.openxmlformats.org/officeDocument/2006/relationships/hyperlink" Target="https://twitter.com/#!/smandpbot/status/1132308446991269893" TargetMode="External" /><Relationship Id="rId680" Type="http://schemas.openxmlformats.org/officeDocument/2006/relationships/hyperlink" Target="https://twitter.com/#!/smandpbot/status/1132308446991269893" TargetMode="External" /><Relationship Id="rId681" Type="http://schemas.openxmlformats.org/officeDocument/2006/relationships/hyperlink" Target="https://twitter.com/#!/smandpbot/status/1132308446991269893" TargetMode="External" /><Relationship Id="rId682" Type="http://schemas.openxmlformats.org/officeDocument/2006/relationships/hyperlink" Target="https://twitter.com/#!/smandpbot/status/1132358689208307712" TargetMode="External" /><Relationship Id="rId683" Type="http://schemas.openxmlformats.org/officeDocument/2006/relationships/hyperlink" Target="https://twitter.com/#!/smandpbot/status/1132358696271601664" TargetMode="External" /><Relationship Id="rId684" Type="http://schemas.openxmlformats.org/officeDocument/2006/relationships/hyperlink" Target="https://twitter.com/#!/smandpbot/status/1132358718316777472" TargetMode="External" /><Relationship Id="rId685" Type="http://schemas.openxmlformats.org/officeDocument/2006/relationships/hyperlink" Target="https://twitter.com/#!/smandpbot/status/1132358740911505409" TargetMode="External" /><Relationship Id="rId686" Type="http://schemas.openxmlformats.org/officeDocument/2006/relationships/hyperlink" Target="https://twitter.com/#!/smandpbot/status/1132414763038904320" TargetMode="External" /><Relationship Id="rId687" Type="http://schemas.openxmlformats.org/officeDocument/2006/relationships/hyperlink" Target="https://twitter.com/#!/smandpbot/status/1132415228879233024" TargetMode="External" /><Relationship Id="rId688" Type="http://schemas.openxmlformats.org/officeDocument/2006/relationships/hyperlink" Target="https://twitter.com/#!/smandpbot/status/1132416087679787009" TargetMode="External" /><Relationship Id="rId689" Type="http://schemas.openxmlformats.org/officeDocument/2006/relationships/hyperlink" Target="https://twitter.com/#!/smandpbot/status/1132627237260464128" TargetMode="External" /><Relationship Id="rId690" Type="http://schemas.openxmlformats.org/officeDocument/2006/relationships/hyperlink" Target="https://twitter.com/#!/smandpbot/status/1132627243757445120" TargetMode="External" /><Relationship Id="rId691" Type="http://schemas.openxmlformats.org/officeDocument/2006/relationships/hyperlink" Target="https://twitter.com/#!/smandpbot/status/1132627254104739841" TargetMode="External" /><Relationship Id="rId692" Type="http://schemas.openxmlformats.org/officeDocument/2006/relationships/hyperlink" Target="https://twitter.com/#!/smandpbot/status/1132629131638824961" TargetMode="External" /><Relationship Id="rId693" Type="http://schemas.openxmlformats.org/officeDocument/2006/relationships/hyperlink" Target="https://twitter.com/#!/smandpbot/status/1132629131638824961" TargetMode="External" /><Relationship Id="rId694" Type="http://schemas.openxmlformats.org/officeDocument/2006/relationships/hyperlink" Target="https://twitter.com/#!/smandpbot/status/1132629131638824961" TargetMode="External" /><Relationship Id="rId695" Type="http://schemas.openxmlformats.org/officeDocument/2006/relationships/hyperlink" Target="https://twitter.com/#!/smandpbot/status/1132629131638824961" TargetMode="External" /><Relationship Id="rId696" Type="http://schemas.openxmlformats.org/officeDocument/2006/relationships/hyperlink" Target="https://twitter.com/#!/smandpbot/status/1132629131638824961" TargetMode="External" /><Relationship Id="rId697" Type="http://schemas.openxmlformats.org/officeDocument/2006/relationships/hyperlink" Target="https://twitter.com/#!/smandpbot/status/1132629131638824961" TargetMode="External" /><Relationship Id="rId698" Type="http://schemas.openxmlformats.org/officeDocument/2006/relationships/hyperlink" Target="https://twitter.com/#!/smandpbot/status/1132629131638824961" TargetMode="External" /><Relationship Id="rId699" Type="http://schemas.openxmlformats.org/officeDocument/2006/relationships/hyperlink" Target="https://twitter.com/#!/smandpbot/status/1132632653646172160" TargetMode="External" /><Relationship Id="rId700" Type="http://schemas.openxmlformats.org/officeDocument/2006/relationships/hyperlink" Target="https://twitter.com/#!/smandpbot/status/1132632909968547840" TargetMode="External" /><Relationship Id="rId701" Type="http://schemas.openxmlformats.org/officeDocument/2006/relationships/hyperlink" Target="https://twitter.com/#!/vivianfrancos/status/1132681014688530435" TargetMode="External" /><Relationship Id="rId702" Type="http://schemas.openxmlformats.org/officeDocument/2006/relationships/hyperlink" Target="https://twitter.com/#!/vivianfrancos/status/1132681049799110657" TargetMode="External" /><Relationship Id="rId703" Type="http://schemas.openxmlformats.org/officeDocument/2006/relationships/hyperlink" Target="https://twitter.com/#!/vivianfrancos/status/1132681201129578496" TargetMode="External" /><Relationship Id="rId704" Type="http://schemas.openxmlformats.org/officeDocument/2006/relationships/hyperlink" Target="https://twitter.com/#!/nodexl/status/1132001064843075584" TargetMode="External" /><Relationship Id="rId705" Type="http://schemas.openxmlformats.org/officeDocument/2006/relationships/hyperlink" Target="https://twitter.com/#!/vivianfrancos/status/1132681201129578496" TargetMode="External" /><Relationship Id="rId706" Type="http://schemas.openxmlformats.org/officeDocument/2006/relationships/hyperlink" Target="https://twitter.com/#!/nodexl/status/1132001064843075584" TargetMode="External" /><Relationship Id="rId707" Type="http://schemas.openxmlformats.org/officeDocument/2006/relationships/hyperlink" Target="https://twitter.com/#!/nodexl/status/1132308145424830465" TargetMode="External" /><Relationship Id="rId708" Type="http://schemas.openxmlformats.org/officeDocument/2006/relationships/hyperlink" Target="https://twitter.com/#!/nodexl/status/1132439394411876352" TargetMode="External" /><Relationship Id="rId709" Type="http://schemas.openxmlformats.org/officeDocument/2006/relationships/hyperlink" Target="https://twitter.com/#!/katypearce/status/1132309934119559169" TargetMode="External" /><Relationship Id="rId710" Type="http://schemas.openxmlformats.org/officeDocument/2006/relationships/hyperlink" Target="https://twitter.com/#!/katypearce/status/1132485913764925440" TargetMode="External" /><Relationship Id="rId711" Type="http://schemas.openxmlformats.org/officeDocument/2006/relationships/hyperlink" Target="https://twitter.com/#!/vivianfrancos/status/1132681014688530435" TargetMode="External" /><Relationship Id="rId712" Type="http://schemas.openxmlformats.org/officeDocument/2006/relationships/hyperlink" Target="https://twitter.com/#!/vivianfrancos/status/1132681049799110657" TargetMode="External" /><Relationship Id="rId713" Type="http://schemas.openxmlformats.org/officeDocument/2006/relationships/hyperlink" Target="https://twitter.com/#!/vivianfrancos/status/1132681201129578496" TargetMode="External" /><Relationship Id="rId714" Type="http://schemas.openxmlformats.org/officeDocument/2006/relationships/hyperlink" Target="https://twitter.com/#!/nodexl/status/1132001064843075584" TargetMode="External" /><Relationship Id="rId715" Type="http://schemas.openxmlformats.org/officeDocument/2006/relationships/hyperlink" Target="https://twitter.com/#!/nodexl/status/1132308145424830465" TargetMode="External" /><Relationship Id="rId716" Type="http://schemas.openxmlformats.org/officeDocument/2006/relationships/hyperlink" Target="https://twitter.com/#!/nodexl/status/1132439394411876352" TargetMode="External" /><Relationship Id="rId717" Type="http://schemas.openxmlformats.org/officeDocument/2006/relationships/hyperlink" Target="https://twitter.com/#!/katypearce/status/1132309934119559169" TargetMode="External" /><Relationship Id="rId718" Type="http://schemas.openxmlformats.org/officeDocument/2006/relationships/hyperlink" Target="https://twitter.com/#!/katypearce/status/1132485913764925440" TargetMode="External" /><Relationship Id="rId719" Type="http://schemas.openxmlformats.org/officeDocument/2006/relationships/hyperlink" Target="https://twitter.com/#!/vivianfrancos/status/1132681014688530435" TargetMode="External" /><Relationship Id="rId720" Type="http://schemas.openxmlformats.org/officeDocument/2006/relationships/hyperlink" Target="https://twitter.com/#!/vivianfrancos/status/1132681049799110657" TargetMode="External" /><Relationship Id="rId721" Type="http://schemas.openxmlformats.org/officeDocument/2006/relationships/hyperlink" Target="https://twitter.com/#!/vivianfrancos/status/1132681201129578496" TargetMode="External" /><Relationship Id="rId722" Type="http://schemas.openxmlformats.org/officeDocument/2006/relationships/hyperlink" Target="https://twitter.com/#!/nodexl/status/1132001064843075584" TargetMode="External" /><Relationship Id="rId723" Type="http://schemas.openxmlformats.org/officeDocument/2006/relationships/hyperlink" Target="https://twitter.com/#!/nodexl/status/1132308145424830465" TargetMode="External" /><Relationship Id="rId724" Type="http://schemas.openxmlformats.org/officeDocument/2006/relationships/hyperlink" Target="https://twitter.com/#!/nodexl/status/1132439394411876352" TargetMode="External" /><Relationship Id="rId725" Type="http://schemas.openxmlformats.org/officeDocument/2006/relationships/hyperlink" Target="https://twitter.com/#!/katypearce/status/1132309934119559169" TargetMode="External" /><Relationship Id="rId726" Type="http://schemas.openxmlformats.org/officeDocument/2006/relationships/hyperlink" Target="https://twitter.com/#!/katypearce/status/1132485913764925440" TargetMode="External" /><Relationship Id="rId727" Type="http://schemas.openxmlformats.org/officeDocument/2006/relationships/hyperlink" Target="https://twitter.com/#!/vivianfrancos/status/1132681014688530435" TargetMode="External" /><Relationship Id="rId728" Type="http://schemas.openxmlformats.org/officeDocument/2006/relationships/hyperlink" Target="https://twitter.com/#!/vivianfrancos/status/1132681049799110657" TargetMode="External" /><Relationship Id="rId729" Type="http://schemas.openxmlformats.org/officeDocument/2006/relationships/hyperlink" Target="https://twitter.com/#!/vivianfrancos/status/1132681201129578496" TargetMode="External" /><Relationship Id="rId730" Type="http://schemas.openxmlformats.org/officeDocument/2006/relationships/hyperlink" Target="https://twitter.com/#!/nodexl/status/1132001064843075584" TargetMode="External" /><Relationship Id="rId731" Type="http://schemas.openxmlformats.org/officeDocument/2006/relationships/hyperlink" Target="https://twitter.com/#!/nodexl/status/1132308145424830465" TargetMode="External" /><Relationship Id="rId732" Type="http://schemas.openxmlformats.org/officeDocument/2006/relationships/hyperlink" Target="https://twitter.com/#!/nodexl/status/1132439394411876352" TargetMode="External" /><Relationship Id="rId733" Type="http://schemas.openxmlformats.org/officeDocument/2006/relationships/hyperlink" Target="https://twitter.com/#!/katypearce/status/1132309934119559169" TargetMode="External" /><Relationship Id="rId734" Type="http://schemas.openxmlformats.org/officeDocument/2006/relationships/hyperlink" Target="https://twitter.com/#!/katypearce/status/1132485913764925440" TargetMode="External" /><Relationship Id="rId735" Type="http://schemas.openxmlformats.org/officeDocument/2006/relationships/hyperlink" Target="https://twitter.com/#!/vivianfrancos/status/1132681014688530435" TargetMode="External" /><Relationship Id="rId736" Type="http://schemas.openxmlformats.org/officeDocument/2006/relationships/hyperlink" Target="https://twitter.com/#!/vivianfrancos/status/1132681049799110657" TargetMode="External" /><Relationship Id="rId737" Type="http://schemas.openxmlformats.org/officeDocument/2006/relationships/hyperlink" Target="https://twitter.com/#!/vivianfrancos/status/1132681201129578496" TargetMode="External" /><Relationship Id="rId738" Type="http://schemas.openxmlformats.org/officeDocument/2006/relationships/hyperlink" Target="https://twitter.com/#!/nodexl/status/1132001064843075584" TargetMode="External" /><Relationship Id="rId739" Type="http://schemas.openxmlformats.org/officeDocument/2006/relationships/hyperlink" Target="https://twitter.com/#!/nodexl/status/1132308145424830465" TargetMode="External" /><Relationship Id="rId740" Type="http://schemas.openxmlformats.org/officeDocument/2006/relationships/hyperlink" Target="https://twitter.com/#!/nodexl/status/1132439394411876352" TargetMode="External" /><Relationship Id="rId741" Type="http://schemas.openxmlformats.org/officeDocument/2006/relationships/hyperlink" Target="https://twitter.com/#!/katypearce/status/1131219633803890695" TargetMode="External" /><Relationship Id="rId742" Type="http://schemas.openxmlformats.org/officeDocument/2006/relationships/hyperlink" Target="https://twitter.com/#!/katypearce/status/1131659890643091456" TargetMode="External" /><Relationship Id="rId743" Type="http://schemas.openxmlformats.org/officeDocument/2006/relationships/hyperlink" Target="https://twitter.com/#!/katypearce/status/1131919834185445377" TargetMode="External" /><Relationship Id="rId744" Type="http://schemas.openxmlformats.org/officeDocument/2006/relationships/hyperlink" Target="https://twitter.com/#!/katypearce/status/1131974686928248832" TargetMode="External" /><Relationship Id="rId745" Type="http://schemas.openxmlformats.org/officeDocument/2006/relationships/hyperlink" Target="https://twitter.com/#!/katypearce/status/1132139706744020992" TargetMode="External" /><Relationship Id="rId746" Type="http://schemas.openxmlformats.org/officeDocument/2006/relationships/hyperlink" Target="https://twitter.com/#!/katypearce/status/1132287242247049216" TargetMode="External" /><Relationship Id="rId747" Type="http://schemas.openxmlformats.org/officeDocument/2006/relationships/hyperlink" Target="https://twitter.com/#!/katypearce/status/1132309934119559169" TargetMode="External" /><Relationship Id="rId748" Type="http://schemas.openxmlformats.org/officeDocument/2006/relationships/hyperlink" Target="https://twitter.com/#!/katypearce/status/1132309934119559169" TargetMode="External" /><Relationship Id="rId749" Type="http://schemas.openxmlformats.org/officeDocument/2006/relationships/hyperlink" Target="https://twitter.com/#!/katypearce/status/1132485913764925440" TargetMode="External" /><Relationship Id="rId750" Type="http://schemas.openxmlformats.org/officeDocument/2006/relationships/hyperlink" Target="https://twitter.com/#!/katypearce/status/1132485913764925440" TargetMode="External" /><Relationship Id="rId751" Type="http://schemas.openxmlformats.org/officeDocument/2006/relationships/hyperlink" Target="https://twitter.com/#!/vivianfrancos/status/1132681014688530435" TargetMode="External" /><Relationship Id="rId752" Type="http://schemas.openxmlformats.org/officeDocument/2006/relationships/hyperlink" Target="https://twitter.com/#!/vivianfrancos/status/1132681049799110657" TargetMode="External" /><Relationship Id="rId753" Type="http://schemas.openxmlformats.org/officeDocument/2006/relationships/hyperlink" Target="https://twitter.com/#!/vivianfrancos/status/1132681201129578496" TargetMode="External" /><Relationship Id="rId754" Type="http://schemas.openxmlformats.org/officeDocument/2006/relationships/hyperlink" Target="https://twitter.com/#!/nodexl/status/1132001064843075584" TargetMode="External" /><Relationship Id="rId755" Type="http://schemas.openxmlformats.org/officeDocument/2006/relationships/hyperlink" Target="https://twitter.com/#!/nodexl/status/1132308145424830465" TargetMode="External" /><Relationship Id="rId756" Type="http://schemas.openxmlformats.org/officeDocument/2006/relationships/hyperlink" Target="https://twitter.com/#!/nodexl/status/1132439394411876352" TargetMode="External" /><Relationship Id="rId757" Type="http://schemas.openxmlformats.org/officeDocument/2006/relationships/hyperlink" Target="https://twitter.com/#!/vivianfrancos/status/1132681014688530435" TargetMode="External" /><Relationship Id="rId758" Type="http://schemas.openxmlformats.org/officeDocument/2006/relationships/hyperlink" Target="https://twitter.com/#!/vivianfrancos/status/1132681049799110657" TargetMode="External" /><Relationship Id="rId759" Type="http://schemas.openxmlformats.org/officeDocument/2006/relationships/hyperlink" Target="https://twitter.com/#!/vivianfrancos/status/1132681201129578496" TargetMode="External" /><Relationship Id="rId760" Type="http://schemas.openxmlformats.org/officeDocument/2006/relationships/hyperlink" Target="https://twitter.com/#!/vivianfrancos/status/1132681014688530435" TargetMode="External" /><Relationship Id="rId761" Type="http://schemas.openxmlformats.org/officeDocument/2006/relationships/hyperlink" Target="https://twitter.com/#!/vivianfrancos/status/1132681049799110657" TargetMode="External" /><Relationship Id="rId762" Type="http://schemas.openxmlformats.org/officeDocument/2006/relationships/hyperlink" Target="https://twitter.com/#!/vivianfrancos/status/1132681201129578496" TargetMode="External" /><Relationship Id="rId763" Type="http://schemas.openxmlformats.org/officeDocument/2006/relationships/comments" Target="../comments1.xml" /><Relationship Id="rId764" Type="http://schemas.openxmlformats.org/officeDocument/2006/relationships/vmlDrawing" Target="../drawings/vmlDrawing1.vml" /><Relationship Id="rId765" Type="http://schemas.openxmlformats.org/officeDocument/2006/relationships/table" Target="../tables/table1.xml" /><Relationship Id="rId76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3ka0VzIL42" TargetMode="External" /><Relationship Id="rId2" Type="http://schemas.openxmlformats.org/officeDocument/2006/relationships/hyperlink" Target="https://t.co/FKKr76FLpx" TargetMode="External" /><Relationship Id="rId3" Type="http://schemas.openxmlformats.org/officeDocument/2006/relationships/hyperlink" Target="https://t.co/2gTxZj958L" TargetMode="External" /><Relationship Id="rId4" Type="http://schemas.openxmlformats.org/officeDocument/2006/relationships/hyperlink" Target="https://t.co/O3X8ujOYDL" TargetMode="External" /><Relationship Id="rId5" Type="http://schemas.openxmlformats.org/officeDocument/2006/relationships/hyperlink" Target="http://t.co/iuzzLtgklY" TargetMode="External" /><Relationship Id="rId6" Type="http://schemas.openxmlformats.org/officeDocument/2006/relationships/hyperlink" Target="http://t.co/VQZ8kgMs8l" TargetMode="External" /><Relationship Id="rId7" Type="http://schemas.openxmlformats.org/officeDocument/2006/relationships/hyperlink" Target="https://t.co/1Rn8e5Gg17" TargetMode="External" /><Relationship Id="rId8" Type="http://schemas.openxmlformats.org/officeDocument/2006/relationships/hyperlink" Target="https://t.co/tAqAyb8gYZ" TargetMode="External" /><Relationship Id="rId9" Type="http://schemas.openxmlformats.org/officeDocument/2006/relationships/hyperlink" Target="http://t.co/UNMDGsEpli" TargetMode="External" /><Relationship Id="rId10" Type="http://schemas.openxmlformats.org/officeDocument/2006/relationships/hyperlink" Target="https://t.co/EnC3XlMqUq" TargetMode="External" /><Relationship Id="rId11" Type="http://schemas.openxmlformats.org/officeDocument/2006/relationships/hyperlink" Target="https://t.co/Ht0lCtkkjW" TargetMode="External" /><Relationship Id="rId12" Type="http://schemas.openxmlformats.org/officeDocument/2006/relationships/hyperlink" Target="https://t.co/AtmSLGynzz" TargetMode="External" /><Relationship Id="rId13" Type="http://schemas.openxmlformats.org/officeDocument/2006/relationships/hyperlink" Target="https://t.co/pWGKNI7qbQ" TargetMode="External" /><Relationship Id="rId14" Type="http://schemas.openxmlformats.org/officeDocument/2006/relationships/hyperlink" Target="https://t.co/AnWB0UyWRv" TargetMode="External" /><Relationship Id="rId15" Type="http://schemas.openxmlformats.org/officeDocument/2006/relationships/hyperlink" Target="https://t.co/eUJLtrtePs" TargetMode="External" /><Relationship Id="rId16" Type="http://schemas.openxmlformats.org/officeDocument/2006/relationships/hyperlink" Target="https://t.co/k62B9gQ2i0" TargetMode="External" /><Relationship Id="rId17" Type="http://schemas.openxmlformats.org/officeDocument/2006/relationships/hyperlink" Target="https://t.co/GFu4Ir5qMI" TargetMode="External" /><Relationship Id="rId18" Type="http://schemas.openxmlformats.org/officeDocument/2006/relationships/hyperlink" Target="https://t.co/LassGA7Oq4" TargetMode="External" /><Relationship Id="rId19" Type="http://schemas.openxmlformats.org/officeDocument/2006/relationships/hyperlink" Target="https://t.co/kAN1rbIBZX" TargetMode="External" /><Relationship Id="rId20" Type="http://schemas.openxmlformats.org/officeDocument/2006/relationships/hyperlink" Target="https://t.co/6Hux9adLLm" TargetMode="External" /><Relationship Id="rId21" Type="http://schemas.openxmlformats.org/officeDocument/2006/relationships/hyperlink" Target="https://t.co/ZKeP230pU4" TargetMode="External" /><Relationship Id="rId22" Type="http://schemas.openxmlformats.org/officeDocument/2006/relationships/hyperlink" Target="https://t.co/D7ybFmkX1C" TargetMode="External" /><Relationship Id="rId23" Type="http://schemas.openxmlformats.org/officeDocument/2006/relationships/hyperlink" Target="https://t.co/MXdQYstB1Z" TargetMode="External" /><Relationship Id="rId24" Type="http://schemas.openxmlformats.org/officeDocument/2006/relationships/hyperlink" Target="https://t.co/3457w8GRdf" TargetMode="External" /><Relationship Id="rId25" Type="http://schemas.openxmlformats.org/officeDocument/2006/relationships/hyperlink" Target="https://t.co/Fmyj3KJu8G" TargetMode="External" /><Relationship Id="rId26" Type="http://schemas.openxmlformats.org/officeDocument/2006/relationships/hyperlink" Target="https://t.co/zpHfrXxKmV" TargetMode="External" /><Relationship Id="rId27" Type="http://schemas.openxmlformats.org/officeDocument/2006/relationships/hyperlink" Target="https://t.co/X4ahSypoI1" TargetMode="External" /><Relationship Id="rId28" Type="http://schemas.openxmlformats.org/officeDocument/2006/relationships/hyperlink" Target="https://t.co/a6ytShYx9j" TargetMode="External" /><Relationship Id="rId29" Type="http://schemas.openxmlformats.org/officeDocument/2006/relationships/hyperlink" Target="https://t.co/4rlLm1dEob" TargetMode="External" /><Relationship Id="rId30" Type="http://schemas.openxmlformats.org/officeDocument/2006/relationships/hyperlink" Target="https://t.co/1ckoRI75EB" TargetMode="External" /><Relationship Id="rId31" Type="http://schemas.openxmlformats.org/officeDocument/2006/relationships/hyperlink" Target="https://t.co/SuEL0LksBz" TargetMode="External" /><Relationship Id="rId32" Type="http://schemas.openxmlformats.org/officeDocument/2006/relationships/hyperlink" Target="https://t.co/yew7Iq4f0b" TargetMode="External" /><Relationship Id="rId33" Type="http://schemas.openxmlformats.org/officeDocument/2006/relationships/hyperlink" Target="https://t.co/J0u2FNEiSy" TargetMode="External" /><Relationship Id="rId34" Type="http://schemas.openxmlformats.org/officeDocument/2006/relationships/hyperlink" Target="https://t.co/E5bjxVkiee" TargetMode="External" /><Relationship Id="rId35" Type="http://schemas.openxmlformats.org/officeDocument/2006/relationships/hyperlink" Target="https://t.co/bUIyaUgmkn" TargetMode="External" /><Relationship Id="rId36" Type="http://schemas.openxmlformats.org/officeDocument/2006/relationships/hyperlink" Target="https://t.co/SfW9iTK7EH" TargetMode="External" /><Relationship Id="rId37" Type="http://schemas.openxmlformats.org/officeDocument/2006/relationships/hyperlink" Target="https://t.co/xhToipWI7y" TargetMode="External" /><Relationship Id="rId38" Type="http://schemas.openxmlformats.org/officeDocument/2006/relationships/hyperlink" Target="http://t.co/Qyk6NeiMI9" TargetMode="External" /><Relationship Id="rId39" Type="http://schemas.openxmlformats.org/officeDocument/2006/relationships/hyperlink" Target="http://t.co/CWTkTMJj5A" TargetMode="External" /><Relationship Id="rId40" Type="http://schemas.openxmlformats.org/officeDocument/2006/relationships/hyperlink" Target="https://t.co/XWEBSsw5Ao" TargetMode="External" /><Relationship Id="rId41" Type="http://schemas.openxmlformats.org/officeDocument/2006/relationships/hyperlink" Target="https://t.co/CWcGHbqO2q" TargetMode="External" /><Relationship Id="rId42" Type="http://schemas.openxmlformats.org/officeDocument/2006/relationships/hyperlink" Target="https://t.co/uEnWim9swS" TargetMode="External" /><Relationship Id="rId43" Type="http://schemas.openxmlformats.org/officeDocument/2006/relationships/hyperlink" Target="https://t.co/DfQFYoEbA5" TargetMode="External" /><Relationship Id="rId44" Type="http://schemas.openxmlformats.org/officeDocument/2006/relationships/hyperlink" Target="https://t.co/m3bPnl8k42" TargetMode="External" /><Relationship Id="rId45" Type="http://schemas.openxmlformats.org/officeDocument/2006/relationships/hyperlink" Target="https://t.co/SvBjUzdXGR" TargetMode="External" /><Relationship Id="rId46" Type="http://schemas.openxmlformats.org/officeDocument/2006/relationships/hyperlink" Target="https://t.co/rH9eXp6q45" TargetMode="External" /><Relationship Id="rId47" Type="http://schemas.openxmlformats.org/officeDocument/2006/relationships/hyperlink" Target="http://t.co/JKc40uETEV" TargetMode="External" /><Relationship Id="rId48" Type="http://schemas.openxmlformats.org/officeDocument/2006/relationships/hyperlink" Target="https://t.co/JKPcOmfQO1" TargetMode="External" /><Relationship Id="rId49" Type="http://schemas.openxmlformats.org/officeDocument/2006/relationships/hyperlink" Target="https://t.co/gq4q7aNm14" TargetMode="External" /><Relationship Id="rId50" Type="http://schemas.openxmlformats.org/officeDocument/2006/relationships/hyperlink" Target="https://t.co/Bba1wz6oJ8" TargetMode="External" /><Relationship Id="rId51" Type="http://schemas.openxmlformats.org/officeDocument/2006/relationships/hyperlink" Target="https://t.co/0gBac0XN8u" TargetMode="External" /><Relationship Id="rId52" Type="http://schemas.openxmlformats.org/officeDocument/2006/relationships/hyperlink" Target="https://t.co/PGvn0oKowZ" TargetMode="External" /><Relationship Id="rId53" Type="http://schemas.openxmlformats.org/officeDocument/2006/relationships/hyperlink" Target="https://t.co/UAN87T1SPs" TargetMode="External" /><Relationship Id="rId54" Type="http://schemas.openxmlformats.org/officeDocument/2006/relationships/hyperlink" Target="https://t.co/hswbRkmg6m" TargetMode="External" /><Relationship Id="rId55" Type="http://schemas.openxmlformats.org/officeDocument/2006/relationships/hyperlink" Target="https://t.co/nHR9yjFZRn" TargetMode="External" /><Relationship Id="rId56" Type="http://schemas.openxmlformats.org/officeDocument/2006/relationships/hyperlink" Target="https://t.co/L1hWiSl7qu" TargetMode="External" /><Relationship Id="rId57" Type="http://schemas.openxmlformats.org/officeDocument/2006/relationships/hyperlink" Target="https://t.co/HdRtjqVzx5" TargetMode="External" /><Relationship Id="rId58" Type="http://schemas.openxmlformats.org/officeDocument/2006/relationships/hyperlink" Target="https://t.co/iwY91gHqHL" TargetMode="External" /><Relationship Id="rId59" Type="http://schemas.openxmlformats.org/officeDocument/2006/relationships/hyperlink" Target="https://t.co/3OAXNsvh2J" TargetMode="External" /><Relationship Id="rId60" Type="http://schemas.openxmlformats.org/officeDocument/2006/relationships/hyperlink" Target="https://t.co/toAZDMnzVg" TargetMode="External" /><Relationship Id="rId61" Type="http://schemas.openxmlformats.org/officeDocument/2006/relationships/hyperlink" Target="http://t.co/kH1WT27XgY" TargetMode="External" /><Relationship Id="rId62" Type="http://schemas.openxmlformats.org/officeDocument/2006/relationships/hyperlink" Target="http://t.co/JvaaG8fHD8" TargetMode="External" /><Relationship Id="rId63" Type="http://schemas.openxmlformats.org/officeDocument/2006/relationships/hyperlink" Target="http://t.co/PYhsWIUUPx" TargetMode="External" /><Relationship Id="rId64" Type="http://schemas.openxmlformats.org/officeDocument/2006/relationships/hyperlink" Target="http://t.co/5ChbKyz5TH" TargetMode="External" /><Relationship Id="rId65" Type="http://schemas.openxmlformats.org/officeDocument/2006/relationships/hyperlink" Target="https://t.co/AfV5VFavMv" TargetMode="External" /><Relationship Id="rId66" Type="http://schemas.openxmlformats.org/officeDocument/2006/relationships/hyperlink" Target="https://t.co/EGC0DwtUGL" TargetMode="External" /><Relationship Id="rId67" Type="http://schemas.openxmlformats.org/officeDocument/2006/relationships/hyperlink" Target="https://t.co/FW1UTj0pcs" TargetMode="External" /><Relationship Id="rId68" Type="http://schemas.openxmlformats.org/officeDocument/2006/relationships/hyperlink" Target="http://t.co/Ly9r7g3q43" TargetMode="External" /><Relationship Id="rId69" Type="http://schemas.openxmlformats.org/officeDocument/2006/relationships/hyperlink" Target="https://t.co/apxqByzENF" TargetMode="External" /><Relationship Id="rId70" Type="http://schemas.openxmlformats.org/officeDocument/2006/relationships/hyperlink" Target="https://t.co/OmrKPkqxu1" TargetMode="External" /><Relationship Id="rId71" Type="http://schemas.openxmlformats.org/officeDocument/2006/relationships/hyperlink" Target="https://t.co/d5V0stTjsa" TargetMode="External" /><Relationship Id="rId72" Type="http://schemas.openxmlformats.org/officeDocument/2006/relationships/hyperlink" Target="https://t.co/BE9scZdEJ6" TargetMode="External" /><Relationship Id="rId73" Type="http://schemas.openxmlformats.org/officeDocument/2006/relationships/hyperlink" Target="http://t.co/0XoG1MqzGT" TargetMode="External" /><Relationship Id="rId74" Type="http://schemas.openxmlformats.org/officeDocument/2006/relationships/hyperlink" Target="http://t.co/JJDWuqHWi7" TargetMode="External" /><Relationship Id="rId75" Type="http://schemas.openxmlformats.org/officeDocument/2006/relationships/hyperlink" Target="https://t.co/gSiE3MGt5l" TargetMode="External" /><Relationship Id="rId76" Type="http://schemas.openxmlformats.org/officeDocument/2006/relationships/hyperlink" Target="https://t.co/NOsxkxfTiQ" TargetMode="External" /><Relationship Id="rId77" Type="http://schemas.openxmlformats.org/officeDocument/2006/relationships/hyperlink" Target="https://t.co/y6KiZ9xNrV" TargetMode="External" /><Relationship Id="rId78" Type="http://schemas.openxmlformats.org/officeDocument/2006/relationships/hyperlink" Target="https://t.co/hC8vhU9DfJ" TargetMode="External" /><Relationship Id="rId79" Type="http://schemas.openxmlformats.org/officeDocument/2006/relationships/hyperlink" Target="https://t.co/17Es4VNQcc" TargetMode="External" /><Relationship Id="rId80" Type="http://schemas.openxmlformats.org/officeDocument/2006/relationships/hyperlink" Target="https://t.co/yzAVtFs1kX" TargetMode="External" /><Relationship Id="rId81" Type="http://schemas.openxmlformats.org/officeDocument/2006/relationships/hyperlink" Target="https://t.co/1zfihRkJRo" TargetMode="External" /><Relationship Id="rId82" Type="http://schemas.openxmlformats.org/officeDocument/2006/relationships/hyperlink" Target="https://t.co/8GBhINZp8h" TargetMode="External" /><Relationship Id="rId83" Type="http://schemas.openxmlformats.org/officeDocument/2006/relationships/hyperlink" Target="https://t.co/avVrvZXDiU" TargetMode="External" /><Relationship Id="rId84" Type="http://schemas.openxmlformats.org/officeDocument/2006/relationships/hyperlink" Target="https://t.co/9Gkbwmm0Q5" TargetMode="External" /><Relationship Id="rId85" Type="http://schemas.openxmlformats.org/officeDocument/2006/relationships/hyperlink" Target="https://t.co/Op5roMyb3f" TargetMode="External" /><Relationship Id="rId86" Type="http://schemas.openxmlformats.org/officeDocument/2006/relationships/hyperlink" Target="https://t.co/YAOlLklMbU" TargetMode="External" /><Relationship Id="rId87" Type="http://schemas.openxmlformats.org/officeDocument/2006/relationships/hyperlink" Target="https://t.co/kxtvHAi8oB" TargetMode="External" /><Relationship Id="rId88" Type="http://schemas.openxmlformats.org/officeDocument/2006/relationships/hyperlink" Target="https://t.co/ALFBsw3IwR" TargetMode="External" /><Relationship Id="rId89" Type="http://schemas.openxmlformats.org/officeDocument/2006/relationships/hyperlink" Target="https://t.co/Ur1Ywl9dFe" TargetMode="External" /><Relationship Id="rId90" Type="http://schemas.openxmlformats.org/officeDocument/2006/relationships/hyperlink" Target="https://t.co/tT5W1dI9Ff" TargetMode="External" /><Relationship Id="rId91" Type="http://schemas.openxmlformats.org/officeDocument/2006/relationships/hyperlink" Target="https://t.co/kOQIhw5mpj" TargetMode="External" /><Relationship Id="rId92" Type="http://schemas.openxmlformats.org/officeDocument/2006/relationships/hyperlink" Target="https://t.co/AYp6flIbc6" TargetMode="External" /><Relationship Id="rId93" Type="http://schemas.openxmlformats.org/officeDocument/2006/relationships/hyperlink" Target="https://t.co/cPQKha1sxI" TargetMode="External" /><Relationship Id="rId94" Type="http://schemas.openxmlformats.org/officeDocument/2006/relationships/hyperlink" Target="https://t.co/COKXOpzehs" TargetMode="External" /><Relationship Id="rId95" Type="http://schemas.openxmlformats.org/officeDocument/2006/relationships/hyperlink" Target="https://t.co/f9WEalejpo" TargetMode="External" /><Relationship Id="rId96" Type="http://schemas.openxmlformats.org/officeDocument/2006/relationships/hyperlink" Target="https://t.co/IufRvLD3R0" TargetMode="External" /><Relationship Id="rId97" Type="http://schemas.openxmlformats.org/officeDocument/2006/relationships/hyperlink" Target="http://t.co/eHu63XBTWr" TargetMode="External" /><Relationship Id="rId98" Type="http://schemas.openxmlformats.org/officeDocument/2006/relationships/hyperlink" Target="https://t.co/wTkMoSIJrD" TargetMode="External" /><Relationship Id="rId99" Type="http://schemas.openxmlformats.org/officeDocument/2006/relationships/hyperlink" Target="https://t.co/v0sGesNJBl" TargetMode="External" /><Relationship Id="rId100" Type="http://schemas.openxmlformats.org/officeDocument/2006/relationships/hyperlink" Target="https://t.co/VprXTknZVR" TargetMode="External" /><Relationship Id="rId101" Type="http://schemas.openxmlformats.org/officeDocument/2006/relationships/hyperlink" Target="https://t.co/n6K1Ncqczc" TargetMode="External" /><Relationship Id="rId102" Type="http://schemas.openxmlformats.org/officeDocument/2006/relationships/hyperlink" Target="http://t.co/YqstYEzWnF" TargetMode="External" /><Relationship Id="rId103" Type="http://schemas.openxmlformats.org/officeDocument/2006/relationships/hyperlink" Target="https://t.co/rubAl5AT12" TargetMode="External" /><Relationship Id="rId104" Type="http://schemas.openxmlformats.org/officeDocument/2006/relationships/hyperlink" Target="https://t.co/psgCNs57bF" TargetMode="External" /><Relationship Id="rId105" Type="http://schemas.openxmlformats.org/officeDocument/2006/relationships/hyperlink" Target="http://t.co/U4WuBDf0mo" TargetMode="External" /><Relationship Id="rId106" Type="http://schemas.openxmlformats.org/officeDocument/2006/relationships/hyperlink" Target="https://t.co/nLSN3SZ6Hd" TargetMode="External" /><Relationship Id="rId107" Type="http://schemas.openxmlformats.org/officeDocument/2006/relationships/hyperlink" Target="https://t.co/fF7LyZlVlo" TargetMode="External" /><Relationship Id="rId108" Type="http://schemas.openxmlformats.org/officeDocument/2006/relationships/hyperlink" Target="https://pbs.twimg.com/profile_banners/165807553/1498552800" TargetMode="External" /><Relationship Id="rId109" Type="http://schemas.openxmlformats.org/officeDocument/2006/relationships/hyperlink" Target="https://pbs.twimg.com/profile_banners/151934168/1391403981" TargetMode="External" /><Relationship Id="rId110" Type="http://schemas.openxmlformats.org/officeDocument/2006/relationships/hyperlink" Target="https://pbs.twimg.com/profile_banners/27858863/1398652169" TargetMode="External" /><Relationship Id="rId111" Type="http://schemas.openxmlformats.org/officeDocument/2006/relationships/hyperlink" Target="https://pbs.twimg.com/profile_banners/6753702/1556633401" TargetMode="External" /><Relationship Id="rId112" Type="http://schemas.openxmlformats.org/officeDocument/2006/relationships/hyperlink" Target="https://pbs.twimg.com/profile_banners/783996272567017472/1542546959" TargetMode="External" /><Relationship Id="rId113" Type="http://schemas.openxmlformats.org/officeDocument/2006/relationships/hyperlink" Target="https://pbs.twimg.com/profile_banners/28563892/1554753260" TargetMode="External" /><Relationship Id="rId114" Type="http://schemas.openxmlformats.org/officeDocument/2006/relationships/hyperlink" Target="https://pbs.twimg.com/profile_banners/742789639933702144/1474305739" TargetMode="External" /><Relationship Id="rId115" Type="http://schemas.openxmlformats.org/officeDocument/2006/relationships/hyperlink" Target="https://pbs.twimg.com/profile_banners/93782410/1400274875" TargetMode="External" /><Relationship Id="rId116" Type="http://schemas.openxmlformats.org/officeDocument/2006/relationships/hyperlink" Target="https://pbs.twimg.com/profile_banners/31560768/1528910339" TargetMode="External" /><Relationship Id="rId117" Type="http://schemas.openxmlformats.org/officeDocument/2006/relationships/hyperlink" Target="https://pbs.twimg.com/profile_banners/18853460/1548517289" TargetMode="External" /><Relationship Id="rId118" Type="http://schemas.openxmlformats.org/officeDocument/2006/relationships/hyperlink" Target="https://pbs.twimg.com/profile_banners/116016090/1423066965" TargetMode="External" /><Relationship Id="rId119" Type="http://schemas.openxmlformats.org/officeDocument/2006/relationships/hyperlink" Target="https://pbs.twimg.com/profile_banners/1179684373/1558473092" TargetMode="External" /><Relationship Id="rId120" Type="http://schemas.openxmlformats.org/officeDocument/2006/relationships/hyperlink" Target="https://pbs.twimg.com/profile_banners/893318736/1431961434" TargetMode="External" /><Relationship Id="rId121" Type="http://schemas.openxmlformats.org/officeDocument/2006/relationships/hyperlink" Target="https://pbs.twimg.com/profile_banners/87606674/1405285356" TargetMode="External" /><Relationship Id="rId122" Type="http://schemas.openxmlformats.org/officeDocument/2006/relationships/hyperlink" Target="https://pbs.twimg.com/profile_banners/3161280970/1459796477" TargetMode="External" /><Relationship Id="rId123" Type="http://schemas.openxmlformats.org/officeDocument/2006/relationships/hyperlink" Target="https://pbs.twimg.com/profile_banners/900247404917673984/1503471294" TargetMode="External" /><Relationship Id="rId124" Type="http://schemas.openxmlformats.org/officeDocument/2006/relationships/hyperlink" Target="https://pbs.twimg.com/profile_banners/45515709/1552324012" TargetMode="External" /><Relationship Id="rId125" Type="http://schemas.openxmlformats.org/officeDocument/2006/relationships/hyperlink" Target="https://pbs.twimg.com/profile_banners/2732019588/1476577694" TargetMode="External" /><Relationship Id="rId126" Type="http://schemas.openxmlformats.org/officeDocument/2006/relationships/hyperlink" Target="https://pbs.twimg.com/profile_banners/14173975/1542679956" TargetMode="External" /><Relationship Id="rId127" Type="http://schemas.openxmlformats.org/officeDocument/2006/relationships/hyperlink" Target="https://pbs.twimg.com/profile_banners/1555943929/1459532205" TargetMode="External" /><Relationship Id="rId128" Type="http://schemas.openxmlformats.org/officeDocument/2006/relationships/hyperlink" Target="https://pbs.twimg.com/profile_banners/21210516/1446714488" TargetMode="External" /><Relationship Id="rId129" Type="http://schemas.openxmlformats.org/officeDocument/2006/relationships/hyperlink" Target="https://pbs.twimg.com/profile_banners/28650078/1542742233" TargetMode="External" /><Relationship Id="rId130" Type="http://schemas.openxmlformats.org/officeDocument/2006/relationships/hyperlink" Target="https://pbs.twimg.com/profile_banners/324127051/1410508373" TargetMode="External" /><Relationship Id="rId131" Type="http://schemas.openxmlformats.org/officeDocument/2006/relationships/hyperlink" Target="https://pbs.twimg.com/profile_banners/2952295912/1486702424" TargetMode="External" /><Relationship Id="rId132" Type="http://schemas.openxmlformats.org/officeDocument/2006/relationships/hyperlink" Target="https://pbs.twimg.com/profile_banners/241191056/1554288612" TargetMode="External" /><Relationship Id="rId133" Type="http://schemas.openxmlformats.org/officeDocument/2006/relationships/hyperlink" Target="https://pbs.twimg.com/profile_banners/2320751256/1539156547" TargetMode="External" /><Relationship Id="rId134" Type="http://schemas.openxmlformats.org/officeDocument/2006/relationships/hyperlink" Target="https://pbs.twimg.com/profile_banners/23631550/1429122154" TargetMode="External" /><Relationship Id="rId135" Type="http://schemas.openxmlformats.org/officeDocument/2006/relationships/hyperlink" Target="https://pbs.twimg.com/profile_banners/1601623344/1535855003" TargetMode="External" /><Relationship Id="rId136" Type="http://schemas.openxmlformats.org/officeDocument/2006/relationships/hyperlink" Target="https://pbs.twimg.com/profile_banners/334705313/1552557128" TargetMode="External" /><Relationship Id="rId137" Type="http://schemas.openxmlformats.org/officeDocument/2006/relationships/hyperlink" Target="https://pbs.twimg.com/profile_banners/818414924238045184/1534013371" TargetMode="External" /><Relationship Id="rId138" Type="http://schemas.openxmlformats.org/officeDocument/2006/relationships/hyperlink" Target="https://pbs.twimg.com/profile_banners/42242832/1489047290" TargetMode="External" /><Relationship Id="rId139" Type="http://schemas.openxmlformats.org/officeDocument/2006/relationships/hyperlink" Target="https://pbs.twimg.com/profile_banners/186618396/1527891461" TargetMode="External" /><Relationship Id="rId140" Type="http://schemas.openxmlformats.org/officeDocument/2006/relationships/hyperlink" Target="https://pbs.twimg.com/profile_banners/831548076/1549572307" TargetMode="External" /><Relationship Id="rId141" Type="http://schemas.openxmlformats.org/officeDocument/2006/relationships/hyperlink" Target="https://pbs.twimg.com/profile_banners/935093418472235008/1511897999" TargetMode="External" /><Relationship Id="rId142" Type="http://schemas.openxmlformats.org/officeDocument/2006/relationships/hyperlink" Target="https://pbs.twimg.com/profile_banners/16597102/1467553115" TargetMode="External" /><Relationship Id="rId143" Type="http://schemas.openxmlformats.org/officeDocument/2006/relationships/hyperlink" Target="https://pbs.twimg.com/profile_banners/3807667995/1556904147" TargetMode="External" /><Relationship Id="rId144" Type="http://schemas.openxmlformats.org/officeDocument/2006/relationships/hyperlink" Target="https://pbs.twimg.com/profile_banners/25639164/1398634300" TargetMode="External" /><Relationship Id="rId145" Type="http://schemas.openxmlformats.org/officeDocument/2006/relationships/hyperlink" Target="https://pbs.twimg.com/profile_banners/14996609/1487613163" TargetMode="External" /><Relationship Id="rId146" Type="http://schemas.openxmlformats.org/officeDocument/2006/relationships/hyperlink" Target="https://pbs.twimg.com/profile_banners/18122511/1414948719" TargetMode="External" /><Relationship Id="rId147" Type="http://schemas.openxmlformats.org/officeDocument/2006/relationships/hyperlink" Target="https://pbs.twimg.com/profile_banners/47678024/1546900549" TargetMode="External" /><Relationship Id="rId148" Type="http://schemas.openxmlformats.org/officeDocument/2006/relationships/hyperlink" Target="https://pbs.twimg.com/profile_banners/38575537/1536464969" TargetMode="External" /><Relationship Id="rId149" Type="http://schemas.openxmlformats.org/officeDocument/2006/relationships/hyperlink" Target="https://pbs.twimg.com/profile_banners/352510636/1501799725" TargetMode="External" /><Relationship Id="rId150" Type="http://schemas.openxmlformats.org/officeDocument/2006/relationships/hyperlink" Target="https://pbs.twimg.com/profile_banners/929967066/1413861951" TargetMode="External" /><Relationship Id="rId151" Type="http://schemas.openxmlformats.org/officeDocument/2006/relationships/hyperlink" Target="https://pbs.twimg.com/profile_banners/114043251/1505925961" TargetMode="External" /><Relationship Id="rId152" Type="http://schemas.openxmlformats.org/officeDocument/2006/relationships/hyperlink" Target="https://pbs.twimg.com/profile_banners/1125169832075206656/1558406594" TargetMode="External" /><Relationship Id="rId153" Type="http://schemas.openxmlformats.org/officeDocument/2006/relationships/hyperlink" Target="https://pbs.twimg.com/profile_banners/1564707973/1503369936" TargetMode="External" /><Relationship Id="rId154" Type="http://schemas.openxmlformats.org/officeDocument/2006/relationships/hyperlink" Target="https://pbs.twimg.com/profile_banners/983345259257257984/1545668963" TargetMode="External" /><Relationship Id="rId155" Type="http://schemas.openxmlformats.org/officeDocument/2006/relationships/hyperlink" Target="https://pbs.twimg.com/profile_banners/1264837447/1543454577" TargetMode="External" /><Relationship Id="rId156" Type="http://schemas.openxmlformats.org/officeDocument/2006/relationships/hyperlink" Target="https://pbs.twimg.com/profile_banners/2790017707/1534968436" TargetMode="External" /><Relationship Id="rId157" Type="http://schemas.openxmlformats.org/officeDocument/2006/relationships/hyperlink" Target="https://pbs.twimg.com/profile_banners/2463356588/1504193078" TargetMode="External" /><Relationship Id="rId158" Type="http://schemas.openxmlformats.org/officeDocument/2006/relationships/hyperlink" Target="https://pbs.twimg.com/profile_banners/264882599/1525296837" TargetMode="External" /><Relationship Id="rId159" Type="http://schemas.openxmlformats.org/officeDocument/2006/relationships/hyperlink" Target="https://pbs.twimg.com/profile_banners/2884521615/1557712323" TargetMode="External" /><Relationship Id="rId160" Type="http://schemas.openxmlformats.org/officeDocument/2006/relationships/hyperlink" Target="https://pbs.twimg.com/profile_banners/46416961/1399189215" TargetMode="External" /><Relationship Id="rId161" Type="http://schemas.openxmlformats.org/officeDocument/2006/relationships/hyperlink" Target="https://pbs.twimg.com/profile_banners/40297689/1556557353" TargetMode="External" /><Relationship Id="rId162" Type="http://schemas.openxmlformats.org/officeDocument/2006/relationships/hyperlink" Target="https://pbs.twimg.com/profile_banners/91583654/1547773591" TargetMode="External" /><Relationship Id="rId163" Type="http://schemas.openxmlformats.org/officeDocument/2006/relationships/hyperlink" Target="https://pbs.twimg.com/profile_banners/264716259/1551971784" TargetMode="External" /><Relationship Id="rId164" Type="http://schemas.openxmlformats.org/officeDocument/2006/relationships/hyperlink" Target="https://pbs.twimg.com/profile_banners/18358699/1518069826" TargetMode="External" /><Relationship Id="rId165" Type="http://schemas.openxmlformats.org/officeDocument/2006/relationships/hyperlink" Target="https://pbs.twimg.com/profile_banners/740682695357927424/1491260997" TargetMode="External" /><Relationship Id="rId166" Type="http://schemas.openxmlformats.org/officeDocument/2006/relationships/hyperlink" Target="https://pbs.twimg.com/profile_banners/88202361/1557339824" TargetMode="External" /><Relationship Id="rId167" Type="http://schemas.openxmlformats.org/officeDocument/2006/relationships/hyperlink" Target="https://pbs.twimg.com/profile_banners/600486066/1410542230" TargetMode="External" /><Relationship Id="rId168" Type="http://schemas.openxmlformats.org/officeDocument/2006/relationships/hyperlink" Target="https://pbs.twimg.com/profile_banners/999931903917600768/1536157701" TargetMode="External" /><Relationship Id="rId169" Type="http://schemas.openxmlformats.org/officeDocument/2006/relationships/hyperlink" Target="https://pbs.twimg.com/profile_banners/308398091/1557852347" TargetMode="External" /><Relationship Id="rId170" Type="http://schemas.openxmlformats.org/officeDocument/2006/relationships/hyperlink" Target="https://pbs.twimg.com/profile_banners/1077802579/1357908939" TargetMode="External" /><Relationship Id="rId171" Type="http://schemas.openxmlformats.org/officeDocument/2006/relationships/hyperlink" Target="https://pbs.twimg.com/profile_banners/2872727776/1553737050" TargetMode="External" /><Relationship Id="rId172" Type="http://schemas.openxmlformats.org/officeDocument/2006/relationships/hyperlink" Target="https://pbs.twimg.com/profile_banners/184304801/1538518376" TargetMode="External" /><Relationship Id="rId173" Type="http://schemas.openxmlformats.org/officeDocument/2006/relationships/hyperlink" Target="https://pbs.twimg.com/profile_banners/30569817/1429369018" TargetMode="External" /><Relationship Id="rId174" Type="http://schemas.openxmlformats.org/officeDocument/2006/relationships/hyperlink" Target="https://pbs.twimg.com/profile_banners/477336353/1517579627" TargetMode="External" /><Relationship Id="rId175" Type="http://schemas.openxmlformats.org/officeDocument/2006/relationships/hyperlink" Target="https://pbs.twimg.com/profile_banners/1924414555/1394993462" TargetMode="External" /><Relationship Id="rId176" Type="http://schemas.openxmlformats.org/officeDocument/2006/relationships/hyperlink" Target="https://pbs.twimg.com/profile_banners/307733133/1432236985" TargetMode="External" /><Relationship Id="rId177" Type="http://schemas.openxmlformats.org/officeDocument/2006/relationships/hyperlink" Target="https://pbs.twimg.com/profile_banners/42908377/1459133248" TargetMode="External" /><Relationship Id="rId178" Type="http://schemas.openxmlformats.org/officeDocument/2006/relationships/hyperlink" Target="https://pbs.twimg.com/profile_banners/14660532/1422108398" TargetMode="External" /><Relationship Id="rId179" Type="http://schemas.openxmlformats.org/officeDocument/2006/relationships/hyperlink" Target="https://pbs.twimg.com/profile_banners/22609121/1554293722" TargetMode="External" /><Relationship Id="rId180" Type="http://schemas.openxmlformats.org/officeDocument/2006/relationships/hyperlink" Target="https://pbs.twimg.com/profile_banners/113038982/1542993031" TargetMode="External" /><Relationship Id="rId181" Type="http://schemas.openxmlformats.org/officeDocument/2006/relationships/hyperlink" Target="https://pbs.twimg.com/profile_banners/438472057/1423078997" TargetMode="External" /><Relationship Id="rId182" Type="http://schemas.openxmlformats.org/officeDocument/2006/relationships/hyperlink" Target="https://pbs.twimg.com/profile_banners/498869497/1507150644" TargetMode="External" /><Relationship Id="rId183" Type="http://schemas.openxmlformats.org/officeDocument/2006/relationships/hyperlink" Target="https://pbs.twimg.com/profile_banners/13505402/1556650551" TargetMode="External" /><Relationship Id="rId184" Type="http://schemas.openxmlformats.org/officeDocument/2006/relationships/hyperlink" Target="https://pbs.twimg.com/profile_banners/13118372/1360084227" TargetMode="External" /><Relationship Id="rId185" Type="http://schemas.openxmlformats.org/officeDocument/2006/relationships/hyperlink" Target="https://pbs.twimg.com/profile_banners/7459282/1401311999" TargetMode="External" /><Relationship Id="rId186" Type="http://schemas.openxmlformats.org/officeDocument/2006/relationships/hyperlink" Target="https://pbs.twimg.com/profile_banners/50328049/1537383272" TargetMode="External" /><Relationship Id="rId187" Type="http://schemas.openxmlformats.org/officeDocument/2006/relationships/hyperlink" Target="https://pbs.twimg.com/profile_banners/43927004/1398214766" TargetMode="External" /><Relationship Id="rId188" Type="http://schemas.openxmlformats.org/officeDocument/2006/relationships/hyperlink" Target="https://pbs.twimg.com/profile_banners/3180991350/1533850088" TargetMode="External" /><Relationship Id="rId189" Type="http://schemas.openxmlformats.org/officeDocument/2006/relationships/hyperlink" Target="https://pbs.twimg.com/profile_banners/17682514/1502922036" TargetMode="External" /><Relationship Id="rId190" Type="http://schemas.openxmlformats.org/officeDocument/2006/relationships/hyperlink" Target="https://pbs.twimg.com/profile_banners/2518057964/1546507468" TargetMode="External" /><Relationship Id="rId191" Type="http://schemas.openxmlformats.org/officeDocument/2006/relationships/hyperlink" Target="https://pbs.twimg.com/profile_banners/33638176/1546537436" TargetMode="External" /><Relationship Id="rId192" Type="http://schemas.openxmlformats.org/officeDocument/2006/relationships/hyperlink" Target="https://pbs.twimg.com/profile_banners/426483128/1535395173" TargetMode="External" /><Relationship Id="rId193" Type="http://schemas.openxmlformats.org/officeDocument/2006/relationships/hyperlink" Target="https://pbs.twimg.com/profile_banners/582664248/1448971303" TargetMode="External" /><Relationship Id="rId194" Type="http://schemas.openxmlformats.org/officeDocument/2006/relationships/hyperlink" Target="https://pbs.twimg.com/profile_banners/32367073/1516026381" TargetMode="External" /><Relationship Id="rId195" Type="http://schemas.openxmlformats.org/officeDocument/2006/relationships/hyperlink" Target="https://pbs.twimg.com/profile_banners/2335500806/1466759112" TargetMode="External" /><Relationship Id="rId196" Type="http://schemas.openxmlformats.org/officeDocument/2006/relationships/hyperlink" Target="https://pbs.twimg.com/profile_banners/17424293/1489492198" TargetMode="External" /><Relationship Id="rId197" Type="http://schemas.openxmlformats.org/officeDocument/2006/relationships/hyperlink" Target="https://pbs.twimg.com/profile_banners/36560678/1399314327" TargetMode="External" /><Relationship Id="rId198" Type="http://schemas.openxmlformats.org/officeDocument/2006/relationships/hyperlink" Target="https://pbs.twimg.com/profile_banners/1584263108/1418167001" TargetMode="External" /><Relationship Id="rId199" Type="http://schemas.openxmlformats.org/officeDocument/2006/relationships/hyperlink" Target="https://pbs.twimg.com/profile_banners/354099612/1555500254" TargetMode="External" /><Relationship Id="rId200" Type="http://schemas.openxmlformats.org/officeDocument/2006/relationships/hyperlink" Target="https://pbs.twimg.com/profile_banners/4098624381/1475241280" TargetMode="External" /><Relationship Id="rId201" Type="http://schemas.openxmlformats.org/officeDocument/2006/relationships/hyperlink" Target="https://pbs.twimg.com/profile_banners/719479531/1552932844" TargetMode="External" /><Relationship Id="rId202" Type="http://schemas.openxmlformats.org/officeDocument/2006/relationships/hyperlink" Target="https://pbs.twimg.com/profile_banners/1042092779986452490/1538763556" TargetMode="External" /><Relationship Id="rId203" Type="http://schemas.openxmlformats.org/officeDocument/2006/relationships/hyperlink" Target="https://pbs.twimg.com/profile_banners/382224738/1506881810" TargetMode="External" /><Relationship Id="rId204" Type="http://schemas.openxmlformats.org/officeDocument/2006/relationships/hyperlink" Target="https://pbs.twimg.com/profile_banners/1014655862177181696/1531679328" TargetMode="External" /><Relationship Id="rId205" Type="http://schemas.openxmlformats.org/officeDocument/2006/relationships/hyperlink" Target="https://pbs.twimg.com/profile_banners/858034519/1487157053" TargetMode="External" /><Relationship Id="rId206" Type="http://schemas.openxmlformats.org/officeDocument/2006/relationships/hyperlink" Target="https://pbs.twimg.com/profile_banners/22349213/1377007648" TargetMode="External" /><Relationship Id="rId207" Type="http://schemas.openxmlformats.org/officeDocument/2006/relationships/hyperlink" Target="https://pbs.twimg.com/profile_banners/109313173/1463003955" TargetMode="External" /><Relationship Id="rId208" Type="http://schemas.openxmlformats.org/officeDocument/2006/relationships/hyperlink" Target="https://pbs.twimg.com/profile_banners/4159083311/1543528332" TargetMode="External" /><Relationship Id="rId209" Type="http://schemas.openxmlformats.org/officeDocument/2006/relationships/hyperlink" Target="https://pbs.twimg.com/profile_banners/708572371779768321/1457790055" TargetMode="External" /><Relationship Id="rId210" Type="http://schemas.openxmlformats.org/officeDocument/2006/relationships/hyperlink" Target="https://pbs.twimg.com/profile_banners/116828005/1536001699" TargetMode="External" /><Relationship Id="rId211" Type="http://schemas.openxmlformats.org/officeDocument/2006/relationships/hyperlink" Target="https://pbs.twimg.com/profile_banners/46299813/1362884066" TargetMode="External" /><Relationship Id="rId212" Type="http://schemas.openxmlformats.org/officeDocument/2006/relationships/hyperlink" Target="https://pbs.twimg.com/profile_banners/2584784815/1458868264" TargetMode="External" /><Relationship Id="rId213" Type="http://schemas.openxmlformats.org/officeDocument/2006/relationships/hyperlink" Target="https://pbs.twimg.com/profile_banners/517850904/1398712520" TargetMode="External" /><Relationship Id="rId214" Type="http://schemas.openxmlformats.org/officeDocument/2006/relationships/hyperlink" Target="https://pbs.twimg.com/profile_banners/1099031536438046720/1555097716" TargetMode="External" /><Relationship Id="rId215" Type="http://schemas.openxmlformats.org/officeDocument/2006/relationships/hyperlink" Target="https://pbs.twimg.com/profile_banners/1602054085/1550696040" TargetMode="External" /><Relationship Id="rId216" Type="http://schemas.openxmlformats.org/officeDocument/2006/relationships/hyperlink" Target="https://pbs.twimg.com/profile_banners/8819962/1542183086" TargetMode="External" /><Relationship Id="rId217" Type="http://schemas.openxmlformats.org/officeDocument/2006/relationships/hyperlink" Target="https://pbs.twimg.com/profile_banners/52313293/1440419850" TargetMode="External" /><Relationship Id="rId218" Type="http://schemas.openxmlformats.org/officeDocument/2006/relationships/hyperlink" Target="https://pbs.twimg.com/profile_banners/21161182/1459996895" TargetMode="External" /><Relationship Id="rId219" Type="http://schemas.openxmlformats.org/officeDocument/2006/relationships/hyperlink" Target="https://pbs.twimg.com/profile_banners/70105352/1480238808" TargetMode="External" /><Relationship Id="rId220" Type="http://schemas.openxmlformats.org/officeDocument/2006/relationships/hyperlink" Target="https://pbs.twimg.com/profile_banners/1073223471512084480/1558425565" TargetMode="External" /><Relationship Id="rId221" Type="http://schemas.openxmlformats.org/officeDocument/2006/relationships/hyperlink" Target="https://pbs.twimg.com/profile_banners/39511567/1530280837" TargetMode="External" /><Relationship Id="rId222" Type="http://schemas.openxmlformats.org/officeDocument/2006/relationships/hyperlink" Target="https://pbs.twimg.com/profile_banners/324435543/1530908501" TargetMode="External" /><Relationship Id="rId223" Type="http://schemas.openxmlformats.org/officeDocument/2006/relationships/hyperlink" Target="https://pbs.twimg.com/profile_banners/76935934/1558669820" TargetMode="External" /><Relationship Id="rId224" Type="http://schemas.openxmlformats.org/officeDocument/2006/relationships/hyperlink" Target="http://abs.twimg.com/images/themes/theme14/bg.gif"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5/bg.png" TargetMode="External" /><Relationship Id="rId227" Type="http://schemas.openxmlformats.org/officeDocument/2006/relationships/hyperlink" Target="http://abs.twimg.com/images/themes/theme9/bg.gif"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2/bg.gif"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4/bg.gif"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9/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5/bg.gif"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3/bg.gif"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3/bg.gif"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7/bg.gif" TargetMode="External" /><Relationship Id="rId258" Type="http://schemas.openxmlformats.org/officeDocument/2006/relationships/hyperlink" Target="http://abs.twimg.com/images/themes/theme12/bg.gif"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2/bg.gif" TargetMode="External" /><Relationship Id="rId263" Type="http://schemas.openxmlformats.org/officeDocument/2006/relationships/hyperlink" Target="http://abs.twimg.com/images/themes/theme15/bg.png" TargetMode="External" /><Relationship Id="rId264" Type="http://schemas.openxmlformats.org/officeDocument/2006/relationships/hyperlink" Target="http://abs.twimg.com/images/themes/theme4/bg.gif" TargetMode="External" /><Relationship Id="rId265" Type="http://schemas.openxmlformats.org/officeDocument/2006/relationships/hyperlink" Target="http://abs.twimg.com/images/themes/theme14/bg.gif"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7/bg.gif" TargetMode="External" /><Relationship Id="rId269" Type="http://schemas.openxmlformats.org/officeDocument/2006/relationships/hyperlink" Target="http://abs.twimg.com/images/themes/theme6/bg.gif" TargetMode="External" /><Relationship Id="rId270" Type="http://schemas.openxmlformats.org/officeDocument/2006/relationships/hyperlink" Target="http://abs.twimg.com/images/themes/theme15/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7/bg.gif"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6/bg.gif"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6/bg.gif"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7/bg.gif" TargetMode="External" /><Relationship Id="rId283" Type="http://schemas.openxmlformats.org/officeDocument/2006/relationships/hyperlink" Target="http://abs.twimg.com/images/themes/theme5/bg.gif" TargetMode="External" /><Relationship Id="rId284" Type="http://schemas.openxmlformats.org/officeDocument/2006/relationships/hyperlink" Target="http://abs.twimg.com/images/themes/theme2/bg.gif"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4/bg.gif"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2/bg.gif"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9/bg.gif" TargetMode="External" /><Relationship Id="rId304" Type="http://schemas.openxmlformats.org/officeDocument/2006/relationships/hyperlink" Target="http://abs.twimg.com/images/themes/theme2/bg.gif"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2/bg.gif" TargetMode="External" /><Relationship Id="rId307" Type="http://schemas.openxmlformats.org/officeDocument/2006/relationships/hyperlink" Target="http://abs.twimg.com/images/themes/theme4/bg.gif"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9/bg.gif"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4/bg.gif"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3/bg.gif" TargetMode="External" /><Relationship Id="rId323" Type="http://schemas.openxmlformats.org/officeDocument/2006/relationships/hyperlink" Target="http://abs.twimg.com/images/themes/theme7/bg.gif"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5/bg.gif"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6/bg.gif"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0/bg.gif"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4/bg.gif"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5/bg.gif"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2/bg.gif"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9/bg.gif"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9/bg.gif"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2/bg.gif"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2/bg.gif" TargetMode="External" /><Relationship Id="rId361" Type="http://schemas.openxmlformats.org/officeDocument/2006/relationships/hyperlink" Target="http://abs.twimg.com/images/themes/theme13/bg.gif"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pbs.twimg.com/profile_images/879620384206794752/NmL0jSZv_normal.jpg" TargetMode="External" /><Relationship Id="rId365" Type="http://schemas.openxmlformats.org/officeDocument/2006/relationships/hyperlink" Target="http://pbs.twimg.com/profile_images/849133030237061120/6hUrNP0a_normal.jpg" TargetMode="External" /><Relationship Id="rId366" Type="http://schemas.openxmlformats.org/officeDocument/2006/relationships/hyperlink" Target="http://pbs.twimg.com/profile_images/2727608801/c8efaef18a90ac350bc6cad4ab0d2b38_normal.png" TargetMode="External" /><Relationship Id="rId367" Type="http://schemas.openxmlformats.org/officeDocument/2006/relationships/hyperlink" Target="http://pbs.twimg.com/profile_images/1011818295916417025/P1CkbdYi_normal.jpg" TargetMode="External" /><Relationship Id="rId368" Type="http://schemas.openxmlformats.org/officeDocument/2006/relationships/hyperlink" Target="http://pbs.twimg.com/profile_images/1055476714745315329/-7T6WIIq_normal.jpg" TargetMode="External" /><Relationship Id="rId369" Type="http://schemas.openxmlformats.org/officeDocument/2006/relationships/hyperlink" Target="http://pbs.twimg.com/profile_images/784028606691434496/265TQAKM_normal.jpg" TargetMode="External" /><Relationship Id="rId370" Type="http://schemas.openxmlformats.org/officeDocument/2006/relationships/hyperlink" Target="http://pbs.twimg.com/profile_images/378800000085299011/3604e2e7c5184278163fd6a69e04a6bd_normal.png" TargetMode="External" /><Relationship Id="rId371" Type="http://schemas.openxmlformats.org/officeDocument/2006/relationships/hyperlink" Target="http://pbs.twimg.com/profile_images/902885236412899328/pCu9mT_7_normal.jpg" TargetMode="External" /><Relationship Id="rId372" Type="http://schemas.openxmlformats.org/officeDocument/2006/relationships/hyperlink" Target="http://pbs.twimg.com/profile_images/777888342490898432/rIo6X_Oj_normal.jpg" TargetMode="External" /><Relationship Id="rId373" Type="http://schemas.openxmlformats.org/officeDocument/2006/relationships/hyperlink" Target="http://pbs.twimg.com/profile_images/506985389546938368/P8lHZLf7_normal.jpeg" TargetMode="External" /><Relationship Id="rId374" Type="http://schemas.openxmlformats.org/officeDocument/2006/relationships/hyperlink" Target="http://pbs.twimg.com/profile_images/1006948132104515586/rL41mKyF_normal.jpg" TargetMode="External" /><Relationship Id="rId375" Type="http://schemas.openxmlformats.org/officeDocument/2006/relationships/hyperlink" Target="http://pbs.twimg.com/profile_images/1131911872159072262/gH37owLW_normal.png" TargetMode="External" /><Relationship Id="rId376" Type="http://schemas.openxmlformats.org/officeDocument/2006/relationships/hyperlink" Target="http://pbs.twimg.com/profile_images/708281203/PolCom-mark_normal.gif" TargetMode="External" /><Relationship Id="rId377" Type="http://schemas.openxmlformats.org/officeDocument/2006/relationships/hyperlink" Target="http://pbs.twimg.com/profile_images/1064610384739516417/WF9hqTQF_normal.jpg" TargetMode="External" /><Relationship Id="rId378" Type="http://schemas.openxmlformats.org/officeDocument/2006/relationships/hyperlink" Target="http://pbs.twimg.com/profile_images/1064913243846541312/TEflh4UA_normal.jpg" TargetMode="External" /><Relationship Id="rId379" Type="http://schemas.openxmlformats.org/officeDocument/2006/relationships/hyperlink" Target="http://abs.twimg.com/sticky/default_profile_images/default_profile_normal.png" TargetMode="External" /><Relationship Id="rId380" Type="http://schemas.openxmlformats.org/officeDocument/2006/relationships/hyperlink" Target="http://pbs.twimg.com/profile_images/3438985708/709dde0bd234c208d7917d442b4fcc38_normal.jpeg" TargetMode="External" /><Relationship Id="rId381" Type="http://schemas.openxmlformats.org/officeDocument/2006/relationships/hyperlink" Target="http://pbs.twimg.com/profile_images/849132774661308416/pa2Uplq1_normal.jpg" TargetMode="External" /><Relationship Id="rId382" Type="http://schemas.openxmlformats.org/officeDocument/2006/relationships/hyperlink" Target="http://pbs.twimg.com/profile_images/888346146531422212/6FZ-lQAi_normal.jpg" TargetMode="External" /><Relationship Id="rId383" Type="http://schemas.openxmlformats.org/officeDocument/2006/relationships/hyperlink" Target="http://pbs.twimg.com/profile_images/900250839071072256/UQySqqz-_normal.jpg" TargetMode="External" /><Relationship Id="rId384" Type="http://schemas.openxmlformats.org/officeDocument/2006/relationships/hyperlink" Target="http://pbs.twimg.com/profile_images/1019578718686253056/gN3uEOeL_normal.jpg" TargetMode="External" /><Relationship Id="rId385" Type="http://schemas.openxmlformats.org/officeDocument/2006/relationships/hyperlink" Target="http://pbs.twimg.com/profile_images/968586326785245185/aCSX-4L1_normal.jpg" TargetMode="External" /><Relationship Id="rId386" Type="http://schemas.openxmlformats.org/officeDocument/2006/relationships/hyperlink" Target="http://pbs.twimg.com/profile_images/1046602634491088896/C8OD4ZgD_normal.jpg" TargetMode="External" /><Relationship Id="rId387" Type="http://schemas.openxmlformats.org/officeDocument/2006/relationships/hyperlink" Target="http://pbs.twimg.com/profile_images/989061647921803266/1bR8O6OF_normal.jpg" TargetMode="External" /><Relationship Id="rId388" Type="http://schemas.openxmlformats.org/officeDocument/2006/relationships/hyperlink" Target="http://pbs.twimg.com/profile_images/999364845752401920/jJ78f_UI_normal.jpg" TargetMode="External" /><Relationship Id="rId389" Type="http://schemas.openxmlformats.org/officeDocument/2006/relationships/hyperlink" Target="http://pbs.twimg.com/profile_images/1064963492812345344/U7Q9pmOa_normal.jpg" TargetMode="External" /><Relationship Id="rId390" Type="http://schemas.openxmlformats.org/officeDocument/2006/relationships/hyperlink" Target="http://pbs.twimg.com/profile_images/1102872645555621888/NowpH_qF_normal.jpg" TargetMode="External" /><Relationship Id="rId391" Type="http://schemas.openxmlformats.org/officeDocument/2006/relationships/hyperlink" Target="http://pbs.twimg.com/profile_images/1015265254735921152/KgukKCuq_normal.jpg" TargetMode="External" /><Relationship Id="rId392" Type="http://schemas.openxmlformats.org/officeDocument/2006/relationships/hyperlink" Target="http://pbs.twimg.com/profile_images/926048284912873472/EEiD1L0S_normal.jpg" TargetMode="External" /><Relationship Id="rId393" Type="http://schemas.openxmlformats.org/officeDocument/2006/relationships/hyperlink" Target="http://pbs.twimg.com/profile_images/968194145562087426/wfVfQCPG_normal.jpg" TargetMode="External" /><Relationship Id="rId394" Type="http://schemas.openxmlformats.org/officeDocument/2006/relationships/hyperlink" Target="http://pbs.twimg.com/profile_images/706154306911805441/swptlfpe_normal.jpg" TargetMode="External" /><Relationship Id="rId395" Type="http://schemas.openxmlformats.org/officeDocument/2006/relationships/hyperlink" Target="http://pbs.twimg.com/profile_images/1069254824925921280/rEOKZscR_normal.jpg" TargetMode="External" /><Relationship Id="rId396" Type="http://schemas.openxmlformats.org/officeDocument/2006/relationships/hyperlink" Target="http://pbs.twimg.com/profile_images/1079139565120688131/A_1pA8Nx_normal.jpg" TargetMode="External" /><Relationship Id="rId397" Type="http://schemas.openxmlformats.org/officeDocument/2006/relationships/hyperlink" Target="http://pbs.twimg.com/profile_images/816955079077089280/q7QLce60_normal.jpg" TargetMode="External" /><Relationship Id="rId398" Type="http://schemas.openxmlformats.org/officeDocument/2006/relationships/hyperlink" Target="http://pbs.twimg.com/profile_images/963554166382780418/HqFHrsaQ_normal.jpg" TargetMode="External" /><Relationship Id="rId399" Type="http://schemas.openxmlformats.org/officeDocument/2006/relationships/hyperlink" Target="http://pbs.twimg.com/profile_images/1079137231552548864/xXyasHL4_normal.jpg" TargetMode="External" /><Relationship Id="rId400" Type="http://schemas.openxmlformats.org/officeDocument/2006/relationships/hyperlink" Target="http://pbs.twimg.com/profile_images/905458380210360320/Ylbf0R5U_normal.jpg" TargetMode="External" /><Relationship Id="rId401" Type="http://schemas.openxmlformats.org/officeDocument/2006/relationships/hyperlink" Target="http://pbs.twimg.com/profile_images/749265639152443392/K0o5PBcf_normal.jpg" TargetMode="External" /><Relationship Id="rId402" Type="http://schemas.openxmlformats.org/officeDocument/2006/relationships/hyperlink" Target="http://pbs.twimg.com/profile_images/1093611698076946433/oTYYKxv-_normal.jpg" TargetMode="External" /><Relationship Id="rId403" Type="http://schemas.openxmlformats.org/officeDocument/2006/relationships/hyperlink" Target="http://pbs.twimg.com/profile_images/935222266400526336/DEq4nQif_normal.jpg" TargetMode="External" /><Relationship Id="rId404" Type="http://schemas.openxmlformats.org/officeDocument/2006/relationships/hyperlink" Target="http://pbs.twimg.com/profile_images/967768219971997698/Y53Ho5kK_normal.jpg" TargetMode="External" /><Relationship Id="rId405" Type="http://schemas.openxmlformats.org/officeDocument/2006/relationships/hyperlink" Target="http://pbs.twimg.com/profile_images/1110270729667280896/SqEGQU_8_normal.jpg" TargetMode="External" /><Relationship Id="rId406" Type="http://schemas.openxmlformats.org/officeDocument/2006/relationships/hyperlink" Target="http://pbs.twimg.com/profile_images/1055561034130513920/Q5GFg_CJ_normal.jpg" TargetMode="External" /><Relationship Id="rId407" Type="http://schemas.openxmlformats.org/officeDocument/2006/relationships/hyperlink" Target="http://pbs.twimg.com/profile_images/1100462027640848385/KKkTU4MT_normal.png" TargetMode="External" /><Relationship Id="rId408" Type="http://schemas.openxmlformats.org/officeDocument/2006/relationships/hyperlink" Target="http://pbs.twimg.com/profile_images/378800000328054216/7f6d72a9ff9222cefa00b5622147e041_normal.jpeg" TargetMode="External" /><Relationship Id="rId409" Type="http://schemas.openxmlformats.org/officeDocument/2006/relationships/hyperlink" Target="http://pbs.twimg.com/profile_images/965961539571277824/NaEXQM_8_normal.jpg" TargetMode="External" /><Relationship Id="rId410" Type="http://schemas.openxmlformats.org/officeDocument/2006/relationships/hyperlink" Target="http://pbs.twimg.com/profile_images/1001870366392963073/UYEDeoz3_normal.jpg" TargetMode="External" /><Relationship Id="rId411" Type="http://schemas.openxmlformats.org/officeDocument/2006/relationships/hyperlink" Target="http://pbs.twimg.com/profile_images/989618690026037249/ogntO0tW_normal.jpg" TargetMode="External" /><Relationship Id="rId412" Type="http://schemas.openxmlformats.org/officeDocument/2006/relationships/hyperlink" Target="http://pbs.twimg.com/profile_images/461272047587319808/M4wZZ4L0_normal.jpeg" TargetMode="External" /><Relationship Id="rId413" Type="http://schemas.openxmlformats.org/officeDocument/2006/relationships/hyperlink" Target="http://pbs.twimg.com/profile_images/910545520355168256/qXw3m5ts_normal.jpg" TargetMode="External" /><Relationship Id="rId414" Type="http://schemas.openxmlformats.org/officeDocument/2006/relationships/hyperlink" Target="http://pbs.twimg.com/profile_images/1125170165463732224/wiUP-uk-_normal.jpg" TargetMode="External" /><Relationship Id="rId415" Type="http://schemas.openxmlformats.org/officeDocument/2006/relationships/hyperlink" Target="http://pbs.twimg.com/profile_images/1104462392535277569/fjs_HPgK_normal.jpg" TargetMode="External" /><Relationship Id="rId416" Type="http://schemas.openxmlformats.org/officeDocument/2006/relationships/hyperlink" Target="http://pbs.twimg.com/profile_images/1037057887527428096/JySizLC6_normal.jpg" TargetMode="External" /><Relationship Id="rId417" Type="http://schemas.openxmlformats.org/officeDocument/2006/relationships/hyperlink" Target="http://pbs.twimg.com/profile_images/1081908125169528832/qHm23InU_normal.jpg" TargetMode="External" /><Relationship Id="rId418" Type="http://schemas.openxmlformats.org/officeDocument/2006/relationships/hyperlink" Target="http://pbs.twimg.com/profile_images/1067774877292216320/ztEi5fHr_normal.jpg" TargetMode="External" /><Relationship Id="rId419" Type="http://schemas.openxmlformats.org/officeDocument/2006/relationships/hyperlink" Target="http://pbs.twimg.com/profile_images/797124250905747456/Pscim8lf_normal.jpg" TargetMode="External" /><Relationship Id="rId420" Type="http://schemas.openxmlformats.org/officeDocument/2006/relationships/hyperlink" Target="http://pbs.twimg.com/profile_images/459713829622906880/PbSMQNRp_normal.jpeg" TargetMode="External" /><Relationship Id="rId421" Type="http://schemas.openxmlformats.org/officeDocument/2006/relationships/hyperlink" Target="http://pbs.twimg.com/profile_images/991793338000035841/qmUo19ov_normal.jpg" TargetMode="External" /><Relationship Id="rId422" Type="http://schemas.openxmlformats.org/officeDocument/2006/relationships/hyperlink" Target="http://pbs.twimg.com/profile_images/1067851592089591808/ZQ9YJ-be_normal.jpg" TargetMode="External" /><Relationship Id="rId423" Type="http://schemas.openxmlformats.org/officeDocument/2006/relationships/hyperlink" Target="http://pbs.twimg.com/profile_images/762587269383458816/HALqpVE2_normal.jpg" TargetMode="External" /><Relationship Id="rId424" Type="http://schemas.openxmlformats.org/officeDocument/2006/relationships/hyperlink" Target="http://pbs.twimg.com/profile_images/1130154470984298497/mI50xK_X_normal.jpg" TargetMode="External" /><Relationship Id="rId425" Type="http://schemas.openxmlformats.org/officeDocument/2006/relationships/hyperlink" Target="http://pbs.twimg.com/profile_images/604521086311489536/dw_j9n-K_normal.jpg" TargetMode="External" /><Relationship Id="rId426" Type="http://schemas.openxmlformats.org/officeDocument/2006/relationships/hyperlink" Target="http://pbs.twimg.com/profile_images/1124546383145521152/ZVFnnO72_normal.jpg" TargetMode="External" /><Relationship Id="rId427" Type="http://schemas.openxmlformats.org/officeDocument/2006/relationships/hyperlink" Target="http://pbs.twimg.com/profile_images/731186204222357504/t_zyEEoB_normal.jpg" TargetMode="External" /><Relationship Id="rId428" Type="http://schemas.openxmlformats.org/officeDocument/2006/relationships/hyperlink" Target="http://pbs.twimg.com/profile_images/2280344396/ffum0p3l2lqficfb6rky_normal.jpeg" TargetMode="External" /><Relationship Id="rId429" Type="http://schemas.openxmlformats.org/officeDocument/2006/relationships/hyperlink" Target="http://pbs.twimg.com/profile_images/868116971895742464/2uDw6cZ2_normal.jpg" TargetMode="External" /><Relationship Id="rId430" Type="http://schemas.openxmlformats.org/officeDocument/2006/relationships/hyperlink" Target="http://pbs.twimg.com/profile_images/828019283645104133/6R22smAO_normal.jpg" TargetMode="External" /><Relationship Id="rId431" Type="http://schemas.openxmlformats.org/officeDocument/2006/relationships/hyperlink" Target="http://pbs.twimg.com/profile_images/602569709683367937/u97NLBX9_normal.jpg" TargetMode="External" /><Relationship Id="rId432" Type="http://schemas.openxmlformats.org/officeDocument/2006/relationships/hyperlink" Target="http://pbs.twimg.com/profile_images/1037346196707147779/IVS2QOi__normal.jpg" TargetMode="External" /><Relationship Id="rId433" Type="http://schemas.openxmlformats.org/officeDocument/2006/relationships/hyperlink" Target="http://pbs.twimg.com/profile_images/998656895853387777/65W-Pu-t_normal.jpg" TargetMode="External" /><Relationship Id="rId434" Type="http://schemas.openxmlformats.org/officeDocument/2006/relationships/hyperlink" Target="http://pbs.twimg.com/profile_images/3094436403/6fda883854f6d4c5752341c6b9b6e8ae_normal.png" TargetMode="External" /><Relationship Id="rId435" Type="http://schemas.openxmlformats.org/officeDocument/2006/relationships/hyperlink" Target="http://pbs.twimg.com/profile_images/1100560997029498881/v2I7stJm_normal.jpg" TargetMode="External" /><Relationship Id="rId436" Type="http://schemas.openxmlformats.org/officeDocument/2006/relationships/hyperlink" Target="http://pbs.twimg.com/profile_images/1094384509691277312/Az1egawu_normal.jpg" TargetMode="External" /><Relationship Id="rId437" Type="http://schemas.openxmlformats.org/officeDocument/2006/relationships/hyperlink" Target="http://pbs.twimg.com/profile_images/1879273593/tstroud_normal.jpg" TargetMode="External" /><Relationship Id="rId438" Type="http://schemas.openxmlformats.org/officeDocument/2006/relationships/hyperlink" Target="http://pbs.twimg.com/profile_images/589443941650604034/JCDZOyYN_normal.jpg" TargetMode="External" /><Relationship Id="rId439" Type="http://schemas.openxmlformats.org/officeDocument/2006/relationships/hyperlink" Target="http://pbs.twimg.com/profile_images/503197191607840768/hIfzeFVi_normal.jpeg" TargetMode="External" /><Relationship Id="rId440" Type="http://schemas.openxmlformats.org/officeDocument/2006/relationships/hyperlink" Target="http://pbs.twimg.com/profile_images/915843792074366976/AfPMT-XN_normal.jpg" TargetMode="External" /><Relationship Id="rId441" Type="http://schemas.openxmlformats.org/officeDocument/2006/relationships/hyperlink" Target="http://pbs.twimg.com/profile_images/465291892897239040/wmSptorV_normal.jpeg" TargetMode="External" /><Relationship Id="rId442" Type="http://schemas.openxmlformats.org/officeDocument/2006/relationships/hyperlink" Target="http://pbs.twimg.com/profile_images/1131027103657467906/TQGK8eMs_normal.jpg" TargetMode="External" /><Relationship Id="rId443" Type="http://schemas.openxmlformats.org/officeDocument/2006/relationships/hyperlink" Target="http://pbs.twimg.com/profile_images/517610107803148288/ewtqzQhH_normal.jpeg" TargetMode="External" /><Relationship Id="rId444" Type="http://schemas.openxmlformats.org/officeDocument/2006/relationships/hyperlink" Target="http://pbs.twimg.com/profile_images/1107276905923989506/kMy_57i__normal.png" TargetMode="External" /><Relationship Id="rId445" Type="http://schemas.openxmlformats.org/officeDocument/2006/relationships/hyperlink" Target="http://pbs.twimg.com/profile_images/970906827239010305/V5-kHKi0_normal.jpg" TargetMode="External" /><Relationship Id="rId446" Type="http://schemas.openxmlformats.org/officeDocument/2006/relationships/hyperlink" Target="http://pbs.twimg.com/profile_images/1000548225793830912/QYHUizbv_normal.jpg" TargetMode="External" /><Relationship Id="rId447" Type="http://schemas.openxmlformats.org/officeDocument/2006/relationships/hyperlink" Target="http://pbs.twimg.com/profile_images/558989088372449280/pl9UQmMj_normal.jpeg" TargetMode="External" /><Relationship Id="rId448" Type="http://schemas.openxmlformats.org/officeDocument/2006/relationships/hyperlink" Target="http://pbs.twimg.com/profile_images/889422956732067840/T747funs_normal.jpg" TargetMode="External" /><Relationship Id="rId449" Type="http://schemas.openxmlformats.org/officeDocument/2006/relationships/hyperlink" Target="http://pbs.twimg.com/profile_images/1859733511/Profile_normal.jpg" TargetMode="External" /><Relationship Id="rId450" Type="http://schemas.openxmlformats.org/officeDocument/2006/relationships/hyperlink" Target="http://pbs.twimg.com/profile_images/720604285642219520/EpS9h99m_normal.jpg" TargetMode="External" /><Relationship Id="rId451" Type="http://schemas.openxmlformats.org/officeDocument/2006/relationships/hyperlink" Target="http://pbs.twimg.com/profile_images/989802539926343680/rXOxx_1H_normal.jpg" TargetMode="External" /><Relationship Id="rId452" Type="http://schemas.openxmlformats.org/officeDocument/2006/relationships/hyperlink" Target="http://pbs.twimg.com/profile_images/1697179084/cmrcTwitter_normal.png" TargetMode="External" /><Relationship Id="rId453" Type="http://schemas.openxmlformats.org/officeDocument/2006/relationships/hyperlink" Target="http://pbs.twimg.com/profile_images/419526865544433665/iLDKNS8q_normal.jpeg" TargetMode="External" /><Relationship Id="rId454" Type="http://schemas.openxmlformats.org/officeDocument/2006/relationships/hyperlink" Target="http://pbs.twimg.com/profile_images/784349242110406656/Z4M-uYUx_normal.jpg" TargetMode="External" /><Relationship Id="rId455" Type="http://schemas.openxmlformats.org/officeDocument/2006/relationships/hyperlink" Target="http://pbs.twimg.com/profile_images/985438834635821056/snw8XNZS_normal.jpg" TargetMode="External" /><Relationship Id="rId456" Type="http://schemas.openxmlformats.org/officeDocument/2006/relationships/hyperlink" Target="http://pbs.twimg.com/profile_images/1109278312050892800/qYELtOzh_normal.jpg" TargetMode="External" /><Relationship Id="rId457" Type="http://schemas.openxmlformats.org/officeDocument/2006/relationships/hyperlink" Target="http://pbs.twimg.com/profile_images/910142658856620032/DykyFczV_normal.jpg" TargetMode="External" /><Relationship Id="rId458" Type="http://schemas.openxmlformats.org/officeDocument/2006/relationships/hyperlink" Target="http://pbs.twimg.com/profile_images/819959296960053248/jyBTTM-Z_normal.jpg" TargetMode="External" /><Relationship Id="rId459" Type="http://schemas.openxmlformats.org/officeDocument/2006/relationships/hyperlink" Target="http://pbs.twimg.com/profile_images/651406010284797952/NgEOYBwH_normal.jpg" TargetMode="External" /><Relationship Id="rId460" Type="http://schemas.openxmlformats.org/officeDocument/2006/relationships/hyperlink" Target="http://pbs.twimg.com/profile_images/1827360109/ISA_google_plus_logo_normal.jpg" TargetMode="External" /><Relationship Id="rId461" Type="http://schemas.openxmlformats.org/officeDocument/2006/relationships/hyperlink" Target="http://pbs.twimg.com/profile_images/1128698201022849024/4L2MRM6T_normal.png" TargetMode="External" /><Relationship Id="rId462" Type="http://schemas.openxmlformats.org/officeDocument/2006/relationships/hyperlink" Target="http://pbs.twimg.com/profile_images/378800000017058288/1fa408709b1f1110ecf29c999d9ec303_normal.jpeg" TargetMode="External" /><Relationship Id="rId463" Type="http://schemas.openxmlformats.org/officeDocument/2006/relationships/hyperlink" Target="http://pbs.twimg.com/profile_images/598155954375430144/iYzJ7ZkT_normal.png" TargetMode="External" /><Relationship Id="rId464" Type="http://schemas.openxmlformats.org/officeDocument/2006/relationships/hyperlink" Target="http://pbs.twimg.com/profile_images/1092428129170268160/JdBvsvL__normal.jpg" TargetMode="External" /><Relationship Id="rId465" Type="http://schemas.openxmlformats.org/officeDocument/2006/relationships/hyperlink" Target="http://pbs.twimg.com/profile_images/469960111142617089/1sj5KVyU_normal.jpeg" TargetMode="External" /><Relationship Id="rId466" Type="http://schemas.openxmlformats.org/officeDocument/2006/relationships/hyperlink" Target="http://pbs.twimg.com/profile_images/564114485221154816/j1dRd005_normal.jpeg" TargetMode="External" /><Relationship Id="rId467" Type="http://schemas.openxmlformats.org/officeDocument/2006/relationships/hyperlink" Target="http://pbs.twimg.com/profile_images/1053258853712887808/qYy03T0F_normal.jpg" TargetMode="External" /><Relationship Id="rId468" Type="http://schemas.openxmlformats.org/officeDocument/2006/relationships/hyperlink" Target="http://pbs.twimg.com/profile_images/954649440987607042/_tnCRmJ7_normal.jpg" TargetMode="External" /><Relationship Id="rId469" Type="http://schemas.openxmlformats.org/officeDocument/2006/relationships/hyperlink" Target="http://pbs.twimg.com/profile_images/786492372834189312/rqHuujPC_normal.jpg" TargetMode="External" /><Relationship Id="rId470" Type="http://schemas.openxmlformats.org/officeDocument/2006/relationships/hyperlink" Target="http://pbs.twimg.com/profile_images/862793120014102528/Eg6wWFkr_normal.jpg" TargetMode="External" /><Relationship Id="rId471" Type="http://schemas.openxmlformats.org/officeDocument/2006/relationships/hyperlink" Target="http://pbs.twimg.com/profile_images/1503644359/sally_03_normal.jpg" TargetMode="External" /><Relationship Id="rId472" Type="http://schemas.openxmlformats.org/officeDocument/2006/relationships/hyperlink" Target="http://pbs.twimg.com/profile_images/408459111/IMG_5975_normal.jpg" TargetMode="External" /><Relationship Id="rId473" Type="http://schemas.openxmlformats.org/officeDocument/2006/relationships/hyperlink" Target="http://pbs.twimg.com/profile_images/978615144388419585/IMzB4Ov4_normal.jpg" TargetMode="External" /><Relationship Id="rId474" Type="http://schemas.openxmlformats.org/officeDocument/2006/relationships/hyperlink" Target="http://pbs.twimg.com/profile_images/1046117375756636160/pHAvQW_v_normal.jpg" TargetMode="External" /><Relationship Id="rId475" Type="http://schemas.openxmlformats.org/officeDocument/2006/relationships/hyperlink" Target="http://pbs.twimg.com/profile_images/541753092962660352/qJqzYX6C_normal.jpeg" TargetMode="External" /><Relationship Id="rId476" Type="http://schemas.openxmlformats.org/officeDocument/2006/relationships/hyperlink" Target="http://pbs.twimg.com/profile_images/1071407901699383298/6p0eqFLK_normal.jpg" TargetMode="External" /><Relationship Id="rId477" Type="http://schemas.openxmlformats.org/officeDocument/2006/relationships/hyperlink" Target="http://pbs.twimg.com/profile_images/3003073108/82ab04c4908fc78766218bf2a0b003c3_normal.jpeg" TargetMode="External" /><Relationship Id="rId478" Type="http://schemas.openxmlformats.org/officeDocument/2006/relationships/hyperlink" Target="http://pbs.twimg.com/profile_images/677112295042887681/F8mK9raM_normal.png" TargetMode="External" /><Relationship Id="rId479" Type="http://schemas.openxmlformats.org/officeDocument/2006/relationships/hyperlink" Target="http://pbs.twimg.com/profile_images/1132386884771094528/iDPRJHbF_normal.jpg" TargetMode="External" /><Relationship Id="rId480" Type="http://schemas.openxmlformats.org/officeDocument/2006/relationships/hyperlink" Target="http://pbs.twimg.com/profile_images/1107706470458630144/mCs6OAuM_normal.png" TargetMode="External" /><Relationship Id="rId481" Type="http://schemas.openxmlformats.org/officeDocument/2006/relationships/hyperlink" Target="http://pbs.twimg.com/profile_images/1068381591850823680/fHML2sw1_normal.jpg" TargetMode="External" /><Relationship Id="rId482" Type="http://schemas.openxmlformats.org/officeDocument/2006/relationships/hyperlink" Target="http://pbs.twimg.com/profile_images/720792775009153025/t8zdnvBM_normal.jpg" TargetMode="External" /><Relationship Id="rId483" Type="http://schemas.openxmlformats.org/officeDocument/2006/relationships/hyperlink" Target="http://pbs.twimg.com/profile_images/1014662498090475522/Go2MRzN-_normal.jpg" TargetMode="External" /><Relationship Id="rId484" Type="http://schemas.openxmlformats.org/officeDocument/2006/relationships/hyperlink" Target="http://pbs.twimg.com/profile_images/789445233595539456/kwkYQAC7_normal.jpg" TargetMode="External" /><Relationship Id="rId485" Type="http://schemas.openxmlformats.org/officeDocument/2006/relationships/hyperlink" Target="http://pbs.twimg.com/profile_images/861910318334836737/hMBex2Nn_normal.jpg" TargetMode="External" /><Relationship Id="rId486" Type="http://schemas.openxmlformats.org/officeDocument/2006/relationships/hyperlink" Target="http://pbs.twimg.com/profile_images/717250706638397440/RcgH8_8j_normal.jpg" TargetMode="External" /><Relationship Id="rId487" Type="http://schemas.openxmlformats.org/officeDocument/2006/relationships/hyperlink" Target="http://pbs.twimg.com/profile_images/730517646500859905/0EayNtYB_normal.jpg" TargetMode="External" /><Relationship Id="rId488" Type="http://schemas.openxmlformats.org/officeDocument/2006/relationships/hyperlink" Target="http://pbs.twimg.com/profile_images/1068273821281587200/NIR1wIdH_normal.jpg" TargetMode="External" /><Relationship Id="rId489" Type="http://schemas.openxmlformats.org/officeDocument/2006/relationships/hyperlink" Target="http://pbs.twimg.com/profile_images/473832061950623744/JUNfGyUj_normal.jpeg" TargetMode="External" /><Relationship Id="rId490" Type="http://schemas.openxmlformats.org/officeDocument/2006/relationships/hyperlink" Target="http://pbs.twimg.com/profile_images/708648827268571136/s2BI2zX2_normal.jpg" TargetMode="External" /><Relationship Id="rId491" Type="http://schemas.openxmlformats.org/officeDocument/2006/relationships/hyperlink" Target="http://pbs.twimg.com/profile_images/972097072089518087/IDlr4FzI_normal.jpg" TargetMode="External" /><Relationship Id="rId492" Type="http://schemas.openxmlformats.org/officeDocument/2006/relationships/hyperlink" Target="http://pbs.twimg.com/profile_images/3426021887/21c3b7e838f8edd8e75fe5bbd8516c32_normal.jpeg" TargetMode="External" /><Relationship Id="rId493" Type="http://schemas.openxmlformats.org/officeDocument/2006/relationships/hyperlink" Target="http://pbs.twimg.com/profile_images/2626756569/Brooke-Headshot-Small_normal.jpg" TargetMode="External" /><Relationship Id="rId494" Type="http://schemas.openxmlformats.org/officeDocument/2006/relationships/hyperlink" Target="http://pbs.twimg.com/profile_images/803418473732997120/MvRK6pV6_normal.jpg" TargetMode="External" /><Relationship Id="rId495" Type="http://schemas.openxmlformats.org/officeDocument/2006/relationships/hyperlink" Target="http://pbs.twimg.com/profile_images/3438673838/fc7cc79e11710bab7bc34dd647d68dcb_normal.jpeg" TargetMode="External" /><Relationship Id="rId496" Type="http://schemas.openxmlformats.org/officeDocument/2006/relationships/hyperlink" Target="http://pbs.twimg.com/profile_images/460833480427831297/ll_KXOKL_normal.jpeg" TargetMode="External" /><Relationship Id="rId497" Type="http://schemas.openxmlformats.org/officeDocument/2006/relationships/hyperlink" Target="http://pbs.twimg.com/profile_images/1116786879737802752/i1IhCC-Y_normal.jpg" TargetMode="External" /><Relationship Id="rId498" Type="http://schemas.openxmlformats.org/officeDocument/2006/relationships/hyperlink" Target="http://pbs.twimg.com/profile_images/1098324433289261056/jdxpQdtK_normal.png" TargetMode="External" /><Relationship Id="rId499" Type="http://schemas.openxmlformats.org/officeDocument/2006/relationships/hyperlink" Target="http://pbs.twimg.com/profile_images/1062618811931770880/QwPv7BW3_normal.jpg" TargetMode="External" /><Relationship Id="rId500" Type="http://schemas.openxmlformats.org/officeDocument/2006/relationships/hyperlink" Target="http://pbs.twimg.com/profile_images/815308276300582912/AE7_TJuS_normal.jpg" TargetMode="External" /><Relationship Id="rId501" Type="http://schemas.openxmlformats.org/officeDocument/2006/relationships/hyperlink" Target="http://pbs.twimg.com/profile_images/378800000093820433/cc7241f025635feb9b13ada01552c97f_normal.jpeg" TargetMode="External" /><Relationship Id="rId502" Type="http://schemas.openxmlformats.org/officeDocument/2006/relationships/hyperlink" Target="http://pbs.twimg.com/profile_images/695079150894211073/d2QBsJVQ_normal.jpg" TargetMode="External" /><Relationship Id="rId503" Type="http://schemas.openxmlformats.org/officeDocument/2006/relationships/hyperlink" Target="http://pbs.twimg.com/profile_images/776184122762854401/VmQ7YTRT_normal.jpg" TargetMode="External" /><Relationship Id="rId504" Type="http://schemas.openxmlformats.org/officeDocument/2006/relationships/hyperlink" Target="http://pbs.twimg.com/profile_images/829291452559716353/Cwd9a3xn_normal.jpg" TargetMode="External" /><Relationship Id="rId505" Type="http://schemas.openxmlformats.org/officeDocument/2006/relationships/hyperlink" Target="http://pbs.twimg.com/profile_images/1116009608471109632/gzh96H5e_normal.png" TargetMode="External" /><Relationship Id="rId506" Type="http://schemas.openxmlformats.org/officeDocument/2006/relationships/hyperlink" Target="http://pbs.twimg.com/profile_images/955380954901680128/jQrT2IU-_normal.jpg" TargetMode="External" /><Relationship Id="rId507" Type="http://schemas.openxmlformats.org/officeDocument/2006/relationships/hyperlink" Target="http://pbs.twimg.com/profile_images/1015329956220493824/2dxlD-Ch_normal.jpg" TargetMode="External" /><Relationship Id="rId508" Type="http://schemas.openxmlformats.org/officeDocument/2006/relationships/hyperlink" Target="http://pbs.twimg.com/profile_images/2241810406/j0427655_normal.jpg" TargetMode="External" /><Relationship Id="rId509" Type="http://schemas.openxmlformats.org/officeDocument/2006/relationships/hyperlink" Target="http://pbs.twimg.com/profile_images/1074181571282903040/T0ZfZxbw_normal.jpg" TargetMode="External" /><Relationship Id="rId510" Type="http://schemas.openxmlformats.org/officeDocument/2006/relationships/hyperlink" Target="https://twitter.com/stufranks" TargetMode="External" /><Relationship Id="rId511" Type="http://schemas.openxmlformats.org/officeDocument/2006/relationships/hyperlink" Target="https://twitter.com/smr_foundation" TargetMode="External" /><Relationship Id="rId512" Type="http://schemas.openxmlformats.org/officeDocument/2006/relationships/hyperlink" Target="https://twitter.com/dearpriya" TargetMode="External" /><Relationship Id="rId513" Type="http://schemas.openxmlformats.org/officeDocument/2006/relationships/hyperlink" Target="https://twitter.com/rstatstweet" TargetMode="External" /><Relationship Id="rId514" Type="http://schemas.openxmlformats.org/officeDocument/2006/relationships/hyperlink" Target="https://twitter.com/aram" TargetMode="External" /><Relationship Id="rId515" Type="http://schemas.openxmlformats.org/officeDocument/2006/relationships/hyperlink" Target="https://twitter.com/ica_prd" TargetMode="External" /><Relationship Id="rId516" Type="http://schemas.openxmlformats.org/officeDocument/2006/relationships/hyperlink" Target="https://twitter.com/vanatteveldt" TargetMode="External" /><Relationship Id="rId517" Type="http://schemas.openxmlformats.org/officeDocument/2006/relationships/hyperlink" Target="https://twitter.com/annenbergpenn" TargetMode="External" /><Relationship Id="rId518" Type="http://schemas.openxmlformats.org/officeDocument/2006/relationships/hyperlink" Target="https://twitter.com/ica_cm" TargetMode="External" /><Relationship Id="rId519" Type="http://schemas.openxmlformats.org/officeDocument/2006/relationships/hyperlink" Target="https://twitter.com/katypearce" TargetMode="External" /><Relationship Id="rId520" Type="http://schemas.openxmlformats.org/officeDocument/2006/relationships/hyperlink" Target="https://twitter.com/icahdq" TargetMode="External" /><Relationship Id="rId521" Type="http://schemas.openxmlformats.org/officeDocument/2006/relationships/hyperlink" Target="https://twitter.com/bowmanspartan" TargetMode="External" /><Relationship Id="rId522" Type="http://schemas.openxmlformats.org/officeDocument/2006/relationships/hyperlink" Target="https://twitter.com/poli_com" TargetMode="External" /><Relationship Id="rId523" Type="http://schemas.openxmlformats.org/officeDocument/2006/relationships/hyperlink" Target="https://twitter.com/ophiryotam" TargetMode="External" /><Relationship Id="rId524" Type="http://schemas.openxmlformats.org/officeDocument/2006/relationships/hyperlink" Target="https://twitter.com/davidjeong" TargetMode="External" /><Relationship Id="rId525" Type="http://schemas.openxmlformats.org/officeDocument/2006/relationships/hyperlink" Target="https://twitter.com/annen" TargetMode="External" /><Relationship Id="rId526" Type="http://schemas.openxmlformats.org/officeDocument/2006/relationships/hyperlink" Target="https://twitter.com/linadencik" TargetMode="External" /><Relationship Id="rId527" Type="http://schemas.openxmlformats.org/officeDocument/2006/relationships/hyperlink" Target="https://twitter.com/nodexl" TargetMode="External" /><Relationship Id="rId528" Type="http://schemas.openxmlformats.org/officeDocument/2006/relationships/hyperlink" Target="https://twitter.com/claesdevreese" TargetMode="External" /><Relationship Id="rId529" Type="http://schemas.openxmlformats.org/officeDocument/2006/relationships/hyperlink" Target="https://twitter.com/sofya_glazunova" TargetMode="External" /><Relationship Id="rId530" Type="http://schemas.openxmlformats.org/officeDocument/2006/relationships/hyperlink" Target="https://twitter.com/25lettori" TargetMode="External" /><Relationship Id="rId531" Type="http://schemas.openxmlformats.org/officeDocument/2006/relationships/hyperlink" Target="https://twitter.com/jtsaimadison" TargetMode="External" /><Relationship Id="rId532" Type="http://schemas.openxmlformats.org/officeDocument/2006/relationships/hyperlink" Target="https://twitter.com/melissawall" TargetMode="External" /><Relationship Id="rId533" Type="http://schemas.openxmlformats.org/officeDocument/2006/relationships/hyperlink" Target="https://twitter.com/philippseu" TargetMode="External" /><Relationship Id="rId534" Type="http://schemas.openxmlformats.org/officeDocument/2006/relationships/hyperlink" Target="https://twitter.com/koenleurs" TargetMode="External" /><Relationship Id="rId535" Type="http://schemas.openxmlformats.org/officeDocument/2006/relationships/hyperlink" Target="https://twitter.com/playsk00l" TargetMode="External" /><Relationship Id="rId536" Type="http://schemas.openxmlformats.org/officeDocument/2006/relationships/hyperlink" Target="https://twitter.com/mandypazalencar" TargetMode="External" /><Relationship Id="rId537" Type="http://schemas.openxmlformats.org/officeDocument/2006/relationships/hyperlink" Target="https://twitter.com/profbrandle" TargetMode="External" /><Relationship Id="rId538" Type="http://schemas.openxmlformats.org/officeDocument/2006/relationships/hyperlink" Target="https://twitter.com/upfbarcelona" TargetMode="External" /><Relationship Id="rId539" Type="http://schemas.openxmlformats.org/officeDocument/2006/relationships/hyperlink" Target="https://twitter.com/deptcom_upf" TargetMode="External" /><Relationship Id="rId540" Type="http://schemas.openxmlformats.org/officeDocument/2006/relationships/hyperlink" Target="https://twitter.com/damianfraticel1" TargetMode="External" /><Relationship Id="rId541" Type="http://schemas.openxmlformats.org/officeDocument/2006/relationships/hyperlink" Target="https://twitter.com/jmtomasena" TargetMode="External" /><Relationship Id="rId542" Type="http://schemas.openxmlformats.org/officeDocument/2006/relationships/hyperlink" Target="https://twitter.com/abjordan505" TargetMode="External" /><Relationship Id="rId543" Type="http://schemas.openxmlformats.org/officeDocument/2006/relationships/hyperlink" Target="https://twitter.com/emeraldsoc" TargetMode="External" /><Relationship Id="rId544" Type="http://schemas.openxmlformats.org/officeDocument/2006/relationships/hyperlink" Target="https://twitter.com/sjifradeleeuw" TargetMode="External" /><Relationship Id="rId545" Type="http://schemas.openxmlformats.org/officeDocument/2006/relationships/hyperlink" Target="https://twitter.com/lisannewichgers" TargetMode="External" /><Relationship Id="rId546" Type="http://schemas.openxmlformats.org/officeDocument/2006/relationships/hyperlink" Target="https://twitter.com/lcjacobs89" TargetMode="External" /><Relationship Id="rId547" Type="http://schemas.openxmlformats.org/officeDocument/2006/relationships/hyperlink" Target="https://twitter.com/roderikrekker" TargetMode="External" /><Relationship Id="rId548" Type="http://schemas.openxmlformats.org/officeDocument/2006/relationships/hyperlink" Target="https://twitter.com/nwo_ssh" TargetMode="External" /><Relationship Id="rId549" Type="http://schemas.openxmlformats.org/officeDocument/2006/relationships/hyperlink" Target="https://twitter.com/joostvanspanje" TargetMode="External" /><Relationship Id="rId550" Type="http://schemas.openxmlformats.org/officeDocument/2006/relationships/hyperlink" Target="https://twitter.com/dgzara" TargetMode="External" /><Relationship Id="rId551" Type="http://schemas.openxmlformats.org/officeDocument/2006/relationships/hyperlink" Target="https://twitter.com/blackhealth4men" TargetMode="External" /><Relationship Id="rId552" Type="http://schemas.openxmlformats.org/officeDocument/2006/relationships/hyperlink" Target="https://twitter.com/frizzbarks" TargetMode="External" /><Relationship Id="rId553" Type="http://schemas.openxmlformats.org/officeDocument/2006/relationships/hyperlink" Target="https://twitter.com/kellyfincham" TargetMode="External" /><Relationship Id="rId554" Type="http://schemas.openxmlformats.org/officeDocument/2006/relationships/hyperlink" Target="https://twitter.com/meppi" TargetMode="External" /><Relationship Id="rId555" Type="http://schemas.openxmlformats.org/officeDocument/2006/relationships/hyperlink" Target="https://twitter.com/ayy_dam" TargetMode="External" /><Relationship Id="rId556" Type="http://schemas.openxmlformats.org/officeDocument/2006/relationships/hyperlink" Target="https://twitter.com/mariahlwellman" TargetMode="External" /><Relationship Id="rId557" Type="http://schemas.openxmlformats.org/officeDocument/2006/relationships/hyperlink" Target="https://twitter.com/oliverhaimson" TargetMode="External" /><Relationship Id="rId558" Type="http://schemas.openxmlformats.org/officeDocument/2006/relationships/hyperlink" Target="https://twitter.com/icamobile" TargetMode="External" /><Relationship Id="rId559" Type="http://schemas.openxmlformats.org/officeDocument/2006/relationships/hyperlink" Target="https://twitter.com/rebeccasrobbins" TargetMode="External" /><Relationship Id="rId560" Type="http://schemas.openxmlformats.org/officeDocument/2006/relationships/hyperlink" Target="https://twitter.com/thekpopprof" TargetMode="External" /><Relationship Id="rId561" Type="http://schemas.openxmlformats.org/officeDocument/2006/relationships/hyperlink" Target="https://twitter.com/thekirstenadams" TargetMode="External" /><Relationship Id="rId562" Type="http://schemas.openxmlformats.org/officeDocument/2006/relationships/hyperlink" Target="https://twitter.com/weston_sager" TargetMode="External" /><Relationship Id="rId563" Type="http://schemas.openxmlformats.org/officeDocument/2006/relationships/hyperlink" Target="https://twitter.com/jmgrygiel" TargetMode="External" /><Relationship Id="rId564" Type="http://schemas.openxmlformats.org/officeDocument/2006/relationships/hyperlink" Target="https://twitter.com/marthemoller" TargetMode="External" /><Relationship Id="rId565" Type="http://schemas.openxmlformats.org/officeDocument/2006/relationships/hyperlink" Target="https://twitter.com/smihelj" TargetMode="External" /><Relationship Id="rId566" Type="http://schemas.openxmlformats.org/officeDocument/2006/relationships/hyperlink" Target="https://twitter.com/nadiakaneva" TargetMode="External" /><Relationship Id="rId567" Type="http://schemas.openxmlformats.org/officeDocument/2006/relationships/hyperlink" Target="https://twitter.com/m_aronczyk" TargetMode="External" /><Relationship Id="rId568" Type="http://schemas.openxmlformats.org/officeDocument/2006/relationships/hyperlink" Target="https://twitter.com/sbudnitsky" TargetMode="External" /><Relationship Id="rId569" Type="http://schemas.openxmlformats.org/officeDocument/2006/relationships/hyperlink" Target="https://twitter.com/cjimenezm" TargetMode="External" /><Relationship Id="rId570" Type="http://schemas.openxmlformats.org/officeDocument/2006/relationships/hyperlink" Target="https://twitter.com/georgemasonu" TargetMode="External" /><Relationship Id="rId571" Type="http://schemas.openxmlformats.org/officeDocument/2006/relationships/hyperlink" Target="https://twitter.com/apoorva_j" TargetMode="External" /><Relationship Id="rId572" Type="http://schemas.openxmlformats.org/officeDocument/2006/relationships/hyperlink" Target="https://twitter.com/samikshakoirala" TargetMode="External" /><Relationship Id="rId573" Type="http://schemas.openxmlformats.org/officeDocument/2006/relationships/hyperlink" Target="https://twitter.com/cscolari" TargetMode="External" /><Relationship Id="rId574" Type="http://schemas.openxmlformats.org/officeDocument/2006/relationships/hyperlink" Target="https://twitter.com/vgcerf" TargetMode="External" /><Relationship Id="rId575" Type="http://schemas.openxmlformats.org/officeDocument/2006/relationships/hyperlink" Target="https://twitter.com/thesangeetkumar" TargetMode="External" /><Relationship Id="rId576" Type="http://schemas.openxmlformats.org/officeDocument/2006/relationships/hyperlink" Target="https://twitter.com/mrbrianhughes" TargetMode="External" /><Relationship Id="rId577" Type="http://schemas.openxmlformats.org/officeDocument/2006/relationships/hyperlink" Target="https://twitter.com/cklaughlin" TargetMode="External" /><Relationship Id="rId578" Type="http://schemas.openxmlformats.org/officeDocument/2006/relationships/hyperlink" Target="https://twitter.com/acsjica" TargetMode="External" /><Relationship Id="rId579" Type="http://schemas.openxmlformats.org/officeDocument/2006/relationships/hyperlink" Target="https://twitter.com/paolasartoretto" TargetMode="External" /><Relationship Id="rId580" Type="http://schemas.openxmlformats.org/officeDocument/2006/relationships/hyperlink" Target="https://twitter.com/zemki_bremen" TargetMode="External" /><Relationship Id="rId581" Type="http://schemas.openxmlformats.org/officeDocument/2006/relationships/hyperlink" Target="https://twitter.com/sebastienmort" TargetMode="External" /><Relationship Id="rId582" Type="http://schemas.openxmlformats.org/officeDocument/2006/relationships/hyperlink" Target="https://twitter.com/silviowaisbord" TargetMode="External" /><Relationship Id="rId583" Type="http://schemas.openxmlformats.org/officeDocument/2006/relationships/hyperlink" Target="https://twitter.com/taliastroud" TargetMode="External" /><Relationship Id="rId584" Type="http://schemas.openxmlformats.org/officeDocument/2006/relationships/hyperlink" Target="https://twitter.com/dkroy" TargetMode="External" /><Relationship Id="rId585" Type="http://schemas.openxmlformats.org/officeDocument/2006/relationships/hyperlink" Target="https://twitter.com/esserfrank_" TargetMode="External" /><Relationship Id="rId586" Type="http://schemas.openxmlformats.org/officeDocument/2006/relationships/hyperlink" Target="https://twitter.com/svengesser" TargetMode="External" /><Relationship Id="rId587" Type="http://schemas.openxmlformats.org/officeDocument/2006/relationships/hyperlink" Target="https://twitter.com/kreissdaniel" TargetMode="External" /><Relationship Id="rId588" Type="http://schemas.openxmlformats.org/officeDocument/2006/relationships/hyperlink" Target="https://twitter.com/julia_azari" TargetMode="External" /><Relationship Id="rId589" Type="http://schemas.openxmlformats.org/officeDocument/2006/relationships/hyperlink" Target="https://twitter.com/lancebennett1" TargetMode="External" /><Relationship Id="rId590" Type="http://schemas.openxmlformats.org/officeDocument/2006/relationships/hyperlink" Target="https://twitter.com/pippan15" TargetMode="External" /><Relationship Id="rId591" Type="http://schemas.openxmlformats.org/officeDocument/2006/relationships/hyperlink" Target="https://twitter.com/uw_mcrc" TargetMode="External" /><Relationship Id="rId592" Type="http://schemas.openxmlformats.org/officeDocument/2006/relationships/hyperlink" Target="https://twitter.com/dvshah" TargetMode="External" /><Relationship Id="rId593" Type="http://schemas.openxmlformats.org/officeDocument/2006/relationships/hyperlink" Target="https://twitter.com/s_t_e_v_e_jones" TargetMode="External" /><Relationship Id="rId594" Type="http://schemas.openxmlformats.org/officeDocument/2006/relationships/hyperlink" Target="https://twitter.com/uniofjyvaskyla" TargetMode="External" /><Relationship Id="rId595" Type="http://schemas.openxmlformats.org/officeDocument/2006/relationships/hyperlink" Target="https://twitter.com/gracemurtarelli" TargetMode="External" /><Relationship Id="rId596" Type="http://schemas.openxmlformats.org/officeDocument/2006/relationships/hyperlink" Target="https://twitter.com/antheabutler" TargetMode="External" /><Relationship Id="rId597" Type="http://schemas.openxmlformats.org/officeDocument/2006/relationships/hyperlink" Target="https://twitter.com/saamahthinks" TargetMode="External" /><Relationship Id="rId598" Type="http://schemas.openxmlformats.org/officeDocument/2006/relationships/hyperlink" Target="https://twitter.com/cuboulder_cmrc" TargetMode="External" /><Relationship Id="rId599" Type="http://schemas.openxmlformats.org/officeDocument/2006/relationships/hyperlink" Target="https://twitter.com/meloneer2003" TargetMode="External" /><Relationship Id="rId600" Type="http://schemas.openxmlformats.org/officeDocument/2006/relationships/hyperlink" Target="https://twitter.com/boomgaardenhg" TargetMode="External" /><Relationship Id="rId601" Type="http://schemas.openxmlformats.org/officeDocument/2006/relationships/hyperlink" Target="https://twitter.com/fabiennelind" TargetMode="External" /><Relationship Id="rId602" Type="http://schemas.openxmlformats.org/officeDocument/2006/relationships/hyperlink" Target="https://twitter.com/junghwanyang" TargetMode="External" /><Relationship Id="rId603" Type="http://schemas.openxmlformats.org/officeDocument/2006/relationships/hyperlink" Target="https://twitter.com/klerner" TargetMode="External" /><Relationship Id="rId604" Type="http://schemas.openxmlformats.org/officeDocument/2006/relationships/hyperlink" Target="https://twitter.com/sidbedingfield" TargetMode="External" /><Relationship Id="rId605" Type="http://schemas.openxmlformats.org/officeDocument/2006/relationships/hyperlink" Target="https://twitter.com/icapopcomm" TargetMode="External" /><Relationship Id="rId606" Type="http://schemas.openxmlformats.org/officeDocument/2006/relationships/hyperlink" Target="https://twitter.com/isanet" TargetMode="External" /><Relationship Id="rId607" Type="http://schemas.openxmlformats.org/officeDocument/2006/relationships/hyperlink" Target="https://twitter.com/phil_arceneaux" TargetMode="External" /><Relationship Id="rId608" Type="http://schemas.openxmlformats.org/officeDocument/2006/relationships/hyperlink" Target="https://twitter.com/hiltonwash" TargetMode="External" /><Relationship Id="rId609" Type="http://schemas.openxmlformats.org/officeDocument/2006/relationships/hyperlink" Target="https://twitter.com/jonathanmba" TargetMode="External" /><Relationship Id="rId610" Type="http://schemas.openxmlformats.org/officeDocument/2006/relationships/hyperlink" Target="https://twitter.com/hohse" TargetMode="External" /><Relationship Id="rId611" Type="http://schemas.openxmlformats.org/officeDocument/2006/relationships/hyperlink" Target="https://twitter.com/trinesy" TargetMode="External" /><Relationship Id="rId612" Type="http://schemas.openxmlformats.org/officeDocument/2006/relationships/hyperlink" Target="https://twitter.com/gunnen" TargetMode="External" /><Relationship Id="rId613" Type="http://schemas.openxmlformats.org/officeDocument/2006/relationships/hyperlink" Target="https://twitter.com/askekammer" TargetMode="External" /><Relationship Id="rId614" Type="http://schemas.openxmlformats.org/officeDocument/2006/relationships/hyperlink" Target="https://twitter.com/juliaserong" TargetMode="External" /><Relationship Id="rId615" Type="http://schemas.openxmlformats.org/officeDocument/2006/relationships/hyperlink" Target="https://twitter.com/manumanusen" TargetMode="External" /><Relationship Id="rId616" Type="http://schemas.openxmlformats.org/officeDocument/2006/relationships/hyperlink" Target="https://twitter.com/frau_schweizer" TargetMode="External" /><Relationship Id="rId617" Type="http://schemas.openxmlformats.org/officeDocument/2006/relationships/hyperlink" Target="https://twitter.com/broughtonmicova" TargetMode="External" /><Relationship Id="rId618" Type="http://schemas.openxmlformats.org/officeDocument/2006/relationships/hyperlink" Target="https://twitter.com/bloveluck" TargetMode="External" /><Relationship Id="rId619" Type="http://schemas.openxmlformats.org/officeDocument/2006/relationships/hyperlink" Target="https://twitter.com/mlarosa10000" TargetMode="External" /><Relationship Id="rId620" Type="http://schemas.openxmlformats.org/officeDocument/2006/relationships/hyperlink" Target="https://twitter.com/samgubitz" TargetMode="External" /><Relationship Id="rId621" Type="http://schemas.openxmlformats.org/officeDocument/2006/relationships/hyperlink" Target="https://twitter.com/newbeatsproject" TargetMode="External" /><Relationship Id="rId622" Type="http://schemas.openxmlformats.org/officeDocument/2006/relationships/hyperlink" Target="https://twitter.com/jasminemcnealy" TargetMode="External" /><Relationship Id="rId623" Type="http://schemas.openxmlformats.org/officeDocument/2006/relationships/hyperlink" Target="https://twitter.com/bettekevanruler" TargetMode="External" /><Relationship Id="rId624" Type="http://schemas.openxmlformats.org/officeDocument/2006/relationships/hyperlink" Target="https://twitter.com/otterstweet" TargetMode="External" /><Relationship Id="rId625" Type="http://schemas.openxmlformats.org/officeDocument/2006/relationships/hyperlink" Target="https://twitter.com/matthieubalay" TargetMode="External" /><Relationship Id="rId626" Type="http://schemas.openxmlformats.org/officeDocument/2006/relationships/hyperlink" Target="https://twitter.com/rjmeisenbach" TargetMode="External" /><Relationship Id="rId627" Type="http://schemas.openxmlformats.org/officeDocument/2006/relationships/hyperlink" Target="https://twitter.com/camilleendacott" TargetMode="External" /><Relationship Id="rId628" Type="http://schemas.openxmlformats.org/officeDocument/2006/relationships/hyperlink" Target="https://twitter.com/hkoverton" TargetMode="External" /><Relationship Id="rId629" Type="http://schemas.openxmlformats.org/officeDocument/2006/relationships/hyperlink" Target="https://twitter.com/smandpbot" TargetMode="External" /><Relationship Id="rId630" Type="http://schemas.openxmlformats.org/officeDocument/2006/relationships/hyperlink" Target="https://twitter.com/tonivdmeer" TargetMode="External" /><Relationship Id="rId631" Type="http://schemas.openxmlformats.org/officeDocument/2006/relationships/hyperlink" Target="https://twitter.com/annekroon" TargetMode="External" /><Relationship Id="rId632" Type="http://schemas.openxmlformats.org/officeDocument/2006/relationships/hyperlink" Target="https://twitter.com/uva_cs_corpcom" TargetMode="External" /><Relationship Id="rId633" Type="http://schemas.openxmlformats.org/officeDocument/2006/relationships/hyperlink" Target="https://twitter.com/debbydn" TargetMode="External" /><Relationship Id="rId634" Type="http://schemas.openxmlformats.org/officeDocument/2006/relationships/hyperlink" Target="https://twitter.com/abuhmi" TargetMode="External" /><Relationship Id="rId635" Type="http://schemas.openxmlformats.org/officeDocument/2006/relationships/hyperlink" Target="https://twitter.com/skiousis" TargetMode="External" /><Relationship Id="rId636" Type="http://schemas.openxmlformats.org/officeDocument/2006/relationships/hyperlink" Target="https://twitter.com/diana_ingenhoff" TargetMode="External" /><Relationship Id="rId637" Type="http://schemas.openxmlformats.org/officeDocument/2006/relationships/hyperlink" Target="https://twitter.com/carmenbeat" TargetMode="External" /><Relationship Id="rId638" Type="http://schemas.openxmlformats.org/officeDocument/2006/relationships/hyperlink" Target="https://twitter.com/dianabossio" TargetMode="External" /><Relationship Id="rId639" Type="http://schemas.openxmlformats.org/officeDocument/2006/relationships/hyperlink" Target="https://twitter.com/foucaultwelles" TargetMode="External" /><Relationship Id="rId640" Type="http://schemas.openxmlformats.org/officeDocument/2006/relationships/hyperlink" Target="https://twitter.com/ryanjgallag" TargetMode="External" /><Relationship Id="rId641" Type="http://schemas.openxmlformats.org/officeDocument/2006/relationships/hyperlink" Target="https://twitter.com/drewmargolin" TargetMode="External" /><Relationship Id="rId642" Type="http://schemas.openxmlformats.org/officeDocument/2006/relationships/hyperlink" Target="https://twitter.com/drexelu_ccm" TargetMode="External" /><Relationship Id="rId643" Type="http://schemas.openxmlformats.org/officeDocument/2006/relationships/hyperlink" Target="https://twitter.com/comatdrexel" TargetMode="External" /><Relationship Id="rId644" Type="http://schemas.openxmlformats.org/officeDocument/2006/relationships/hyperlink" Target="https://twitter.com/gregisonthego" TargetMode="External" /><Relationship Id="rId645" Type="http://schemas.openxmlformats.org/officeDocument/2006/relationships/hyperlink" Target="https://twitter.com/artxtra" TargetMode="External" /><Relationship Id="rId646" Type="http://schemas.openxmlformats.org/officeDocument/2006/relationships/hyperlink" Target="https://twitter.com/andrewcdodd" TargetMode="External" /><Relationship Id="rId647" Type="http://schemas.openxmlformats.org/officeDocument/2006/relationships/hyperlink" Target="https://twitter.com/djp_nolan" TargetMode="External" /><Relationship Id="rId648" Type="http://schemas.openxmlformats.org/officeDocument/2006/relationships/hyperlink" Target="https://twitter.com/lzion" TargetMode="External" /><Relationship Id="rId649" Type="http://schemas.openxmlformats.org/officeDocument/2006/relationships/hyperlink" Target="https://twitter.com/ggoggin" TargetMode="External" /><Relationship Id="rId650" Type="http://schemas.openxmlformats.org/officeDocument/2006/relationships/hyperlink" Target="https://twitter.com/andrea_carson" TargetMode="External" /><Relationship Id="rId651" Type="http://schemas.openxmlformats.org/officeDocument/2006/relationships/hyperlink" Target="https://twitter.com/howresearchers" TargetMode="External" /><Relationship Id="rId652" Type="http://schemas.openxmlformats.org/officeDocument/2006/relationships/hyperlink" Target="https://twitter.com/routledge_mandc" TargetMode="External" /><Relationship Id="rId653" Type="http://schemas.openxmlformats.org/officeDocument/2006/relationships/hyperlink" Target="https://twitter.com/daynac_phd" TargetMode="External" /><Relationship Id="rId654" Type="http://schemas.openxmlformats.org/officeDocument/2006/relationships/hyperlink" Target="https://twitter.com/ica_cat" TargetMode="External" /><Relationship Id="rId655" Type="http://schemas.openxmlformats.org/officeDocument/2006/relationships/hyperlink" Target="https://twitter.com/vivianfrancos" TargetMode="External" /><Relationship Id="rId656" Type="http://schemas.openxmlformats.org/officeDocument/2006/relationships/comments" Target="../comments2.xml" /><Relationship Id="rId657" Type="http://schemas.openxmlformats.org/officeDocument/2006/relationships/vmlDrawing" Target="../drawings/vmlDrawing2.vml" /><Relationship Id="rId658" Type="http://schemas.openxmlformats.org/officeDocument/2006/relationships/table" Target="../tables/table2.xml" /><Relationship Id="rId659" Type="http://schemas.openxmlformats.org/officeDocument/2006/relationships/drawing" Target="../drawings/drawing1.xml" /><Relationship Id="rId66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nodexlgraphgallery.org/Pages/Graph.aspx?graphID=197953" TargetMode="External" /><Relationship Id="rId2" Type="http://schemas.openxmlformats.org/officeDocument/2006/relationships/hyperlink" Target="https://nodexlgraphgallery.org/Pages/Graph.aspx?graphID=198026" TargetMode="External" /><Relationship Id="rId3" Type="http://schemas.openxmlformats.org/officeDocument/2006/relationships/hyperlink" Target="https://nodexlgraphgallery.org/Pages/Graph.aspx?graphID=198034" TargetMode="External" /><Relationship Id="rId4" Type="http://schemas.openxmlformats.org/officeDocument/2006/relationships/hyperlink" Target="https://nodexlgraphgallery.org/Pages/Graph.aspx?graphID=197914" TargetMode="External" /><Relationship Id="rId5" Type="http://schemas.openxmlformats.org/officeDocument/2006/relationships/hyperlink" Target="https://www.instagram.com/p/BxnBGIkBRff/?igshid=175g6zhh29c4u" TargetMode="External" /><Relationship Id="rId6" Type="http://schemas.openxmlformats.org/officeDocument/2006/relationships/hyperlink" Target="https://nodexlgraphgallery.org/Pages/Graph.aspx?graphID=198034" TargetMode="External" /><Relationship Id="rId7" Type="http://schemas.openxmlformats.org/officeDocument/2006/relationships/hyperlink" Target="https://nodexlgraphgallery.org/Pages/Graph.aspx?graphID=198026" TargetMode="External" /><Relationship Id="rId8" Type="http://schemas.openxmlformats.org/officeDocument/2006/relationships/hyperlink" Target="https://nodexlgraphgallery.org/Pages/Graph.aspx?graphID=198034" TargetMode="External" /><Relationship Id="rId9" Type="http://schemas.openxmlformats.org/officeDocument/2006/relationships/hyperlink" Target="https://nodexlgraphgallery.org/Pages/Graph.aspx?graphID=198026" TargetMode="External" /><Relationship Id="rId10" Type="http://schemas.openxmlformats.org/officeDocument/2006/relationships/hyperlink" Target="https://nodexlgraphgallery.org/Pages/Graph.aspx?graphID=197953" TargetMode="External" /><Relationship Id="rId11" Type="http://schemas.openxmlformats.org/officeDocument/2006/relationships/hyperlink" Target="https://nodexlgraphgallery.org/Pages/Graph.aspx?graphID=197914" TargetMode="External" /><Relationship Id="rId12" Type="http://schemas.openxmlformats.org/officeDocument/2006/relationships/hyperlink" Target="https://nodexlgraphgallery.org/Pages/Graph.aspx?graphID=198034" TargetMode="External" /><Relationship Id="rId13" Type="http://schemas.openxmlformats.org/officeDocument/2006/relationships/hyperlink" Target="https://nodexlgraphgallery.org/Pages/Graph.aspx?graphID=198026" TargetMode="External" /><Relationship Id="rId14" Type="http://schemas.openxmlformats.org/officeDocument/2006/relationships/hyperlink" Target="https://www.instagram.com/p/BxnBGIkBRff/?igshid=175g6zhh29c4u" TargetMode="External" /><Relationship Id="rId15" Type="http://schemas.openxmlformats.org/officeDocument/2006/relationships/table" Target="../tables/table12.xml" /><Relationship Id="rId16" Type="http://schemas.openxmlformats.org/officeDocument/2006/relationships/table" Target="../tables/table13.xml" /><Relationship Id="rId17" Type="http://schemas.openxmlformats.org/officeDocument/2006/relationships/table" Target="../tables/table14.xml" /><Relationship Id="rId18" Type="http://schemas.openxmlformats.org/officeDocument/2006/relationships/table" Target="../tables/table15.xml" /><Relationship Id="rId19" Type="http://schemas.openxmlformats.org/officeDocument/2006/relationships/table" Target="../tables/table16.xml" /><Relationship Id="rId20" Type="http://schemas.openxmlformats.org/officeDocument/2006/relationships/table" Target="../tables/table17.xml" /><Relationship Id="rId21" Type="http://schemas.openxmlformats.org/officeDocument/2006/relationships/table" Target="../tables/table18.xml" /><Relationship Id="rId22"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1916</v>
      </c>
      <c r="BB2" s="13" t="s">
        <v>1926</v>
      </c>
      <c r="BC2" s="13" t="s">
        <v>1927</v>
      </c>
      <c r="BD2" s="118" t="s">
        <v>2111</v>
      </c>
      <c r="BE2" s="118" t="s">
        <v>2112</v>
      </c>
      <c r="BF2" s="118" t="s">
        <v>2113</v>
      </c>
      <c r="BG2" s="118" t="s">
        <v>2114</v>
      </c>
      <c r="BH2" s="118" t="s">
        <v>2115</v>
      </c>
      <c r="BI2" s="118" t="s">
        <v>2116</v>
      </c>
      <c r="BJ2" s="118" t="s">
        <v>2117</v>
      </c>
      <c r="BK2" s="118" t="s">
        <v>2118</v>
      </c>
      <c r="BL2" s="118" t="s">
        <v>2119</v>
      </c>
    </row>
    <row r="3" spans="1:64" ht="15" customHeight="1">
      <c r="A3" s="64" t="s">
        <v>212</v>
      </c>
      <c r="B3" s="64" t="s">
        <v>212</v>
      </c>
      <c r="C3" s="65" t="s">
        <v>2124</v>
      </c>
      <c r="D3" s="66">
        <v>3</v>
      </c>
      <c r="E3" s="67" t="s">
        <v>132</v>
      </c>
      <c r="F3" s="68">
        <v>32</v>
      </c>
      <c r="G3" s="65"/>
      <c r="H3" s="69"/>
      <c r="I3" s="70"/>
      <c r="J3" s="70"/>
      <c r="K3" s="34" t="s">
        <v>65</v>
      </c>
      <c r="L3" s="71">
        <v>3</v>
      </c>
      <c r="M3" s="71"/>
      <c r="N3" s="72"/>
      <c r="O3" s="78" t="s">
        <v>176</v>
      </c>
      <c r="P3" s="80">
        <v>43603.66290509259</v>
      </c>
      <c r="Q3" s="78" t="s">
        <v>360</v>
      </c>
      <c r="R3" s="82" t="s">
        <v>449</v>
      </c>
      <c r="S3" s="78" t="s">
        <v>454</v>
      </c>
      <c r="T3" s="78" t="s">
        <v>456</v>
      </c>
      <c r="U3" s="78"/>
      <c r="V3" s="82" t="s">
        <v>464</v>
      </c>
      <c r="W3" s="80">
        <v>43603.66290509259</v>
      </c>
      <c r="X3" s="82" t="s">
        <v>475</v>
      </c>
      <c r="Y3" s="78"/>
      <c r="Z3" s="78"/>
      <c r="AA3" s="84" t="s">
        <v>574</v>
      </c>
      <c r="AB3" s="78"/>
      <c r="AC3" s="78" t="b">
        <v>0</v>
      </c>
      <c r="AD3" s="78">
        <v>0</v>
      </c>
      <c r="AE3" s="84" t="s">
        <v>740</v>
      </c>
      <c r="AF3" s="78" t="b">
        <v>0</v>
      </c>
      <c r="AG3" s="78" t="s">
        <v>805</v>
      </c>
      <c r="AH3" s="78"/>
      <c r="AI3" s="84" t="s">
        <v>740</v>
      </c>
      <c r="AJ3" s="78" t="b">
        <v>0</v>
      </c>
      <c r="AK3" s="78">
        <v>0</v>
      </c>
      <c r="AL3" s="84" t="s">
        <v>740</v>
      </c>
      <c r="AM3" s="78" t="s">
        <v>808</v>
      </c>
      <c r="AN3" s="78" t="b">
        <v>0</v>
      </c>
      <c r="AO3" s="84" t="s">
        <v>574</v>
      </c>
      <c r="AP3" s="78" t="s">
        <v>176</v>
      </c>
      <c r="AQ3" s="78">
        <v>0</v>
      </c>
      <c r="AR3" s="78">
        <v>0</v>
      </c>
      <c r="AS3" s="78"/>
      <c r="AT3" s="78"/>
      <c r="AU3" s="78"/>
      <c r="AV3" s="78"/>
      <c r="AW3" s="78"/>
      <c r="AX3" s="78"/>
      <c r="AY3" s="78"/>
      <c r="AZ3" s="78"/>
      <c r="BA3">
        <v>1</v>
      </c>
      <c r="BB3" s="78" t="str">
        <f>REPLACE(INDEX(GroupVertices[Group],MATCH(Edges[[#This Row],[Vertex 1]],GroupVertices[Vertex],0)),1,1,"")</f>
        <v>4</v>
      </c>
      <c r="BC3" s="78" t="str">
        <f>REPLACE(INDEX(GroupVertices[Group],MATCH(Edges[[#This Row],[Vertex 2]],GroupVertices[Vertex],0)),1,1,"")</f>
        <v>4</v>
      </c>
      <c r="BD3" s="48">
        <v>2</v>
      </c>
      <c r="BE3" s="49">
        <v>8.695652173913043</v>
      </c>
      <c r="BF3" s="48">
        <v>0</v>
      </c>
      <c r="BG3" s="49">
        <v>0</v>
      </c>
      <c r="BH3" s="48">
        <v>0</v>
      </c>
      <c r="BI3" s="49">
        <v>0</v>
      </c>
      <c r="BJ3" s="48">
        <v>21</v>
      </c>
      <c r="BK3" s="49">
        <v>91.30434782608695</v>
      </c>
      <c r="BL3" s="48">
        <v>23</v>
      </c>
    </row>
    <row r="4" spans="1:64" ht="15" customHeight="1">
      <c r="A4" s="64" t="s">
        <v>213</v>
      </c>
      <c r="B4" s="64" t="s">
        <v>223</v>
      </c>
      <c r="C4" s="65" t="s">
        <v>2124</v>
      </c>
      <c r="D4" s="66">
        <v>3</v>
      </c>
      <c r="E4" s="67" t="s">
        <v>132</v>
      </c>
      <c r="F4" s="68">
        <v>32</v>
      </c>
      <c r="G4" s="65"/>
      <c r="H4" s="69"/>
      <c r="I4" s="70"/>
      <c r="J4" s="70"/>
      <c r="K4" s="34" t="s">
        <v>65</v>
      </c>
      <c r="L4" s="77">
        <v>4</v>
      </c>
      <c r="M4" s="77"/>
      <c r="N4" s="72"/>
      <c r="O4" s="79" t="s">
        <v>358</v>
      </c>
      <c r="P4" s="81">
        <v>43609.542083333334</v>
      </c>
      <c r="Q4" s="79" t="s">
        <v>361</v>
      </c>
      <c r="R4" s="83" t="s">
        <v>450</v>
      </c>
      <c r="S4" s="79" t="s">
        <v>455</v>
      </c>
      <c r="T4" s="79" t="s">
        <v>457</v>
      </c>
      <c r="U4" s="79"/>
      <c r="V4" s="83" t="s">
        <v>465</v>
      </c>
      <c r="W4" s="81">
        <v>43609.542083333334</v>
      </c>
      <c r="X4" s="83" t="s">
        <v>476</v>
      </c>
      <c r="Y4" s="79"/>
      <c r="Z4" s="79"/>
      <c r="AA4" s="85" t="s">
        <v>575</v>
      </c>
      <c r="AB4" s="79"/>
      <c r="AC4" s="79" t="b">
        <v>0</v>
      </c>
      <c r="AD4" s="79">
        <v>2</v>
      </c>
      <c r="AE4" s="85" t="s">
        <v>740</v>
      </c>
      <c r="AF4" s="79" t="b">
        <v>0</v>
      </c>
      <c r="AG4" s="79" t="s">
        <v>805</v>
      </c>
      <c r="AH4" s="79"/>
      <c r="AI4" s="85" t="s">
        <v>740</v>
      </c>
      <c r="AJ4" s="79" t="b">
        <v>0</v>
      </c>
      <c r="AK4" s="79">
        <v>3</v>
      </c>
      <c r="AL4" s="85" t="s">
        <v>740</v>
      </c>
      <c r="AM4" s="79" t="s">
        <v>809</v>
      </c>
      <c r="AN4" s="79" t="b">
        <v>0</v>
      </c>
      <c r="AO4" s="85" t="s">
        <v>575</v>
      </c>
      <c r="AP4" s="79" t="s">
        <v>176</v>
      </c>
      <c r="AQ4" s="79">
        <v>0</v>
      </c>
      <c r="AR4" s="79">
        <v>0</v>
      </c>
      <c r="AS4" s="79"/>
      <c r="AT4" s="79"/>
      <c r="AU4" s="79"/>
      <c r="AV4" s="79"/>
      <c r="AW4" s="79"/>
      <c r="AX4" s="79"/>
      <c r="AY4" s="79"/>
      <c r="AZ4" s="79"/>
      <c r="BA4">
        <v>1</v>
      </c>
      <c r="BB4" s="78" t="str">
        <f>REPLACE(INDEX(GroupVertices[Group],MATCH(Edges[[#This Row],[Vertex 1]],GroupVertices[Vertex],0)),1,1,"")</f>
        <v>3</v>
      </c>
      <c r="BC4" s="78" t="str">
        <f>REPLACE(INDEX(GroupVertices[Group],MATCH(Edges[[#This Row],[Vertex 2]],GroupVertices[Vertex],0)),1,1,"")</f>
        <v>3</v>
      </c>
      <c r="BD4" s="48"/>
      <c r="BE4" s="49"/>
      <c r="BF4" s="48"/>
      <c r="BG4" s="49"/>
      <c r="BH4" s="48"/>
      <c r="BI4" s="49"/>
      <c r="BJ4" s="48"/>
      <c r="BK4" s="49"/>
      <c r="BL4" s="48"/>
    </row>
    <row r="5" spans="1:64" ht="15">
      <c r="A5" s="64" t="s">
        <v>214</v>
      </c>
      <c r="B5" s="64" t="s">
        <v>224</v>
      </c>
      <c r="C5" s="65" t="s">
        <v>2124</v>
      </c>
      <c r="D5" s="66">
        <v>3</v>
      </c>
      <c r="E5" s="67" t="s">
        <v>132</v>
      </c>
      <c r="F5" s="68">
        <v>32</v>
      </c>
      <c r="G5" s="65"/>
      <c r="H5" s="69"/>
      <c r="I5" s="70"/>
      <c r="J5" s="70"/>
      <c r="K5" s="34" t="s">
        <v>65</v>
      </c>
      <c r="L5" s="77">
        <v>5</v>
      </c>
      <c r="M5" s="77"/>
      <c r="N5" s="72"/>
      <c r="O5" s="79" t="s">
        <v>358</v>
      </c>
      <c r="P5" s="81">
        <v>43609.545277777775</v>
      </c>
      <c r="Q5" s="79" t="s">
        <v>362</v>
      </c>
      <c r="R5" s="83" t="s">
        <v>450</v>
      </c>
      <c r="S5" s="79" t="s">
        <v>455</v>
      </c>
      <c r="T5" s="79" t="s">
        <v>458</v>
      </c>
      <c r="U5" s="79"/>
      <c r="V5" s="83" t="s">
        <v>466</v>
      </c>
      <c r="W5" s="81">
        <v>43609.545277777775</v>
      </c>
      <c r="X5" s="83" t="s">
        <v>477</v>
      </c>
      <c r="Y5" s="79"/>
      <c r="Z5" s="79"/>
      <c r="AA5" s="85" t="s">
        <v>576</v>
      </c>
      <c r="AB5" s="79"/>
      <c r="AC5" s="79" t="b">
        <v>0</v>
      </c>
      <c r="AD5" s="79">
        <v>0</v>
      </c>
      <c r="AE5" s="85" t="s">
        <v>740</v>
      </c>
      <c r="AF5" s="79" t="b">
        <v>0</v>
      </c>
      <c r="AG5" s="79" t="s">
        <v>805</v>
      </c>
      <c r="AH5" s="79"/>
      <c r="AI5" s="85" t="s">
        <v>740</v>
      </c>
      <c r="AJ5" s="79" t="b">
        <v>0</v>
      </c>
      <c r="AK5" s="79">
        <v>3</v>
      </c>
      <c r="AL5" s="85" t="s">
        <v>575</v>
      </c>
      <c r="AM5" s="79" t="s">
        <v>810</v>
      </c>
      <c r="AN5" s="79" t="b">
        <v>0</v>
      </c>
      <c r="AO5" s="85" t="s">
        <v>575</v>
      </c>
      <c r="AP5" s="79" t="s">
        <v>176</v>
      </c>
      <c r="AQ5" s="79">
        <v>0</v>
      </c>
      <c r="AR5" s="79">
        <v>0</v>
      </c>
      <c r="AS5" s="79"/>
      <c r="AT5" s="79"/>
      <c r="AU5" s="79"/>
      <c r="AV5" s="79"/>
      <c r="AW5" s="79"/>
      <c r="AX5" s="79"/>
      <c r="AY5" s="79"/>
      <c r="AZ5" s="79"/>
      <c r="BA5">
        <v>1</v>
      </c>
      <c r="BB5" s="78" t="str">
        <f>REPLACE(INDEX(GroupVertices[Group],MATCH(Edges[[#This Row],[Vertex 1]],GroupVertices[Vertex],0)),1,1,"")</f>
        <v>3</v>
      </c>
      <c r="BC5" s="78" t="str">
        <f>REPLACE(INDEX(GroupVertices[Group],MATCH(Edges[[#This Row],[Vertex 2]],GroupVertices[Vertex],0)),1,1,"")</f>
        <v>3</v>
      </c>
      <c r="BD5" s="48"/>
      <c r="BE5" s="49"/>
      <c r="BF5" s="48"/>
      <c r="BG5" s="49"/>
      <c r="BH5" s="48"/>
      <c r="BI5" s="49"/>
      <c r="BJ5" s="48"/>
      <c r="BK5" s="49"/>
      <c r="BL5" s="48"/>
    </row>
    <row r="6" spans="1:64" ht="15">
      <c r="A6" s="64" t="s">
        <v>214</v>
      </c>
      <c r="B6" s="64" t="s">
        <v>225</v>
      </c>
      <c r="C6" s="65" t="s">
        <v>2124</v>
      </c>
      <c r="D6" s="66">
        <v>3</v>
      </c>
      <c r="E6" s="67" t="s">
        <v>132</v>
      </c>
      <c r="F6" s="68">
        <v>32</v>
      </c>
      <c r="G6" s="65"/>
      <c r="H6" s="69"/>
      <c r="I6" s="70"/>
      <c r="J6" s="70"/>
      <c r="K6" s="34" t="s">
        <v>65</v>
      </c>
      <c r="L6" s="77">
        <v>6</v>
      </c>
      <c r="M6" s="77"/>
      <c r="N6" s="72"/>
      <c r="O6" s="79" t="s">
        <v>358</v>
      </c>
      <c r="P6" s="81">
        <v>43609.545277777775</v>
      </c>
      <c r="Q6" s="79" t="s">
        <v>362</v>
      </c>
      <c r="R6" s="83" t="s">
        <v>450</v>
      </c>
      <c r="S6" s="79" t="s">
        <v>455</v>
      </c>
      <c r="T6" s="79" t="s">
        <v>458</v>
      </c>
      <c r="U6" s="79"/>
      <c r="V6" s="83" t="s">
        <v>466</v>
      </c>
      <c r="W6" s="81">
        <v>43609.545277777775</v>
      </c>
      <c r="X6" s="83" t="s">
        <v>477</v>
      </c>
      <c r="Y6" s="79"/>
      <c r="Z6" s="79"/>
      <c r="AA6" s="85" t="s">
        <v>576</v>
      </c>
      <c r="AB6" s="79"/>
      <c r="AC6" s="79" t="b">
        <v>0</v>
      </c>
      <c r="AD6" s="79">
        <v>0</v>
      </c>
      <c r="AE6" s="85" t="s">
        <v>740</v>
      </c>
      <c r="AF6" s="79" t="b">
        <v>0</v>
      </c>
      <c r="AG6" s="79" t="s">
        <v>805</v>
      </c>
      <c r="AH6" s="79"/>
      <c r="AI6" s="85" t="s">
        <v>740</v>
      </c>
      <c r="AJ6" s="79" t="b">
        <v>0</v>
      </c>
      <c r="AK6" s="79">
        <v>3</v>
      </c>
      <c r="AL6" s="85" t="s">
        <v>575</v>
      </c>
      <c r="AM6" s="79" t="s">
        <v>810</v>
      </c>
      <c r="AN6" s="79" t="b">
        <v>0</v>
      </c>
      <c r="AO6" s="85" t="s">
        <v>575</v>
      </c>
      <c r="AP6" s="79" t="s">
        <v>176</v>
      </c>
      <c r="AQ6" s="79">
        <v>0</v>
      </c>
      <c r="AR6" s="79">
        <v>0</v>
      </c>
      <c r="AS6" s="79"/>
      <c r="AT6" s="79"/>
      <c r="AU6" s="79"/>
      <c r="AV6" s="79"/>
      <c r="AW6" s="79"/>
      <c r="AX6" s="79"/>
      <c r="AY6" s="79"/>
      <c r="AZ6" s="79"/>
      <c r="BA6">
        <v>1</v>
      </c>
      <c r="BB6" s="78" t="str">
        <f>REPLACE(INDEX(GroupVertices[Group],MATCH(Edges[[#This Row],[Vertex 1]],GroupVertices[Vertex],0)),1,1,"")</f>
        <v>3</v>
      </c>
      <c r="BC6" s="78" t="str">
        <f>REPLACE(INDEX(GroupVertices[Group],MATCH(Edges[[#This Row],[Vertex 2]],GroupVertices[Vertex],0)),1,1,"")</f>
        <v>3</v>
      </c>
      <c r="BD6" s="48"/>
      <c r="BE6" s="49"/>
      <c r="BF6" s="48"/>
      <c r="BG6" s="49"/>
      <c r="BH6" s="48"/>
      <c r="BI6" s="49"/>
      <c r="BJ6" s="48"/>
      <c r="BK6" s="49"/>
      <c r="BL6" s="48"/>
    </row>
    <row r="7" spans="1:64" ht="15">
      <c r="A7" s="64" t="s">
        <v>214</v>
      </c>
      <c r="B7" s="64" t="s">
        <v>226</v>
      </c>
      <c r="C7" s="65" t="s">
        <v>2124</v>
      </c>
      <c r="D7" s="66">
        <v>3</v>
      </c>
      <c r="E7" s="67" t="s">
        <v>132</v>
      </c>
      <c r="F7" s="68">
        <v>32</v>
      </c>
      <c r="G7" s="65"/>
      <c r="H7" s="69"/>
      <c r="I7" s="70"/>
      <c r="J7" s="70"/>
      <c r="K7" s="34" t="s">
        <v>65</v>
      </c>
      <c r="L7" s="77">
        <v>7</v>
      </c>
      <c r="M7" s="77"/>
      <c r="N7" s="72"/>
      <c r="O7" s="79" t="s">
        <v>358</v>
      </c>
      <c r="P7" s="81">
        <v>43609.545277777775</v>
      </c>
      <c r="Q7" s="79" t="s">
        <v>362</v>
      </c>
      <c r="R7" s="83" t="s">
        <v>450</v>
      </c>
      <c r="S7" s="79" t="s">
        <v>455</v>
      </c>
      <c r="T7" s="79" t="s">
        <v>458</v>
      </c>
      <c r="U7" s="79"/>
      <c r="V7" s="83" t="s">
        <v>466</v>
      </c>
      <c r="W7" s="81">
        <v>43609.545277777775</v>
      </c>
      <c r="X7" s="83" t="s">
        <v>477</v>
      </c>
      <c r="Y7" s="79"/>
      <c r="Z7" s="79"/>
      <c r="AA7" s="85" t="s">
        <v>576</v>
      </c>
      <c r="AB7" s="79"/>
      <c r="AC7" s="79" t="b">
        <v>0</v>
      </c>
      <c r="AD7" s="79">
        <v>0</v>
      </c>
      <c r="AE7" s="85" t="s">
        <v>740</v>
      </c>
      <c r="AF7" s="79" t="b">
        <v>0</v>
      </c>
      <c r="AG7" s="79" t="s">
        <v>805</v>
      </c>
      <c r="AH7" s="79"/>
      <c r="AI7" s="85" t="s">
        <v>740</v>
      </c>
      <c r="AJ7" s="79" t="b">
        <v>0</v>
      </c>
      <c r="AK7" s="79">
        <v>3</v>
      </c>
      <c r="AL7" s="85" t="s">
        <v>575</v>
      </c>
      <c r="AM7" s="79" t="s">
        <v>810</v>
      </c>
      <c r="AN7" s="79" t="b">
        <v>0</v>
      </c>
      <c r="AO7" s="85" t="s">
        <v>575</v>
      </c>
      <c r="AP7" s="79" t="s">
        <v>176</v>
      </c>
      <c r="AQ7" s="79">
        <v>0</v>
      </c>
      <c r="AR7" s="79">
        <v>0</v>
      </c>
      <c r="AS7" s="79"/>
      <c r="AT7" s="79"/>
      <c r="AU7" s="79"/>
      <c r="AV7" s="79"/>
      <c r="AW7" s="79"/>
      <c r="AX7" s="79"/>
      <c r="AY7" s="79"/>
      <c r="AZ7" s="79"/>
      <c r="BA7">
        <v>1</v>
      </c>
      <c r="BB7" s="78" t="str">
        <f>REPLACE(INDEX(GroupVertices[Group],MATCH(Edges[[#This Row],[Vertex 1]],GroupVertices[Vertex],0)),1,1,"")</f>
        <v>3</v>
      </c>
      <c r="BC7" s="78" t="str">
        <f>REPLACE(INDEX(GroupVertices[Group],MATCH(Edges[[#This Row],[Vertex 2]],GroupVertices[Vertex],0)),1,1,"")</f>
        <v>3</v>
      </c>
      <c r="BD7" s="48"/>
      <c r="BE7" s="49"/>
      <c r="BF7" s="48"/>
      <c r="BG7" s="49"/>
      <c r="BH7" s="48"/>
      <c r="BI7" s="49"/>
      <c r="BJ7" s="48"/>
      <c r="BK7" s="49"/>
      <c r="BL7" s="48"/>
    </row>
    <row r="8" spans="1:64" ht="15">
      <c r="A8" s="64" t="s">
        <v>214</v>
      </c>
      <c r="B8" s="64" t="s">
        <v>227</v>
      </c>
      <c r="C8" s="65" t="s">
        <v>2124</v>
      </c>
      <c r="D8" s="66">
        <v>3</v>
      </c>
      <c r="E8" s="67" t="s">
        <v>132</v>
      </c>
      <c r="F8" s="68">
        <v>32</v>
      </c>
      <c r="G8" s="65"/>
      <c r="H8" s="69"/>
      <c r="I8" s="70"/>
      <c r="J8" s="70"/>
      <c r="K8" s="34" t="s">
        <v>65</v>
      </c>
      <c r="L8" s="77">
        <v>8</v>
      </c>
      <c r="M8" s="77"/>
      <c r="N8" s="72"/>
      <c r="O8" s="79" t="s">
        <v>358</v>
      </c>
      <c r="P8" s="81">
        <v>43609.545277777775</v>
      </c>
      <c r="Q8" s="79" t="s">
        <v>362</v>
      </c>
      <c r="R8" s="83" t="s">
        <v>450</v>
      </c>
      <c r="S8" s="79" t="s">
        <v>455</v>
      </c>
      <c r="T8" s="79" t="s">
        <v>458</v>
      </c>
      <c r="U8" s="79"/>
      <c r="V8" s="83" t="s">
        <v>466</v>
      </c>
      <c r="W8" s="81">
        <v>43609.545277777775</v>
      </c>
      <c r="X8" s="83" t="s">
        <v>477</v>
      </c>
      <c r="Y8" s="79"/>
      <c r="Z8" s="79"/>
      <c r="AA8" s="85" t="s">
        <v>576</v>
      </c>
      <c r="AB8" s="79"/>
      <c r="AC8" s="79" t="b">
        <v>0</v>
      </c>
      <c r="AD8" s="79">
        <v>0</v>
      </c>
      <c r="AE8" s="85" t="s">
        <v>740</v>
      </c>
      <c r="AF8" s="79" t="b">
        <v>0</v>
      </c>
      <c r="AG8" s="79" t="s">
        <v>805</v>
      </c>
      <c r="AH8" s="79"/>
      <c r="AI8" s="85" t="s">
        <v>740</v>
      </c>
      <c r="AJ8" s="79" t="b">
        <v>0</v>
      </c>
      <c r="AK8" s="79">
        <v>3</v>
      </c>
      <c r="AL8" s="85" t="s">
        <v>575</v>
      </c>
      <c r="AM8" s="79" t="s">
        <v>810</v>
      </c>
      <c r="AN8" s="79" t="b">
        <v>0</v>
      </c>
      <c r="AO8" s="85" t="s">
        <v>575</v>
      </c>
      <c r="AP8" s="79" t="s">
        <v>176</v>
      </c>
      <c r="AQ8" s="79">
        <v>0</v>
      </c>
      <c r="AR8" s="79">
        <v>0</v>
      </c>
      <c r="AS8" s="79"/>
      <c r="AT8" s="79"/>
      <c r="AU8" s="79"/>
      <c r="AV8" s="79"/>
      <c r="AW8" s="79"/>
      <c r="AX8" s="79"/>
      <c r="AY8" s="79"/>
      <c r="AZ8" s="79"/>
      <c r="BA8">
        <v>1</v>
      </c>
      <c r="BB8" s="78" t="str">
        <f>REPLACE(INDEX(GroupVertices[Group],MATCH(Edges[[#This Row],[Vertex 1]],GroupVertices[Vertex],0)),1,1,"")</f>
        <v>3</v>
      </c>
      <c r="BC8" s="78" t="str">
        <f>REPLACE(INDEX(GroupVertices[Group],MATCH(Edges[[#This Row],[Vertex 2]],GroupVertices[Vertex],0)),1,1,"")</f>
        <v>3</v>
      </c>
      <c r="BD8" s="48"/>
      <c r="BE8" s="49"/>
      <c r="BF8" s="48"/>
      <c r="BG8" s="49"/>
      <c r="BH8" s="48"/>
      <c r="BI8" s="49"/>
      <c r="BJ8" s="48"/>
      <c r="BK8" s="49"/>
      <c r="BL8" s="48"/>
    </row>
    <row r="9" spans="1:64" ht="15">
      <c r="A9" s="64" t="s">
        <v>214</v>
      </c>
      <c r="B9" s="64" t="s">
        <v>228</v>
      </c>
      <c r="C9" s="65" t="s">
        <v>2124</v>
      </c>
      <c r="D9" s="66">
        <v>3</v>
      </c>
      <c r="E9" s="67" t="s">
        <v>132</v>
      </c>
      <c r="F9" s="68">
        <v>32</v>
      </c>
      <c r="G9" s="65"/>
      <c r="H9" s="69"/>
      <c r="I9" s="70"/>
      <c r="J9" s="70"/>
      <c r="K9" s="34" t="s">
        <v>65</v>
      </c>
      <c r="L9" s="77">
        <v>9</v>
      </c>
      <c r="M9" s="77"/>
      <c r="N9" s="72"/>
      <c r="O9" s="79" t="s">
        <v>358</v>
      </c>
      <c r="P9" s="81">
        <v>43609.545277777775</v>
      </c>
      <c r="Q9" s="79" t="s">
        <v>362</v>
      </c>
      <c r="R9" s="83" t="s">
        <v>450</v>
      </c>
      <c r="S9" s="79" t="s">
        <v>455</v>
      </c>
      <c r="T9" s="79" t="s">
        <v>458</v>
      </c>
      <c r="U9" s="79"/>
      <c r="V9" s="83" t="s">
        <v>466</v>
      </c>
      <c r="W9" s="81">
        <v>43609.545277777775</v>
      </c>
      <c r="X9" s="83" t="s">
        <v>477</v>
      </c>
      <c r="Y9" s="79"/>
      <c r="Z9" s="79"/>
      <c r="AA9" s="85" t="s">
        <v>576</v>
      </c>
      <c r="AB9" s="79"/>
      <c r="AC9" s="79" t="b">
        <v>0</v>
      </c>
      <c r="AD9" s="79">
        <v>0</v>
      </c>
      <c r="AE9" s="85" t="s">
        <v>740</v>
      </c>
      <c r="AF9" s="79" t="b">
        <v>0</v>
      </c>
      <c r="AG9" s="79" t="s">
        <v>805</v>
      </c>
      <c r="AH9" s="79"/>
      <c r="AI9" s="85" t="s">
        <v>740</v>
      </c>
      <c r="AJ9" s="79" t="b">
        <v>0</v>
      </c>
      <c r="AK9" s="79">
        <v>3</v>
      </c>
      <c r="AL9" s="85" t="s">
        <v>575</v>
      </c>
      <c r="AM9" s="79" t="s">
        <v>810</v>
      </c>
      <c r="AN9" s="79" t="b">
        <v>0</v>
      </c>
      <c r="AO9" s="85" t="s">
        <v>575</v>
      </c>
      <c r="AP9" s="79" t="s">
        <v>176</v>
      </c>
      <c r="AQ9" s="79">
        <v>0</v>
      </c>
      <c r="AR9" s="79">
        <v>0</v>
      </c>
      <c r="AS9" s="79"/>
      <c r="AT9" s="79"/>
      <c r="AU9" s="79"/>
      <c r="AV9" s="79"/>
      <c r="AW9" s="79"/>
      <c r="AX9" s="79"/>
      <c r="AY9" s="79"/>
      <c r="AZ9" s="79"/>
      <c r="BA9">
        <v>1</v>
      </c>
      <c r="BB9" s="78" t="str">
        <f>REPLACE(INDEX(GroupVertices[Group],MATCH(Edges[[#This Row],[Vertex 1]],GroupVertices[Vertex],0)),1,1,"")</f>
        <v>3</v>
      </c>
      <c r="BC9" s="78" t="str">
        <f>REPLACE(INDEX(GroupVertices[Group],MATCH(Edges[[#This Row],[Vertex 2]],GroupVertices[Vertex],0)),1,1,"")</f>
        <v>3</v>
      </c>
      <c r="BD9" s="48"/>
      <c r="BE9" s="49"/>
      <c r="BF9" s="48"/>
      <c r="BG9" s="49"/>
      <c r="BH9" s="48"/>
      <c r="BI9" s="49"/>
      <c r="BJ9" s="48"/>
      <c r="BK9" s="49"/>
      <c r="BL9" s="48"/>
    </row>
    <row r="10" spans="1:64" ht="15">
      <c r="A10" s="64" t="s">
        <v>214</v>
      </c>
      <c r="B10" s="64" t="s">
        <v>218</v>
      </c>
      <c r="C10" s="65" t="s">
        <v>2124</v>
      </c>
      <c r="D10" s="66">
        <v>3</v>
      </c>
      <c r="E10" s="67" t="s">
        <v>132</v>
      </c>
      <c r="F10" s="68">
        <v>32</v>
      </c>
      <c r="G10" s="65"/>
      <c r="H10" s="69"/>
      <c r="I10" s="70"/>
      <c r="J10" s="70"/>
      <c r="K10" s="34" t="s">
        <v>65</v>
      </c>
      <c r="L10" s="77">
        <v>10</v>
      </c>
      <c r="M10" s="77"/>
      <c r="N10" s="72"/>
      <c r="O10" s="79" t="s">
        <v>358</v>
      </c>
      <c r="P10" s="81">
        <v>43609.545277777775</v>
      </c>
      <c r="Q10" s="79" t="s">
        <v>362</v>
      </c>
      <c r="R10" s="83" t="s">
        <v>450</v>
      </c>
      <c r="S10" s="79" t="s">
        <v>455</v>
      </c>
      <c r="T10" s="79" t="s">
        <v>458</v>
      </c>
      <c r="U10" s="79"/>
      <c r="V10" s="83" t="s">
        <v>466</v>
      </c>
      <c r="W10" s="81">
        <v>43609.545277777775</v>
      </c>
      <c r="X10" s="83" t="s">
        <v>477</v>
      </c>
      <c r="Y10" s="79"/>
      <c r="Z10" s="79"/>
      <c r="AA10" s="85" t="s">
        <v>576</v>
      </c>
      <c r="AB10" s="79"/>
      <c r="AC10" s="79" t="b">
        <v>0</v>
      </c>
      <c r="AD10" s="79">
        <v>0</v>
      </c>
      <c r="AE10" s="85" t="s">
        <v>740</v>
      </c>
      <c r="AF10" s="79" t="b">
        <v>0</v>
      </c>
      <c r="AG10" s="79" t="s">
        <v>805</v>
      </c>
      <c r="AH10" s="79"/>
      <c r="AI10" s="85" t="s">
        <v>740</v>
      </c>
      <c r="AJ10" s="79" t="b">
        <v>0</v>
      </c>
      <c r="AK10" s="79">
        <v>3</v>
      </c>
      <c r="AL10" s="85" t="s">
        <v>575</v>
      </c>
      <c r="AM10" s="79" t="s">
        <v>810</v>
      </c>
      <c r="AN10" s="79" t="b">
        <v>0</v>
      </c>
      <c r="AO10" s="85" t="s">
        <v>575</v>
      </c>
      <c r="AP10" s="79" t="s">
        <v>176</v>
      </c>
      <c r="AQ10" s="79">
        <v>0</v>
      </c>
      <c r="AR10" s="79">
        <v>0</v>
      </c>
      <c r="AS10" s="79"/>
      <c r="AT10" s="79"/>
      <c r="AU10" s="79"/>
      <c r="AV10" s="79"/>
      <c r="AW10" s="79"/>
      <c r="AX10" s="79"/>
      <c r="AY10" s="79"/>
      <c r="AZ10" s="79"/>
      <c r="BA10">
        <v>1</v>
      </c>
      <c r="BB10" s="78" t="str">
        <f>REPLACE(INDEX(GroupVertices[Group],MATCH(Edges[[#This Row],[Vertex 1]],GroupVertices[Vertex],0)),1,1,"")</f>
        <v>3</v>
      </c>
      <c r="BC10" s="78" t="str">
        <f>REPLACE(INDEX(GroupVertices[Group],MATCH(Edges[[#This Row],[Vertex 2]],GroupVertices[Vertex],0)),1,1,"")</f>
        <v>1</v>
      </c>
      <c r="BD10" s="48"/>
      <c r="BE10" s="49"/>
      <c r="BF10" s="48"/>
      <c r="BG10" s="49"/>
      <c r="BH10" s="48"/>
      <c r="BI10" s="49"/>
      <c r="BJ10" s="48"/>
      <c r="BK10" s="49"/>
      <c r="BL10" s="48"/>
    </row>
    <row r="11" spans="1:64" ht="15">
      <c r="A11" s="64" t="s">
        <v>214</v>
      </c>
      <c r="B11" s="64" t="s">
        <v>229</v>
      </c>
      <c r="C11" s="65" t="s">
        <v>2124</v>
      </c>
      <c r="D11" s="66">
        <v>3</v>
      </c>
      <c r="E11" s="67" t="s">
        <v>132</v>
      </c>
      <c r="F11" s="68">
        <v>32</v>
      </c>
      <c r="G11" s="65"/>
      <c r="H11" s="69"/>
      <c r="I11" s="70"/>
      <c r="J11" s="70"/>
      <c r="K11" s="34" t="s">
        <v>65</v>
      </c>
      <c r="L11" s="77">
        <v>11</v>
      </c>
      <c r="M11" s="77"/>
      <c r="N11" s="72"/>
      <c r="O11" s="79" t="s">
        <v>358</v>
      </c>
      <c r="P11" s="81">
        <v>43609.545277777775</v>
      </c>
      <c r="Q11" s="79" t="s">
        <v>362</v>
      </c>
      <c r="R11" s="83" t="s">
        <v>450</v>
      </c>
      <c r="S11" s="79" t="s">
        <v>455</v>
      </c>
      <c r="T11" s="79" t="s">
        <v>458</v>
      </c>
      <c r="U11" s="79"/>
      <c r="V11" s="83" t="s">
        <v>466</v>
      </c>
      <c r="W11" s="81">
        <v>43609.545277777775</v>
      </c>
      <c r="X11" s="83" t="s">
        <v>477</v>
      </c>
      <c r="Y11" s="79"/>
      <c r="Z11" s="79"/>
      <c r="AA11" s="85" t="s">
        <v>576</v>
      </c>
      <c r="AB11" s="79"/>
      <c r="AC11" s="79" t="b">
        <v>0</v>
      </c>
      <c r="AD11" s="79">
        <v>0</v>
      </c>
      <c r="AE11" s="85" t="s">
        <v>740</v>
      </c>
      <c r="AF11" s="79" t="b">
        <v>0</v>
      </c>
      <c r="AG11" s="79" t="s">
        <v>805</v>
      </c>
      <c r="AH11" s="79"/>
      <c r="AI11" s="85" t="s">
        <v>740</v>
      </c>
      <c r="AJ11" s="79" t="b">
        <v>0</v>
      </c>
      <c r="AK11" s="79">
        <v>3</v>
      </c>
      <c r="AL11" s="85" t="s">
        <v>575</v>
      </c>
      <c r="AM11" s="79" t="s">
        <v>810</v>
      </c>
      <c r="AN11" s="79" t="b">
        <v>0</v>
      </c>
      <c r="AO11" s="85" t="s">
        <v>575</v>
      </c>
      <c r="AP11" s="79" t="s">
        <v>176</v>
      </c>
      <c r="AQ11" s="79">
        <v>0</v>
      </c>
      <c r="AR11" s="79">
        <v>0</v>
      </c>
      <c r="AS11" s="79"/>
      <c r="AT11" s="79"/>
      <c r="AU11" s="79"/>
      <c r="AV11" s="79"/>
      <c r="AW11" s="79"/>
      <c r="AX11" s="79"/>
      <c r="AY11" s="79"/>
      <c r="AZ11" s="79"/>
      <c r="BA11">
        <v>1</v>
      </c>
      <c r="BB11" s="78" t="str">
        <f>REPLACE(INDEX(GroupVertices[Group],MATCH(Edges[[#This Row],[Vertex 1]],GroupVertices[Vertex],0)),1,1,"")</f>
        <v>3</v>
      </c>
      <c r="BC11" s="78" t="str">
        <f>REPLACE(INDEX(GroupVertices[Group],MATCH(Edges[[#This Row],[Vertex 2]],GroupVertices[Vertex],0)),1,1,"")</f>
        <v>3</v>
      </c>
      <c r="BD11" s="48">
        <v>0</v>
      </c>
      <c r="BE11" s="49">
        <v>0</v>
      </c>
      <c r="BF11" s="48">
        <v>0</v>
      </c>
      <c r="BG11" s="49">
        <v>0</v>
      </c>
      <c r="BH11" s="48">
        <v>0</v>
      </c>
      <c r="BI11" s="49">
        <v>0</v>
      </c>
      <c r="BJ11" s="48">
        <v>13</v>
      </c>
      <c r="BK11" s="49">
        <v>100</v>
      </c>
      <c r="BL11" s="48">
        <v>13</v>
      </c>
    </row>
    <row r="12" spans="1:64" ht="15">
      <c r="A12" s="64" t="s">
        <v>214</v>
      </c>
      <c r="B12" s="64" t="s">
        <v>213</v>
      </c>
      <c r="C12" s="65" t="s">
        <v>2124</v>
      </c>
      <c r="D12" s="66">
        <v>3</v>
      </c>
      <c r="E12" s="67" t="s">
        <v>132</v>
      </c>
      <c r="F12" s="68">
        <v>32</v>
      </c>
      <c r="G12" s="65"/>
      <c r="H12" s="69"/>
      <c r="I12" s="70"/>
      <c r="J12" s="70"/>
      <c r="K12" s="34" t="s">
        <v>65</v>
      </c>
      <c r="L12" s="77">
        <v>12</v>
      </c>
      <c r="M12" s="77"/>
      <c r="N12" s="72"/>
      <c r="O12" s="79" t="s">
        <v>358</v>
      </c>
      <c r="P12" s="81">
        <v>43609.545277777775</v>
      </c>
      <c r="Q12" s="79" t="s">
        <v>362</v>
      </c>
      <c r="R12" s="83" t="s">
        <v>450</v>
      </c>
      <c r="S12" s="79" t="s">
        <v>455</v>
      </c>
      <c r="T12" s="79" t="s">
        <v>458</v>
      </c>
      <c r="U12" s="79"/>
      <c r="V12" s="83" t="s">
        <v>466</v>
      </c>
      <c r="W12" s="81">
        <v>43609.545277777775</v>
      </c>
      <c r="X12" s="83" t="s">
        <v>477</v>
      </c>
      <c r="Y12" s="79"/>
      <c r="Z12" s="79"/>
      <c r="AA12" s="85" t="s">
        <v>576</v>
      </c>
      <c r="AB12" s="79"/>
      <c r="AC12" s="79" t="b">
        <v>0</v>
      </c>
      <c r="AD12" s="79">
        <v>0</v>
      </c>
      <c r="AE12" s="85" t="s">
        <v>740</v>
      </c>
      <c r="AF12" s="79" t="b">
        <v>0</v>
      </c>
      <c r="AG12" s="79" t="s">
        <v>805</v>
      </c>
      <c r="AH12" s="79"/>
      <c r="AI12" s="85" t="s">
        <v>740</v>
      </c>
      <c r="AJ12" s="79" t="b">
        <v>0</v>
      </c>
      <c r="AK12" s="79">
        <v>3</v>
      </c>
      <c r="AL12" s="85" t="s">
        <v>575</v>
      </c>
      <c r="AM12" s="79" t="s">
        <v>810</v>
      </c>
      <c r="AN12" s="79" t="b">
        <v>0</v>
      </c>
      <c r="AO12" s="85" t="s">
        <v>575</v>
      </c>
      <c r="AP12" s="79" t="s">
        <v>176</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3</v>
      </c>
      <c r="BD12" s="48"/>
      <c r="BE12" s="49"/>
      <c r="BF12" s="48"/>
      <c r="BG12" s="49"/>
      <c r="BH12" s="48"/>
      <c r="BI12" s="49"/>
      <c r="BJ12" s="48"/>
      <c r="BK12" s="49"/>
      <c r="BL12" s="48"/>
    </row>
    <row r="13" spans="1:64" ht="15">
      <c r="A13" s="64" t="s">
        <v>213</v>
      </c>
      <c r="B13" s="64" t="s">
        <v>230</v>
      </c>
      <c r="C13" s="65" t="s">
        <v>2124</v>
      </c>
      <c r="D13" s="66">
        <v>3</v>
      </c>
      <c r="E13" s="67" t="s">
        <v>132</v>
      </c>
      <c r="F13" s="68">
        <v>32</v>
      </c>
      <c r="G13" s="65"/>
      <c r="H13" s="69"/>
      <c r="I13" s="70"/>
      <c r="J13" s="70"/>
      <c r="K13" s="34" t="s">
        <v>65</v>
      </c>
      <c r="L13" s="77">
        <v>13</v>
      </c>
      <c r="M13" s="77"/>
      <c r="N13" s="72"/>
      <c r="O13" s="79" t="s">
        <v>358</v>
      </c>
      <c r="P13" s="81">
        <v>43609.542083333334</v>
      </c>
      <c r="Q13" s="79" t="s">
        <v>361</v>
      </c>
      <c r="R13" s="83" t="s">
        <v>450</v>
      </c>
      <c r="S13" s="79" t="s">
        <v>455</v>
      </c>
      <c r="T13" s="79" t="s">
        <v>457</v>
      </c>
      <c r="U13" s="79"/>
      <c r="V13" s="83" t="s">
        <v>465</v>
      </c>
      <c r="W13" s="81">
        <v>43609.542083333334</v>
      </c>
      <c r="X13" s="83" t="s">
        <v>476</v>
      </c>
      <c r="Y13" s="79"/>
      <c r="Z13" s="79"/>
      <c r="AA13" s="85" t="s">
        <v>575</v>
      </c>
      <c r="AB13" s="79"/>
      <c r="AC13" s="79" t="b">
        <v>0</v>
      </c>
      <c r="AD13" s="79">
        <v>2</v>
      </c>
      <c r="AE13" s="85" t="s">
        <v>740</v>
      </c>
      <c r="AF13" s="79" t="b">
        <v>0</v>
      </c>
      <c r="AG13" s="79" t="s">
        <v>805</v>
      </c>
      <c r="AH13" s="79"/>
      <c r="AI13" s="85" t="s">
        <v>740</v>
      </c>
      <c r="AJ13" s="79" t="b">
        <v>0</v>
      </c>
      <c r="AK13" s="79">
        <v>3</v>
      </c>
      <c r="AL13" s="85" t="s">
        <v>740</v>
      </c>
      <c r="AM13" s="79" t="s">
        <v>809</v>
      </c>
      <c r="AN13" s="79" t="b">
        <v>0</v>
      </c>
      <c r="AO13" s="85" t="s">
        <v>575</v>
      </c>
      <c r="AP13" s="79" t="s">
        <v>176</v>
      </c>
      <c r="AQ13" s="79">
        <v>0</v>
      </c>
      <c r="AR13" s="79">
        <v>0</v>
      </c>
      <c r="AS13" s="79"/>
      <c r="AT13" s="79"/>
      <c r="AU13" s="79"/>
      <c r="AV13" s="79"/>
      <c r="AW13" s="79"/>
      <c r="AX13" s="79"/>
      <c r="AY13" s="79"/>
      <c r="AZ13" s="79"/>
      <c r="BA13">
        <v>1</v>
      </c>
      <c r="BB13" s="78" t="str">
        <f>REPLACE(INDEX(GroupVertices[Group],MATCH(Edges[[#This Row],[Vertex 1]],GroupVertices[Vertex],0)),1,1,"")</f>
        <v>3</v>
      </c>
      <c r="BC13" s="78" t="str">
        <f>REPLACE(INDEX(GroupVertices[Group],MATCH(Edges[[#This Row],[Vertex 2]],GroupVertices[Vertex],0)),1,1,"")</f>
        <v>3</v>
      </c>
      <c r="BD13" s="48"/>
      <c r="BE13" s="49"/>
      <c r="BF13" s="48"/>
      <c r="BG13" s="49"/>
      <c r="BH13" s="48"/>
      <c r="BI13" s="49"/>
      <c r="BJ13" s="48"/>
      <c r="BK13" s="49"/>
      <c r="BL13" s="48"/>
    </row>
    <row r="14" spans="1:64" ht="15">
      <c r="A14" s="64" t="s">
        <v>213</v>
      </c>
      <c r="B14" s="64" t="s">
        <v>231</v>
      </c>
      <c r="C14" s="65" t="s">
        <v>2124</v>
      </c>
      <c r="D14" s="66">
        <v>3</v>
      </c>
      <c r="E14" s="67" t="s">
        <v>132</v>
      </c>
      <c r="F14" s="68">
        <v>32</v>
      </c>
      <c r="G14" s="65"/>
      <c r="H14" s="69"/>
      <c r="I14" s="70"/>
      <c r="J14" s="70"/>
      <c r="K14" s="34" t="s">
        <v>65</v>
      </c>
      <c r="L14" s="77">
        <v>14</v>
      </c>
      <c r="M14" s="77"/>
      <c r="N14" s="72"/>
      <c r="O14" s="79" t="s">
        <v>358</v>
      </c>
      <c r="P14" s="81">
        <v>43609.542083333334</v>
      </c>
      <c r="Q14" s="79" t="s">
        <v>361</v>
      </c>
      <c r="R14" s="83" t="s">
        <v>450</v>
      </c>
      <c r="S14" s="79" t="s">
        <v>455</v>
      </c>
      <c r="T14" s="79" t="s">
        <v>457</v>
      </c>
      <c r="U14" s="79"/>
      <c r="V14" s="83" t="s">
        <v>465</v>
      </c>
      <c r="W14" s="81">
        <v>43609.542083333334</v>
      </c>
      <c r="X14" s="83" t="s">
        <v>476</v>
      </c>
      <c r="Y14" s="79"/>
      <c r="Z14" s="79"/>
      <c r="AA14" s="85" t="s">
        <v>575</v>
      </c>
      <c r="AB14" s="79"/>
      <c r="AC14" s="79" t="b">
        <v>0</v>
      </c>
      <c r="AD14" s="79">
        <v>2</v>
      </c>
      <c r="AE14" s="85" t="s">
        <v>740</v>
      </c>
      <c r="AF14" s="79" t="b">
        <v>0</v>
      </c>
      <c r="AG14" s="79" t="s">
        <v>805</v>
      </c>
      <c r="AH14" s="79"/>
      <c r="AI14" s="85" t="s">
        <v>740</v>
      </c>
      <c r="AJ14" s="79" t="b">
        <v>0</v>
      </c>
      <c r="AK14" s="79">
        <v>3</v>
      </c>
      <c r="AL14" s="85" t="s">
        <v>740</v>
      </c>
      <c r="AM14" s="79" t="s">
        <v>809</v>
      </c>
      <c r="AN14" s="79" t="b">
        <v>0</v>
      </c>
      <c r="AO14" s="85" t="s">
        <v>575</v>
      </c>
      <c r="AP14" s="79" t="s">
        <v>176</v>
      </c>
      <c r="AQ14" s="79">
        <v>0</v>
      </c>
      <c r="AR14" s="79">
        <v>0</v>
      </c>
      <c r="AS14" s="79"/>
      <c r="AT14" s="79"/>
      <c r="AU14" s="79"/>
      <c r="AV14" s="79"/>
      <c r="AW14" s="79"/>
      <c r="AX14" s="79"/>
      <c r="AY14" s="79"/>
      <c r="AZ14" s="79"/>
      <c r="BA14">
        <v>1</v>
      </c>
      <c r="BB14" s="78" t="str">
        <f>REPLACE(INDEX(GroupVertices[Group],MATCH(Edges[[#This Row],[Vertex 1]],GroupVertices[Vertex],0)),1,1,"")</f>
        <v>3</v>
      </c>
      <c r="BC14" s="78" t="str">
        <f>REPLACE(INDEX(GroupVertices[Group],MATCH(Edges[[#This Row],[Vertex 2]],GroupVertices[Vertex],0)),1,1,"")</f>
        <v>3</v>
      </c>
      <c r="BD14" s="48">
        <v>1</v>
      </c>
      <c r="BE14" s="49">
        <v>4</v>
      </c>
      <c r="BF14" s="48">
        <v>0</v>
      </c>
      <c r="BG14" s="49">
        <v>0</v>
      </c>
      <c r="BH14" s="48">
        <v>0</v>
      </c>
      <c r="BI14" s="49">
        <v>0</v>
      </c>
      <c r="BJ14" s="48">
        <v>24</v>
      </c>
      <c r="BK14" s="49">
        <v>96</v>
      </c>
      <c r="BL14" s="48">
        <v>25</v>
      </c>
    </row>
    <row r="15" spans="1:64" ht="15">
      <c r="A15" s="64" t="s">
        <v>213</v>
      </c>
      <c r="B15" s="64" t="s">
        <v>224</v>
      </c>
      <c r="C15" s="65" t="s">
        <v>2124</v>
      </c>
      <c r="D15" s="66">
        <v>3</v>
      </c>
      <c r="E15" s="67" t="s">
        <v>132</v>
      </c>
      <c r="F15" s="68">
        <v>32</v>
      </c>
      <c r="G15" s="65"/>
      <c r="H15" s="69"/>
      <c r="I15" s="70"/>
      <c r="J15" s="70"/>
      <c r="K15" s="34" t="s">
        <v>65</v>
      </c>
      <c r="L15" s="77">
        <v>15</v>
      </c>
      <c r="M15" s="77"/>
      <c r="N15" s="72"/>
      <c r="O15" s="79" t="s">
        <v>358</v>
      </c>
      <c r="P15" s="81">
        <v>43609.542083333334</v>
      </c>
      <c r="Q15" s="79" t="s">
        <v>361</v>
      </c>
      <c r="R15" s="83" t="s">
        <v>450</v>
      </c>
      <c r="S15" s="79" t="s">
        <v>455</v>
      </c>
      <c r="T15" s="79" t="s">
        <v>457</v>
      </c>
      <c r="U15" s="79"/>
      <c r="V15" s="83" t="s">
        <v>465</v>
      </c>
      <c r="W15" s="81">
        <v>43609.542083333334</v>
      </c>
      <c r="X15" s="83" t="s">
        <v>476</v>
      </c>
      <c r="Y15" s="79"/>
      <c r="Z15" s="79"/>
      <c r="AA15" s="85" t="s">
        <v>575</v>
      </c>
      <c r="AB15" s="79"/>
      <c r="AC15" s="79" t="b">
        <v>0</v>
      </c>
      <c r="AD15" s="79">
        <v>2</v>
      </c>
      <c r="AE15" s="85" t="s">
        <v>740</v>
      </c>
      <c r="AF15" s="79" t="b">
        <v>0</v>
      </c>
      <c r="AG15" s="79" t="s">
        <v>805</v>
      </c>
      <c r="AH15" s="79"/>
      <c r="AI15" s="85" t="s">
        <v>740</v>
      </c>
      <c r="AJ15" s="79" t="b">
        <v>0</v>
      </c>
      <c r="AK15" s="79">
        <v>3</v>
      </c>
      <c r="AL15" s="85" t="s">
        <v>740</v>
      </c>
      <c r="AM15" s="79" t="s">
        <v>809</v>
      </c>
      <c r="AN15" s="79" t="b">
        <v>0</v>
      </c>
      <c r="AO15" s="85" t="s">
        <v>575</v>
      </c>
      <c r="AP15" s="79" t="s">
        <v>176</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3</v>
      </c>
      <c r="BD15" s="48"/>
      <c r="BE15" s="49"/>
      <c r="BF15" s="48"/>
      <c r="BG15" s="49"/>
      <c r="BH15" s="48"/>
      <c r="BI15" s="49"/>
      <c r="BJ15" s="48"/>
      <c r="BK15" s="49"/>
      <c r="BL15" s="48"/>
    </row>
    <row r="16" spans="1:64" ht="15">
      <c r="A16" s="64" t="s">
        <v>213</v>
      </c>
      <c r="B16" s="64" t="s">
        <v>225</v>
      </c>
      <c r="C16" s="65" t="s">
        <v>2124</v>
      </c>
      <c r="D16" s="66">
        <v>3</v>
      </c>
      <c r="E16" s="67" t="s">
        <v>132</v>
      </c>
      <c r="F16" s="68">
        <v>32</v>
      </c>
      <c r="G16" s="65"/>
      <c r="H16" s="69"/>
      <c r="I16" s="70"/>
      <c r="J16" s="70"/>
      <c r="K16" s="34" t="s">
        <v>65</v>
      </c>
      <c r="L16" s="77">
        <v>16</v>
      </c>
      <c r="M16" s="77"/>
      <c r="N16" s="72"/>
      <c r="O16" s="79" t="s">
        <v>358</v>
      </c>
      <c r="P16" s="81">
        <v>43609.542083333334</v>
      </c>
      <c r="Q16" s="79" t="s">
        <v>361</v>
      </c>
      <c r="R16" s="83" t="s">
        <v>450</v>
      </c>
      <c r="S16" s="79" t="s">
        <v>455</v>
      </c>
      <c r="T16" s="79" t="s">
        <v>457</v>
      </c>
      <c r="U16" s="79"/>
      <c r="V16" s="83" t="s">
        <v>465</v>
      </c>
      <c r="W16" s="81">
        <v>43609.542083333334</v>
      </c>
      <c r="X16" s="83" t="s">
        <v>476</v>
      </c>
      <c r="Y16" s="79"/>
      <c r="Z16" s="79"/>
      <c r="AA16" s="85" t="s">
        <v>575</v>
      </c>
      <c r="AB16" s="79"/>
      <c r="AC16" s="79" t="b">
        <v>0</v>
      </c>
      <c r="AD16" s="79">
        <v>2</v>
      </c>
      <c r="AE16" s="85" t="s">
        <v>740</v>
      </c>
      <c r="AF16" s="79" t="b">
        <v>0</v>
      </c>
      <c r="AG16" s="79" t="s">
        <v>805</v>
      </c>
      <c r="AH16" s="79"/>
      <c r="AI16" s="85" t="s">
        <v>740</v>
      </c>
      <c r="AJ16" s="79" t="b">
        <v>0</v>
      </c>
      <c r="AK16" s="79">
        <v>3</v>
      </c>
      <c r="AL16" s="85" t="s">
        <v>740</v>
      </c>
      <c r="AM16" s="79" t="s">
        <v>809</v>
      </c>
      <c r="AN16" s="79" t="b">
        <v>0</v>
      </c>
      <c r="AO16" s="85" t="s">
        <v>575</v>
      </c>
      <c r="AP16" s="79" t="s">
        <v>176</v>
      </c>
      <c r="AQ16" s="79">
        <v>0</v>
      </c>
      <c r="AR16" s="79">
        <v>0</v>
      </c>
      <c r="AS16" s="79"/>
      <c r="AT16" s="79"/>
      <c r="AU16" s="79"/>
      <c r="AV16" s="79"/>
      <c r="AW16" s="79"/>
      <c r="AX16" s="79"/>
      <c r="AY16" s="79"/>
      <c r="AZ16" s="79"/>
      <c r="BA16">
        <v>1</v>
      </c>
      <c r="BB16" s="78" t="str">
        <f>REPLACE(INDEX(GroupVertices[Group],MATCH(Edges[[#This Row],[Vertex 1]],GroupVertices[Vertex],0)),1,1,"")</f>
        <v>3</v>
      </c>
      <c r="BC16" s="78" t="str">
        <f>REPLACE(INDEX(GroupVertices[Group],MATCH(Edges[[#This Row],[Vertex 2]],GroupVertices[Vertex],0)),1,1,"")</f>
        <v>3</v>
      </c>
      <c r="BD16" s="48"/>
      <c r="BE16" s="49"/>
      <c r="BF16" s="48"/>
      <c r="BG16" s="49"/>
      <c r="BH16" s="48"/>
      <c r="BI16" s="49"/>
      <c r="BJ16" s="48"/>
      <c r="BK16" s="49"/>
      <c r="BL16" s="48"/>
    </row>
    <row r="17" spans="1:64" ht="15">
      <c r="A17" s="64" t="s">
        <v>213</v>
      </c>
      <c r="B17" s="64" t="s">
        <v>226</v>
      </c>
      <c r="C17" s="65" t="s">
        <v>2124</v>
      </c>
      <c r="D17" s="66">
        <v>3</v>
      </c>
      <c r="E17" s="67" t="s">
        <v>132</v>
      </c>
      <c r="F17" s="68">
        <v>32</v>
      </c>
      <c r="G17" s="65"/>
      <c r="H17" s="69"/>
      <c r="I17" s="70"/>
      <c r="J17" s="70"/>
      <c r="K17" s="34" t="s">
        <v>65</v>
      </c>
      <c r="L17" s="77">
        <v>17</v>
      </c>
      <c r="M17" s="77"/>
      <c r="N17" s="72"/>
      <c r="O17" s="79" t="s">
        <v>358</v>
      </c>
      <c r="P17" s="81">
        <v>43609.542083333334</v>
      </c>
      <c r="Q17" s="79" t="s">
        <v>361</v>
      </c>
      <c r="R17" s="83" t="s">
        <v>450</v>
      </c>
      <c r="S17" s="79" t="s">
        <v>455</v>
      </c>
      <c r="T17" s="79" t="s">
        <v>457</v>
      </c>
      <c r="U17" s="79"/>
      <c r="V17" s="83" t="s">
        <v>465</v>
      </c>
      <c r="W17" s="81">
        <v>43609.542083333334</v>
      </c>
      <c r="X17" s="83" t="s">
        <v>476</v>
      </c>
      <c r="Y17" s="79"/>
      <c r="Z17" s="79"/>
      <c r="AA17" s="85" t="s">
        <v>575</v>
      </c>
      <c r="AB17" s="79"/>
      <c r="AC17" s="79" t="b">
        <v>0</v>
      </c>
      <c r="AD17" s="79">
        <v>2</v>
      </c>
      <c r="AE17" s="85" t="s">
        <v>740</v>
      </c>
      <c r="AF17" s="79" t="b">
        <v>0</v>
      </c>
      <c r="AG17" s="79" t="s">
        <v>805</v>
      </c>
      <c r="AH17" s="79"/>
      <c r="AI17" s="85" t="s">
        <v>740</v>
      </c>
      <c r="AJ17" s="79" t="b">
        <v>0</v>
      </c>
      <c r="AK17" s="79">
        <v>3</v>
      </c>
      <c r="AL17" s="85" t="s">
        <v>740</v>
      </c>
      <c r="AM17" s="79" t="s">
        <v>809</v>
      </c>
      <c r="AN17" s="79" t="b">
        <v>0</v>
      </c>
      <c r="AO17" s="85" t="s">
        <v>575</v>
      </c>
      <c r="AP17" s="79" t="s">
        <v>176</v>
      </c>
      <c r="AQ17" s="79">
        <v>0</v>
      </c>
      <c r="AR17" s="79">
        <v>0</v>
      </c>
      <c r="AS17" s="79"/>
      <c r="AT17" s="79"/>
      <c r="AU17" s="79"/>
      <c r="AV17" s="79"/>
      <c r="AW17" s="79"/>
      <c r="AX17" s="79"/>
      <c r="AY17" s="79"/>
      <c r="AZ17" s="79"/>
      <c r="BA17">
        <v>1</v>
      </c>
      <c r="BB17" s="78" t="str">
        <f>REPLACE(INDEX(GroupVertices[Group],MATCH(Edges[[#This Row],[Vertex 1]],GroupVertices[Vertex],0)),1,1,"")</f>
        <v>3</v>
      </c>
      <c r="BC17" s="78" t="str">
        <f>REPLACE(INDEX(GroupVertices[Group],MATCH(Edges[[#This Row],[Vertex 2]],GroupVertices[Vertex],0)),1,1,"")</f>
        <v>3</v>
      </c>
      <c r="BD17" s="48"/>
      <c r="BE17" s="49"/>
      <c r="BF17" s="48"/>
      <c r="BG17" s="49"/>
      <c r="BH17" s="48"/>
      <c r="BI17" s="49"/>
      <c r="BJ17" s="48"/>
      <c r="BK17" s="49"/>
      <c r="BL17" s="48"/>
    </row>
    <row r="18" spans="1:64" ht="15">
      <c r="A18" s="64" t="s">
        <v>213</v>
      </c>
      <c r="B18" s="64" t="s">
        <v>227</v>
      </c>
      <c r="C18" s="65" t="s">
        <v>2124</v>
      </c>
      <c r="D18" s="66">
        <v>3</v>
      </c>
      <c r="E18" s="67" t="s">
        <v>132</v>
      </c>
      <c r="F18" s="68">
        <v>32</v>
      </c>
      <c r="G18" s="65"/>
      <c r="H18" s="69"/>
      <c r="I18" s="70"/>
      <c r="J18" s="70"/>
      <c r="K18" s="34" t="s">
        <v>65</v>
      </c>
      <c r="L18" s="77">
        <v>18</v>
      </c>
      <c r="M18" s="77"/>
      <c r="N18" s="72"/>
      <c r="O18" s="79" t="s">
        <v>358</v>
      </c>
      <c r="P18" s="81">
        <v>43609.542083333334</v>
      </c>
      <c r="Q18" s="79" t="s">
        <v>361</v>
      </c>
      <c r="R18" s="83" t="s">
        <v>450</v>
      </c>
      <c r="S18" s="79" t="s">
        <v>455</v>
      </c>
      <c r="T18" s="79" t="s">
        <v>457</v>
      </c>
      <c r="U18" s="79"/>
      <c r="V18" s="83" t="s">
        <v>465</v>
      </c>
      <c r="W18" s="81">
        <v>43609.542083333334</v>
      </c>
      <c r="X18" s="83" t="s">
        <v>476</v>
      </c>
      <c r="Y18" s="79"/>
      <c r="Z18" s="79"/>
      <c r="AA18" s="85" t="s">
        <v>575</v>
      </c>
      <c r="AB18" s="79"/>
      <c r="AC18" s="79" t="b">
        <v>0</v>
      </c>
      <c r="AD18" s="79">
        <v>2</v>
      </c>
      <c r="AE18" s="85" t="s">
        <v>740</v>
      </c>
      <c r="AF18" s="79" t="b">
        <v>0</v>
      </c>
      <c r="AG18" s="79" t="s">
        <v>805</v>
      </c>
      <c r="AH18" s="79"/>
      <c r="AI18" s="85" t="s">
        <v>740</v>
      </c>
      <c r="AJ18" s="79" t="b">
        <v>0</v>
      </c>
      <c r="AK18" s="79">
        <v>3</v>
      </c>
      <c r="AL18" s="85" t="s">
        <v>740</v>
      </c>
      <c r="AM18" s="79" t="s">
        <v>809</v>
      </c>
      <c r="AN18" s="79" t="b">
        <v>0</v>
      </c>
      <c r="AO18" s="85" t="s">
        <v>575</v>
      </c>
      <c r="AP18" s="79" t="s">
        <v>176</v>
      </c>
      <c r="AQ18" s="79">
        <v>0</v>
      </c>
      <c r="AR18" s="79">
        <v>0</v>
      </c>
      <c r="AS18" s="79"/>
      <c r="AT18" s="79"/>
      <c r="AU18" s="79"/>
      <c r="AV18" s="79"/>
      <c r="AW18" s="79"/>
      <c r="AX18" s="79"/>
      <c r="AY18" s="79"/>
      <c r="AZ18" s="79"/>
      <c r="BA18">
        <v>1</v>
      </c>
      <c r="BB18" s="78" t="str">
        <f>REPLACE(INDEX(GroupVertices[Group],MATCH(Edges[[#This Row],[Vertex 1]],GroupVertices[Vertex],0)),1,1,"")</f>
        <v>3</v>
      </c>
      <c r="BC18" s="78" t="str">
        <f>REPLACE(INDEX(GroupVertices[Group],MATCH(Edges[[#This Row],[Vertex 2]],GroupVertices[Vertex],0)),1,1,"")</f>
        <v>3</v>
      </c>
      <c r="BD18" s="48"/>
      <c r="BE18" s="49"/>
      <c r="BF18" s="48"/>
      <c r="BG18" s="49"/>
      <c r="BH18" s="48"/>
      <c r="BI18" s="49"/>
      <c r="BJ18" s="48"/>
      <c r="BK18" s="49"/>
      <c r="BL18" s="48"/>
    </row>
    <row r="19" spans="1:64" ht="15">
      <c r="A19" s="64" t="s">
        <v>213</v>
      </c>
      <c r="B19" s="64" t="s">
        <v>228</v>
      </c>
      <c r="C19" s="65" t="s">
        <v>2124</v>
      </c>
      <c r="D19" s="66">
        <v>3</v>
      </c>
      <c r="E19" s="67" t="s">
        <v>132</v>
      </c>
      <c r="F19" s="68">
        <v>32</v>
      </c>
      <c r="G19" s="65"/>
      <c r="H19" s="69"/>
      <c r="I19" s="70"/>
      <c r="J19" s="70"/>
      <c r="K19" s="34" t="s">
        <v>65</v>
      </c>
      <c r="L19" s="77">
        <v>19</v>
      </c>
      <c r="M19" s="77"/>
      <c r="N19" s="72"/>
      <c r="O19" s="79" t="s">
        <v>358</v>
      </c>
      <c r="P19" s="81">
        <v>43609.542083333334</v>
      </c>
      <c r="Q19" s="79" t="s">
        <v>361</v>
      </c>
      <c r="R19" s="83" t="s">
        <v>450</v>
      </c>
      <c r="S19" s="79" t="s">
        <v>455</v>
      </c>
      <c r="T19" s="79" t="s">
        <v>457</v>
      </c>
      <c r="U19" s="79"/>
      <c r="V19" s="83" t="s">
        <v>465</v>
      </c>
      <c r="W19" s="81">
        <v>43609.542083333334</v>
      </c>
      <c r="X19" s="83" t="s">
        <v>476</v>
      </c>
      <c r="Y19" s="79"/>
      <c r="Z19" s="79"/>
      <c r="AA19" s="85" t="s">
        <v>575</v>
      </c>
      <c r="AB19" s="79"/>
      <c r="AC19" s="79" t="b">
        <v>0</v>
      </c>
      <c r="AD19" s="79">
        <v>2</v>
      </c>
      <c r="AE19" s="85" t="s">
        <v>740</v>
      </c>
      <c r="AF19" s="79" t="b">
        <v>0</v>
      </c>
      <c r="AG19" s="79" t="s">
        <v>805</v>
      </c>
      <c r="AH19" s="79"/>
      <c r="AI19" s="85" t="s">
        <v>740</v>
      </c>
      <c r="AJ19" s="79" t="b">
        <v>0</v>
      </c>
      <c r="AK19" s="79">
        <v>3</v>
      </c>
      <c r="AL19" s="85" t="s">
        <v>740</v>
      </c>
      <c r="AM19" s="79" t="s">
        <v>809</v>
      </c>
      <c r="AN19" s="79" t="b">
        <v>0</v>
      </c>
      <c r="AO19" s="85" t="s">
        <v>575</v>
      </c>
      <c r="AP19" s="79" t="s">
        <v>176</v>
      </c>
      <c r="AQ19" s="79">
        <v>0</v>
      </c>
      <c r="AR19" s="79">
        <v>0</v>
      </c>
      <c r="AS19" s="79"/>
      <c r="AT19" s="79"/>
      <c r="AU19" s="79"/>
      <c r="AV19" s="79"/>
      <c r="AW19" s="79"/>
      <c r="AX19" s="79"/>
      <c r="AY19" s="79"/>
      <c r="AZ19" s="79"/>
      <c r="BA19">
        <v>1</v>
      </c>
      <c r="BB19" s="78" t="str">
        <f>REPLACE(INDEX(GroupVertices[Group],MATCH(Edges[[#This Row],[Vertex 1]],GroupVertices[Vertex],0)),1,1,"")</f>
        <v>3</v>
      </c>
      <c r="BC19" s="78" t="str">
        <f>REPLACE(INDEX(GroupVertices[Group],MATCH(Edges[[#This Row],[Vertex 2]],GroupVertices[Vertex],0)),1,1,"")</f>
        <v>3</v>
      </c>
      <c r="BD19" s="48"/>
      <c r="BE19" s="49"/>
      <c r="BF19" s="48"/>
      <c r="BG19" s="49"/>
      <c r="BH19" s="48"/>
      <c r="BI19" s="49"/>
      <c r="BJ19" s="48"/>
      <c r="BK19" s="49"/>
      <c r="BL19" s="48"/>
    </row>
    <row r="20" spans="1:64" ht="15">
      <c r="A20" s="64" t="s">
        <v>213</v>
      </c>
      <c r="B20" s="64" t="s">
        <v>218</v>
      </c>
      <c r="C20" s="65" t="s">
        <v>2124</v>
      </c>
      <c r="D20" s="66">
        <v>3</v>
      </c>
      <c r="E20" s="67" t="s">
        <v>132</v>
      </c>
      <c r="F20" s="68">
        <v>32</v>
      </c>
      <c r="G20" s="65"/>
      <c r="H20" s="69"/>
      <c r="I20" s="70"/>
      <c r="J20" s="70"/>
      <c r="K20" s="34" t="s">
        <v>65</v>
      </c>
      <c r="L20" s="77">
        <v>20</v>
      </c>
      <c r="M20" s="77"/>
      <c r="N20" s="72"/>
      <c r="O20" s="79" t="s">
        <v>358</v>
      </c>
      <c r="P20" s="81">
        <v>43609.542083333334</v>
      </c>
      <c r="Q20" s="79" t="s">
        <v>361</v>
      </c>
      <c r="R20" s="83" t="s">
        <v>450</v>
      </c>
      <c r="S20" s="79" t="s">
        <v>455</v>
      </c>
      <c r="T20" s="79" t="s">
        <v>457</v>
      </c>
      <c r="U20" s="79"/>
      <c r="V20" s="83" t="s">
        <v>465</v>
      </c>
      <c r="W20" s="81">
        <v>43609.542083333334</v>
      </c>
      <c r="X20" s="83" t="s">
        <v>476</v>
      </c>
      <c r="Y20" s="79"/>
      <c r="Z20" s="79"/>
      <c r="AA20" s="85" t="s">
        <v>575</v>
      </c>
      <c r="AB20" s="79"/>
      <c r="AC20" s="79" t="b">
        <v>0</v>
      </c>
      <c r="AD20" s="79">
        <v>2</v>
      </c>
      <c r="AE20" s="85" t="s">
        <v>740</v>
      </c>
      <c r="AF20" s="79" t="b">
        <v>0</v>
      </c>
      <c r="AG20" s="79" t="s">
        <v>805</v>
      </c>
      <c r="AH20" s="79"/>
      <c r="AI20" s="85" t="s">
        <v>740</v>
      </c>
      <c r="AJ20" s="79" t="b">
        <v>0</v>
      </c>
      <c r="AK20" s="79">
        <v>3</v>
      </c>
      <c r="AL20" s="85" t="s">
        <v>740</v>
      </c>
      <c r="AM20" s="79" t="s">
        <v>809</v>
      </c>
      <c r="AN20" s="79" t="b">
        <v>0</v>
      </c>
      <c r="AO20" s="85" t="s">
        <v>575</v>
      </c>
      <c r="AP20" s="79" t="s">
        <v>176</v>
      </c>
      <c r="AQ20" s="79">
        <v>0</v>
      </c>
      <c r="AR20" s="79">
        <v>0</v>
      </c>
      <c r="AS20" s="79"/>
      <c r="AT20" s="79"/>
      <c r="AU20" s="79"/>
      <c r="AV20" s="79"/>
      <c r="AW20" s="79"/>
      <c r="AX20" s="79"/>
      <c r="AY20" s="79"/>
      <c r="AZ20" s="79"/>
      <c r="BA20">
        <v>1</v>
      </c>
      <c r="BB20" s="78" t="str">
        <f>REPLACE(INDEX(GroupVertices[Group],MATCH(Edges[[#This Row],[Vertex 1]],GroupVertices[Vertex],0)),1,1,"")</f>
        <v>3</v>
      </c>
      <c r="BC20" s="78" t="str">
        <f>REPLACE(INDEX(GroupVertices[Group],MATCH(Edges[[#This Row],[Vertex 2]],GroupVertices[Vertex],0)),1,1,"")</f>
        <v>1</v>
      </c>
      <c r="BD20" s="48"/>
      <c r="BE20" s="49"/>
      <c r="BF20" s="48"/>
      <c r="BG20" s="49"/>
      <c r="BH20" s="48"/>
      <c r="BI20" s="49"/>
      <c r="BJ20" s="48"/>
      <c r="BK20" s="49"/>
      <c r="BL20" s="48"/>
    </row>
    <row r="21" spans="1:64" ht="15">
      <c r="A21" s="64" t="s">
        <v>213</v>
      </c>
      <c r="B21" s="64" t="s">
        <v>229</v>
      </c>
      <c r="C21" s="65" t="s">
        <v>2124</v>
      </c>
      <c r="D21" s="66">
        <v>3</v>
      </c>
      <c r="E21" s="67" t="s">
        <v>132</v>
      </c>
      <c r="F21" s="68">
        <v>32</v>
      </c>
      <c r="G21" s="65"/>
      <c r="H21" s="69"/>
      <c r="I21" s="70"/>
      <c r="J21" s="70"/>
      <c r="K21" s="34" t="s">
        <v>65</v>
      </c>
      <c r="L21" s="77">
        <v>21</v>
      </c>
      <c r="M21" s="77"/>
      <c r="N21" s="72"/>
      <c r="O21" s="79" t="s">
        <v>358</v>
      </c>
      <c r="P21" s="81">
        <v>43609.542083333334</v>
      </c>
      <c r="Q21" s="79" t="s">
        <v>361</v>
      </c>
      <c r="R21" s="83" t="s">
        <v>450</v>
      </c>
      <c r="S21" s="79" t="s">
        <v>455</v>
      </c>
      <c r="T21" s="79" t="s">
        <v>457</v>
      </c>
      <c r="U21" s="79"/>
      <c r="V21" s="83" t="s">
        <v>465</v>
      </c>
      <c r="W21" s="81">
        <v>43609.542083333334</v>
      </c>
      <c r="X21" s="83" t="s">
        <v>476</v>
      </c>
      <c r="Y21" s="79"/>
      <c r="Z21" s="79"/>
      <c r="AA21" s="85" t="s">
        <v>575</v>
      </c>
      <c r="AB21" s="79"/>
      <c r="AC21" s="79" t="b">
        <v>0</v>
      </c>
      <c r="AD21" s="79">
        <v>2</v>
      </c>
      <c r="AE21" s="85" t="s">
        <v>740</v>
      </c>
      <c r="AF21" s="79" t="b">
        <v>0</v>
      </c>
      <c r="AG21" s="79" t="s">
        <v>805</v>
      </c>
      <c r="AH21" s="79"/>
      <c r="AI21" s="85" t="s">
        <v>740</v>
      </c>
      <c r="AJ21" s="79" t="b">
        <v>0</v>
      </c>
      <c r="AK21" s="79">
        <v>3</v>
      </c>
      <c r="AL21" s="85" t="s">
        <v>740</v>
      </c>
      <c r="AM21" s="79" t="s">
        <v>809</v>
      </c>
      <c r="AN21" s="79" t="b">
        <v>0</v>
      </c>
      <c r="AO21" s="85" t="s">
        <v>575</v>
      </c>
      <c r="AP21" s="79" t="s">
        <v>176</v>
      </c>
      <c r="AQ21" s="79">
        <v>0</v>
      </c>
      <c r="AR21" s="79">
        <v>0</v>
      </c>
      <c r="AS21" s="79"/>
      <c r="AT21" s="79"/>
      <c r="AU21" s="79"/>
      <c r="AV21" s="79"/>
      <c r="AW21" s="79"/>
      <c r="AX21" s="79"/>
      <c r="AY21" s="79"/>
      <c r="AZ21" s="79"/>
      <c r="BA21">
        <v>1</v>
      </c>
      <c r="BB21" s="78" t="str">
        <f>REPLACE(INDEX(GroupVertices[Group],MATCH(Edges[[#This Row],[Vertex 1]],GroupVertices[Vertex],0)),1,1,"")</f>
        <v>3</v>
      </c>
      <c r="BC21" s="78" t="str">
        <f>REPLACE(INDEX(GroupVertices[Group],MATCH(Edges[[#This Row],[Vertex 2]],GroupVertices[Vertex],0)),1,1,"")</f>
        <v>3</v>
      </c>
      <c r="BD21" s="48"/>
      <c r="BE21" s="49"/>
      <c r="BF21" s="48"/>
      <c r="BG21" s="49"/>
      <c r="BH21" s="48"/>
      <c r="BI21" s="49"/>
      <c r="BJ21" s="48"/>
      <c r="BK21" s="49"/>
      <c r="BL21" s="48"/>
    </row>
    <row r="22" spans="1:64" ht="15">
      <c r="A22" s="64" t="s">
        <v>215</v>
      </c>
      <c r="B22" s="64" t="s">
        <v>213</v>
      </c>
      <c r="C22" s="65" t="s">
        <v>2124</v>
      </c>
      <c r="D22" s="66">
        <v>3</v>
      </c>
      <c r="E22" s="67" t="s">
        <v>132</v>
      </c>
      <c r="F22" s="68">
        <v>32</v>
      </c>
      <c r="G22" s="65"/>
      <c r="H22" s="69"/>
      <c r="I22" s="70"/>
      <c r="J22" s="70"/>
      <c r="K22" s="34" t="s">
        <v>65</v>
      </c>
      <c r="L22" s="77">
        <v>22</v>
      </c>
      <c r="M22" s="77"/>
      <c r="N22" s="72"/>
      <c r="O22" s="79" t="s">
        <v>358</v>
      </c>
      <c r="P22" s="81">
        <v>43609.547800925924</v>
      </c>
      <c r="Q22" s="79" t="s">
        <v>362</v>
      </c>
      <c r="R22" s="83" t="s">
        <v>450</v>
      </c>
      <c r="S22" s="79" t="s">
        <v>455</v>
      </c>
      <c r="T22" s="79" t="s">
        <v>458</v>
      </c>
      <c r="U22" s="79"/>
      <c r="V22" s="83" t="s">
        <v>467</v>
      </c>
      <c r="W22" s="81">
        <v>43609.547800925924</v>
      </c>
      <c r="X22" s="83" t="s">
        <v>478</v>
      </c>
      <c r="Y22" s="79"/>
      <c r="Z22" s="79"/>
      <c r="AA22" s="85" t="s">
        <v>577</v>
      </c>
      <c r="AB22" s="79"/>
      <c r="AC22" s="79" t="b">
        <v>0</v>
      </c>
      <c r="AD22" s="79">
        <v>0</v>
      </c>
      <c r="AE22" s="85" t="s">
        <v>740</v>
      </c>
      <c r="AF22" s="79" t="b">
        <v>0</v>
      </c>
      <c r="AG22" s="79" t="s">
        <v>805</v>
      </c>
      <c r="AH22" s="79"/>
      <c r="AI22" s="85" t="s">
        <v>740</v>
      </c>
      <c r="AJ22" s="79" t="b">
        <v>0</v>
      </c>
      <c r="AK22" s="79">
        <v>3</v>
      </c>
      <c r="AL22" s="85" t="s">
        <v>575</v>
      </c>
      <c r="AM22" s="79" t="s">
        <v>809</v>
      </c>
      <c r="AN22" s="79" t="b">
        <v>0</v>
      </c>
      <c r="AO22" s="85" t="s">
        <v>575</v>
      </c>
      <c r="AP22" s="79" t="s">
        <v>176</v>
      </c>
      <c r="AQ22" s="79">
        <v>0</v>
      </c>
      <c r="AR22" s="79">
        <v>0</v>
      </c>
      <c r="AS22" s="79"/>
      <c r="AT22" s="79"/>
      <c r="AU22" s="79"/>
      <c r="AV22" s="79"/>
      <c r="AW22" s="79"/>
      <c r="AX22" s="79"/>
      <c r="AY22" s="79"/>
      <c r="AZ22" s="79"/>
      <c r="BA22">
        <v>1</v>
      </c>
      <c r="BB22" s="78" t="str">
        <f>REPLACE(INDEX(GroupVertices[Group],MATCH(Edges[[#This Row],[Vertex 1]],GroupVertices[Vertex],0)),1,1,"")</f>
        <v>3</v>
      </c>
      <c r="BC22" s="78" t="str">
        <f>REPLACE(INDEX(GroupVertices[Group],MATCH(Edges[[#This Row],[Vertex 2]],GroupVertices[Vertex],0)),1,1,"")</f>
        <v>3</v>
      </c>
      <c r="BD22" s="48"/>
      <c r="BE22" s="49"/>
      <c r="BF22" s="48"/>
      <c r="BG22" s="49"/>
      <c r="BH22" s="48"/>
      <c r="BI22" s="49"/>
      <c r="BJ22" s="48"/>
      <c r="BK22" s="49"/>
      <c r="BL22" s="48"/>
    </row>
    <row r="23" spans="1:64" ht="15">
      <c r="A23" s="64" t="s">
        <v>215</v>
      </c>
      <c r="B23" s="64" t="s">
        <v>224</v>
      </c>
      <c r="C23" s="65" t="s">
        <v>2124</v>
      </c>
      <c r="D23" s="66">
        <v>3</v>
      </c>
      <c r="E23" s="67" t="s">
        <v>132</v>
      </c>
      <c r="F23" s="68">
        <v>32</v>
      </c>
      <c r="G23" s="65"/>
      <c r="H23" s="69"/>
      <c r="I23" s="70"/>
      <c r="J23" s="70"/>
      <c r="K23" s="34" t="s">
        <v>65</v>
      </c>
      <c r="L23" s="77">
        <v>23</v>
      </c>
      <c r="M23" s="77"/>
      <c r="N23" s="72"/>
      <c r="O23" s="79" t="s">
        <v>358</v>
      </c>
      <c r="P23" s="81">
        <v>43609.547800925924</v>
      </c>
      <c r="Q23" s="79" t="s">
        <v>362</v>
      </c>
      <c r="R23" s="83" t="s">
        <v>450</v>
      </c>
      <c r="S23" s="79" t="s">
        <v>455</v>
      </c>
      <c r="T23" s="79" t="s">
        <v>458</v>
      </c>
      <c r="U23" s="79"/>
      <c r="V23" s="83" t="s">
        <v>467</v>
      </c>
      <c r="W23" s="81">
        <v>43609.547800925924</v>
      </c>
      <c r="X23" s="83" t="s">
        <v>478</v>
      </c>
      <c r="Y23" s="79"/>
      <c r="Z23" s="79"/>
      <c r="AA23" s="85" t="s">
        <v>577</v>
      </c>
      <c r="AB23" s="79"/>
      <c r="AC23" s="79" t="b">
        <v>0</v>
      </c>
      <c r="AD23" s="79">
        <v>0</v>
      </c>
      <c r="AE23" s="85" t="s">
        <v>740</v>
      </c>
      <c r="AF23" s="79" t="b">
        <v>0</v>
      </c>
      <c r="AG23" s="79" t="s">
        <v>805</v>
      </c>
      <c r="AH23" s="79"/>
      <c r="AI23" s="85" t="s">
        <v>740</v>
      </c>
      <c r="AJ23" s="79" t="b">
        <v>0</v>
      </c>
      <c r="AK23" s="79">
        <v>3</v>
      </c>
      <c r="AL23" s="85" t="s">
        <v>575</v>
      </c>
      <c r="AM23" s="79" t="s">
        <v>809</v>
      </c>
      <c r="AN23" s="79" t="b">
        <v>0</v>
      </c>
      <c r="AO23" s="85" t="s">
        <v>575</v>
      </c>
      <c r="AP23" s="79" t="s">
        <v>176</v>
      </c>
      <c r="AQ23" s="79">
        <v>0</v>
      </c>
      <c r="AR23" s="79">
        <v>0</v>
      </c>
      <c r="AS23" s="79"/>
      <c r="AT23" s="79"/>
      <c r="AU23" s="79"/>
      <c r="AV23" s="79"/>
      <c r="AW23" s="79"/>
      <c r="AX23" s="79"/>
      <c r="AY23" s="79"/>
      <c r="AZ23" s="79"/>
      <c r="BA23">
        <v>1</v>
      </c>
      <c r="BB23" s="78" t="str">
        <f>REPLACE(INDEX(GroupVertices[Group],MATCH(Edges[[#This Row],[Vertex 1]],GroupVertices[Vertex],0)),1,1,"")</f>
        <v>3</v>
      </c>
      <c r="BC23" s="78" t="str">
        <f>REPLACE(INDEX(GroupVertices[Group],MATCH(Edges[[#This Row],[Vertex 2]],GroupVertices[Vertex],0)),1,1,"")</f>
        <v>3</v>
      </c>
      <c r="BD23" s="48"/>
      <c r="BE23" s="49"/>
      <c r="BF23" s="48"/>
      <c r="BG23" s="49"/>
      <c r="BH23" s="48"/>
      <c r="BI23" s="49"/>
      <c r="BJ23" s="48"/>
      <c r="BK23" s="49"/>
      <c r="BL23" s="48"/>
    </row>
    <row r="24" spans="1:64" ht="15">
      <c r="A24" s="64" t="s">
        <v>215</v>
      </c>
      <c r="B24" s="64" t="s">
        <v>225</v>
      </c>
      <c r="C24" s="65" t="s">
        <v>2124</v>
      </c>
      <c r="D24" s="66">
        <v>3</v>
      </c>
      <c r="E24" s="67" t="s">
        <v>132</v>
      </c>
      <c r="F24" s="68">
        <v>32</v>
      </c>
      <c r="G24" s="65"/>
      <c r="H24" s="69"/>
      <c r="I24" s="70"/>
      <c r="J24" s="70"/>
      <c r="K24" s="34" t="s">
        <v>65</v>
      </c>
      <c r="L24" s="77">
        <v>24</v>
      </c>
      <c r="M24" s="77"/>
      <c r="N24" s="72"/>
      <c r="O24" s="79" t="s">
        <v>358</v>
      </c>
      <c r="P24" s="81">
        <v>43609.547800925924</v>
      </c>
      <c r="Q24" s="79" t="s">
        <v>362</v>
      </c>
      <c r="R24" s="83" t="s">
        <v>450</v>
      </c>
      <c r="S24" s="79" t="s">
        <v>455</v>
      </c>
      <c r="T24" s="79" t="s">
        <v>458</v>
      </c>
      <c r="U24" s="79"/>
      <c r="V24" s="83" t="s">
        <v>467</v>
      </c>
      <c r="W24" s="81">
        <v>43609.547800925924</v>
      </c>
      <c r="X24" s="83" t="s">
        <v>478</v>
      </c>
      <c r="Y24" s="79"/>
      <c r="Z24" s="79"/>
      <c r="AA24" s="85" t="s">
        <v>577</v>
      </c>
      <c r="AB24" s="79"/>
      <c r="AC24" s="79" t="b">
        <v>0</v>
      </c>
      <c r="AD24" s="79">
        <v>0</v>
      </c>
      <c r="AE24" s="85" t="s">
        <v>740</v>
      </c>
      <c r="AF24" s="79" t="b">
        <v>0</v>
      </c>
      <c r="AG24" s="79" t="s">
        <v>805</v>
      </c>
      <c r="AH24" s="79"/>
      <c r="AI24" s="85" t="s">
        <v>740</v>
      </c>
      <c r="AJ24" s="79" t="b">
        <v>0</v>
      </c>
      <c r="AK24" s="79">
        <v>3</v>
      </c>
      <c r="AL24" s="85" t="s">
        <v>575</v>
      </c>
      <c r="AM24" s="79" t="s">
        <v>809</v>
      </c>
      <c r="AN24" s="79" t="b">
        <v>0</v>
      </c>
      <c r="AO24" s="85" t="s">
        <v>575</v>
      </c>
      <c r="AP24" s="79" t="s">
        <v>176</v>
      </c>
      <c r="AQ24" s="79">
        <v>0</v>
      </c>
      <c r="AR24" s="79">
        <v>0</v>
      </c>
      <c r="AS24" s="79"/>
      <c r="AT24" s="79"/>
      <c r="AU24" s="79"/>
      <c r="AV24" s="79"/>
      <c r="AW24" s="79"/>
      <c r="AX24" s="79"/>
      <c r="AY24" s="79"/>
      <c r="AZ24" s="79"/>
      <c r="BA24">
        <v>1</v>
      </c>
      <c r="BB24" s="78" t="str">
        <f>REPLACE(INDEX(GroupVertices[Group],MATCH(Edges[[#This Row],[Vertex 1]],GroupVertices[Vertex],0)),1,1,"")</f>
        <v>3</v>
      </c>
      <c r="BC24" s="78" t="str">
        <f>REPLACE(INDEX(GroupVertices[Group],MATCH(Edges[[#This Row],[Vertex 2]],GroupVertices[Vertex],0)),1,1,"")</f>
        <v>3</v>
      </c>
      <c r="BD24" s="48"/>
      <c r="BE24" s="49"/>
      <c r="BF24" s="48"/>
      <c r="BG24" s="49"/>
      <c r="BH24" s="48"/>
      <c r="BI24" s="49"/>
      <c r="BJ24" s="48"/>
      <c r="BK24" s="49"/>
      <c r="BL24" s="48"/>
    </row>
    <row r="25" spans="1:64" ht="15">
      <c r="A25" s="64" t="s">
        <v>215</v>
      </c>
      <c r="B25" s="64" t="s">
        <v>226</v>
      </c>
      <c r="C25" s="65" t="s">
        <v>2124</v>
      </c>
      <c r="D25" s="66">
        <v>3</v>
      </c>
      <c r="E25" s="67" t="s">
        <v>132</v>
      </c>
      <c r="F25" s="68">
        <v>32</v>
      </c>
      <c r="G25" s="65"/>
      <c r="H25" s="69"/>
      <c r="I25" s="70"/>
      <c r="J25" s="70"/>
      <c r="K25" s="34" t="s">
        <v>65</v>
      </c>
      <c r="L25" s="77">
        <v>25</v>
      </c>
      <c r="M25" s="77"/>
      <c r="N25" s="72"/>
      <c r="O25" s="79" t="s">
        <v>358</v>
      </c>
      <c r="P25" s="81">
        <v>43609.547800925924</v>
      </c>
      <c r="Q25" s="79" t="s">
        <v>362</v>
      </c>
      <c r="R25" s="83" t="s">
        <v>450</v>
      </c>
      <c r="S25" s="79" t="s">
        <v>455</v>
      </c>
      <c r="T25" s="79" t="s">
        <v>458</v>
      </c>
      <c r="U25" s="79"/>
      <c r="V25" s="83" t="s">
        <v>467</v>
      </c>
      <c r="W25" s="81">
        <v>43609.547800925924</v>
      </c>
      <c r="X25" s="83" t="s">
        <v>478</v>
      </c>
      <c r="Y25" s="79"/>
      <c r="Z25" s="79"/>
      <c r="AA25" s="85" t="s">
        <v>577</v>
      </c>
      <c r="AB25" s="79"/>
      <c r="AC25" s="79" t="b">
        <v>0</v>
      </c>
      <c r="AD25" s="79">
        <v>0</v>
      </c>
      <c r="AE25" s="85" t="s">
        <v>740</v>
      </c>
      <c r="AF25" s="79" t="b">
        <v>0</v>
      </c>
      <c r="AG25" s="79" t="s">
        <v>805</v>
      </c>
      <c r="AH25" s="79"/>
      <c r="AI25" s="85" t="s">
        <v>740</v>
      </c>
      <c r="AJ25" s="79" t="b">
        <v>0</v>
      </c>
      <c r="AK25" s="79">
        <v>3</v>
      </c>
      <c r="AL25" s="85" t="s">
        <v>575</v>
      </c>
      <c r="AM25" s="79" t="s">
        <v>809</v>
      </c>
      <c r="AN25" s="79" t="b">
        <v>0</v>
      </c>
      <c r="AO25" s="85" t="s">
        <v>575</v>
      </c>
      <c r="AP25" s="79" t="s">
        <v>176</v>
      </c>
      <c r="AQ25" s="79">
        <v>0</v>
      </c>
      <c r="AR25" s="79">
        <v>0</v>
      </c>
      <c r="AS25" s="79"/>
      <c r="AT25" s="79"/>
      <c r="AU25" s="79"/>
      <c r="AV25" s="79"/>
      <c r="AW25" s="79"/>
      <c r="AX25" s="79"/>
      <c r="AY25" s="79"/>
      <c r="AZ25" s="79"/>
      <c r="BA25">
        <v>1</v>
      </c>
      <c r="BB25" s="78" t="str">
        <f>REPLACE(INDEX(GroupVertices[Group],MATCH(Edges[[#This Row],[Vertex 1]],GroupVertices[Vertex],0)),1,1,"")</f>
        <v>3</v>
      </c>
      <c r="BC25" s="78" t="str">
        <f>REPLACE(INDEX(GroupVertices[Group],MATCH(Edges[[#This Row],[Vertex 2]],GroupVertices[Vertex],0)),1,1,"")</f>
        <v>3</v>
      </c>
      <c r="BD25" s="48"/>
      <c r="BE25" s="49"/>
      <c r="BF25" s="48"/>
      <c r="BG25" s="49"/>
      <c r="BH25" s="48"/>
      <c r="BI25" s="49"/>
      <c r="BJ25" s="48"/>
      <c r="BK25" s="49"/>
      <c r="BL25" s="48"/>
    </row>
    <row r="26" spans="1:64" ht="15">
      <c r="A26" s="64" t="s">
        <v>215</v>
      </c>
      <c r="B26" s="64" t="s">
        <v>227</v>
      </c>
      <c r="C26" s="65" t="s">
        <v>2124</v>
      </c>
      <c r="D26" s="66">
        <v>3</v>
      </c>
      <c r="E26" s="67" t="s">
        <v>132</v>
      </c>
      <c r="F26" s="68">
        <v>32</v>
      </c>
      <c r="G26" s="65"/>
      <c r="H26" s="69"/>
      <c r="I26" s="70"/>
      <c r="J26" s="70"/>
      <c r="K26" s="34" t="s">
        <v>65</v>
      </c>
      <c r="L26" s="77">
        <v>26</v>
      </c>
      <c r="M26" s="77"/>
      <c r="N26" s="72"/>
      <c r="O26" s="79" t="s">
        <v>358</v>
      </c>
      <c r="P26" s="81">
        <v>43609.547800925924</v>
      </c>
      <c r="Q26" s="79" t="s">
        <v>362</v>
      </c>
      <c r="R26" s="83" t="s">
        <v>450</v>
      </c>
      <c r="S26" s="79" t="s">
        <v>455</v>
      </c>
      <c r="T26" s="79" t="s">
        <v>458</v>
      </c>
      <c r="U26" s="79"/>
      <c r="V26" s="83" t="s">
        <v>467</v>
      </c>
      <c r="W26" s="81">
        <v>43609.547800925924</v>
      </c>
      <c r="X26" s="83" t="s">
        <v>478</v>
      </c>
      <c r="Y26" s="79"/>
      <c r="Z26" s="79"/>
      <c r="AA26" s="85" t="s">
        <v>577</v>
      </c>
      <c r="AB26" s="79"/>
      <c r="AC26" s="79" t="b">
        <v>0</v>
      </c>
      <c r="AD26" s="79">
        <v>0</v>
      </c>
      <c r="AE26" s="85" t="s">
        <v>740</v>
      </c>
      <c r="AF26" s="79" t="b">
        <v>0</v>
      </c>
      <c r="AG26" s="79" t="s">
        <v>805</v>
      </c>
      <c r="AH26" s="79"/>
      <c r="AI26" s="85" t="s">
        <v>740</v>
      </c>
      <c r="AJ26" s="79" t="b">
        <v>0</v>
      </c>
      <c r="AK26" s="79">
        <v>3</v>
      </c>
      <c r="AL26" s="85" t="s">
        <v>575</v>
      </c>
      <c r="AM26" s="79" t="s">
        <v>809</v>
      </c>
      <c r="AN26" s="79" t="b">
        <v>0</v>
      </c>
      <c r="AO26" s="85" t="s">
        <v>575</v>
      </c>
      <c r="AP26" s="79" t="s">
        <v>176</v>
      </c>
      <c r="AQ26" s="79">
        <v>0</v>
      </c>
      <c r="AR26" s="79">
        <v>0</v>
      </c>
      <c r="AS26" s="79"/>
      <c r="AT26" s="79"/>
      <c r="AU26" s="79"/>
      <c r="AV26" s="79"/>
      <c r="AW26" s="79"/>
      <c r="AX26" s="79"/>
      <c r="AY26" s="79"/>
      <c r="AZ26" s="79"/>
      <c r="BA26">
        <v>1</v>
      </c>
      <c r="BB26" s="78" t="str">
        <f>REPLACE(INDEX(GroupVertices[Group],MATCH(Edges[[#This Row],[Vertex 1]],GroupVertices[Vertex],0)),1,1,"")</f>
        <v>3</v>
      </c>
      <c r="BC26" s="78" t="str">
        <f>REPLACE(INDEX(GroupVertices[Group],MATCH(Edges[[#This Row],[Vertex 2]],GroupVertices[Vertex],0)),1,1,"")</f>
        <v>3</v>
      </c>
      <c r="BD26" s="48"/>
      <c r="BE26" s="49"/>
      <c r="BF26" s="48"/>
      <c r="BG26" s="49"/>
      <c r="BH26" s="48"/>
      <c r="BI26" s="49"/>
      <c r="BJ26" s="48"/>
      <c r="BK26" s="49"/>
      <c r="BL26" s="48"/>
    </row>
    <row r="27" spans="1:64" ht="15">
      <c r="A27" s="64" t="s">
        <v>215</v>
      </c>
      <c r="B27" s="64" t="s">
        <v>228</v>
      </c>
      <c r="C27" s="65" t="s">
        <v>2124</v>
      </c>
      <c r="D27" s="66">
        <v>3</v>
      </c>
      <c r="E27" s="67" t="s">
        <v>132</v>
      </c>
      <c r="F27" s="68">
        <v>32</v>
      </c>
      <c r="G27" s="65"/>
      <c r="H27" s="69"/>
      <c r="I27" s="70"/>
      <c r="J27" s="70"/>
      <c r="K27" s="34" t="s">
        <v>65</v>
      </c>
      <c r="L27" s="77">
        <v>27</v>
      </c>
      <c r="M27" s="77"/>
      <c r="N27" s="72"/>
      <c r="O27" s="79" t="s">
        <v>358</v>
      </c>
      <c r="P27" s="81">
        <v>43609.547800925924</v>
      </c>
      <c r="Q27" s="79" t="s">
        <v>362</v>
      </c>
      <c r="R27" s="83" t="s">
        <v>450</v>
      </c>
      <c r="S27" s="79" t="s">
        <v>455</v>
      </c>
      <c r="T27" s="79" t="s">
        <v>458</v>
      </c>
      <c r="U27" s="79"/>
      <c r="V27" s="83" t="s">
        <v>467</v>
      </c>
      <c r="W27" s="81">
        <v>43609.547800925924</v>
      </c>
      <c r="X27" s="83" t="s">
        <v>478</v>
      </c>
      <c r="Y27" s="79"/>
      <c r="Z27" s="79"/>
      <c r="AA27" s="85" t="s">
        <v>577</v>
      </c>
      <c r="AB27" s="79"/>
      <c r="AC27" s="79" t="b">
        <v>0</v>
      </c>
      <c r="AD27" s="79">
        <v>0</v>
      </c>
      <c r="AE27" s="85" t="s">
        <v>740</v>
      </c>
      <c r="AF27" s="79" t="b">
        <v>0</v>
      </c>
      <c r="AG27" s="79" t="s">
        <v>805</v>
      </c>
      <c r="AH27" s="79"/>
      <c r="AI27" s="85" t="s">
        <v>740</v>
      </c>
      <c r="AJ27" s="79" t="b">
        <v>0</v>
      </c>
      <c r="AK27" s="79">
        <v>3</v>
      </c>
      <c r="AL27" s="85" t="s">
        <v>575</v>
      </c>
      <c r="AM27" s="79" t="s">
        <v>809</v>
      </c>
      <c r="AN27" s="79" t="b">
        <v>0</v>
      </c>
      <c r="AO27" s="85" t="s">
        <v>575</v>
      </c>
      <c r="AP27" s="79" t="s">
        <v>176</v>
      </c>
      <c r="AQ27" s="79">
        <v>0</v>
      </c>
      <c r="AR27" s="79">
        <v>0</v>
      </c>
      <c r="AS27" s="79"/>
      <c r="AT27" s="79"/>
      <c r="AU27" s="79"/>
      <c r="AV27" s="79"/>
      <c r="AW27" s="79"/>
      <c r="AX27" s="79"/>
      <c r="AY27" s="79"/>
      <c r="AZ27" s="79"/>
      <c r="BA27">
        <v>1</v>
      </c>
      <c r="BB27" s="78" t="str">
        <f>REPLACE(INDEX(GroupVertices[Group],MATCH(Edges[[#This Row],[Vertex 1]],GroupVertices[Vertex],0)),1,1,"")</f>
        <v>3</v>
      </c>
      <c r="BC27" s="78" t="str">
        <f>REPLACE(INDEX(GroupVertices[Group],MATCH(Edges[[#This Row],[Vertex 2]],GroupVertices[Vertex],0)),1,1,"")</f>
        <v>3</v>
      </c>
      <c r="BD27" s="48"/>
      <c r="BE27" s="49"/>
      <c r="BF27" s="48"/>
      <c r="BG27" s="49"/>
      <c r="BH27" s="48"/>
      <c r="BI27" s="49"/>
      <c r="BJ27" s="48"/>
      <c r="BK27" s="49"/>
      <c r="BL27" s="48"/>
    </row>
    <row r="28" spans="1:64" ht="15">
      <c r="A28" s="64" t="s">
        <v>215</v>
      </c>
      <c r="B28" s="64" t="s">
        <v>218</v>
      </c>
      <c r="C28" s="65" t="s">
        <v>2124</v>
      </c>
      <c r="D28" s="66">
        <v>3</v>
      </c>
      <c r="E28" s="67" t="s">
        <v>132</v>
      </c>
      <c r="F28" s="68">
        <v>32</v>
      </c>
      <c r="G28" s="65"/>
      <c r="H28" s="69"/>
      <c r="I28" s="70"/>
      <c r="J28" s="70"/>
      <c r="K28" s="34" t="s">
        <v>65</v>
      </c>
      <c r="L28" s="77">
        <v>28</v>
      </c>
      <c r="M28" s="77"/>
      <c r="N28" s="72"/>
      <c r="O28" s="79" t="s">
        <v>358</v>
      </c>
      <c r="P28" s="81">
        <v>43609.547800925924</v>
      </c>
      <c r="Q28" s="79" t="s">
        <v>362</v>
      </c>
      <c r="R28" s="83" t="s">
        <v>450</v>
      </c>
      <c r="S28" s="79" t="s">
        <v>455</v>
      </c>
      <c r="T28" s="79" t="s">
        <v>458</v>
      </c>
      <c r="U28" s="79"/>
      <c r="V28" s="83" t="s">
        <v>467</v>
      </c>
      <c r="W28" s="81">
        <v>43609.547800925924</v>
      </c>
      <c r="X28" s="83" t="s">
        <v>478</v>
      </c>
      <c r="Y28" s="79"/>
      <c r="Z28" s="79"/>
      <c r="AA28" s="85" t="s">
        <v>577</v>
      </c>
      <c r="AB28" s="79"/>
      <c r="AC28" s="79" t="b">
        <v>0</v>
      </c>
      <c r="AD28" s="79">
        <v>0</v>
      </c>
      <c r="AE28" s="85" t="s">
        <v>740</v>
      </c>
      <c r="AF28" s="79" t="b">
        <v>0</v>
      </c>
      <c r="AG28" s="79" t="s">
        <v>805</v>
      </c>
      <c r="AH28" s="79"/>
      <c r="AI28" s="85" t="s">
        <v>740</v>
      </c>
      <c r="AJ28" s="79" t="b">
        <v>0</v>
      </c>
      <c r="AK28" s="79">
        <v>3</v>
      </c>
      <c r="AL28" s="85" t="s">
        <v>575</v>
      </c>
      <c r="AM28" s="79" t="s">
        <v>809</v>
      </c>
      <c r="AN28" s="79" t="b">
        <v>0</v>
      </c>
      <c r="AO28" s="85" t="s">
        <v>575</v>
      </c>
      <c r="AP28" s="79" t="s">
        <v>176</v>
      </c>
      <c r="AQ28" s="79">
        <v>0</v>
      </c>
      <c r="AR28" s="79">
        <v>0</v>
      </c>
      <c r="AS28" s="79"/>
      <c r="AT28" s="79"/>
      <c r="AU28" s="79"/>
      <c r="AV28" s="79"/>
      <c r="AW28" s="79"/>
      <c r="AX28" s="79"/>
      <c r="AY28" s="79"/>
      <c r="AZ28" s="79"/>
      <c r="BA28">
        <v>1</v>
      </c>
      <c r="BB28" s="78" t="str">
        <f>REPLACE(INDEX(GroupVertices[Group],MATCH(Edges[[#This Row],[Vertex 1]],GroupVertices[Vertex],0)),1,1,"")</f>
        <v>3</v>
      </c>
      <c r="BC28" s="78" t="str">
        <f>REPLACE(INDEX(GroupVertices[Group],MATCH(Edges[[#This Row],[Vertex 2]],GroupVertices[Vertex],0)),1,1,"")</f>
        <v>1</v>
      </c>
      <c r="BD28" s="48"/>
      <c r="BE28" s="49"/>
      <c r="BF28" s="48"/>
      <c r="BG28" s="49"/>
      <c r="BH28" s="48"/>
      <c r="BI28" s="49"/>
      <c r="BJ28" s="48"/>
      <c r="BK28" s="49"/>
      <c r="BL28" s="48"/>
    </row>
    <row r="29" spans="1:64" ht="15">
      <c r="A29" s="64" t="s">
        <v>215</v>
      </c>
      <c r="B29" s="64" t="s">
        <v>229</v>
      </c>
      <c r="C29" s="65" t="s">
        <v>2124</v>
      </c>
      <c r="D29" s="66">
        <v>3</v>
      </c>
      <c r="E29" s="67" t="s">
        <v>132</v>
      </c>
      <c r="F29" s="68">
        <v>32</v>
      </c>
      <c r="G29" s="65"/>
      <c r="H29" s="69"/>
      <c r="I29" s="70"/>
      <c r="J29" s="70"/>
      <c r="K29" s="34" t="s">
        <v>65</v>
      </c>
      <c r="L29" s="77">
        <v>29</v>
      </c>
      <c r="M29" s="77"/>
      <c r="N29" s="72"/>
      <c r="O29" s="79" t="s">
        <v>358</v>
      </c>
      <c r="P29" s="81">
        <v>43609.547800925924</v>
      </c>
      <c r="Q29" s="79" t="s">
        <v>362</v>
      </c>
      <c r="R29" s="83" t="s">
        <v>450</v>
      </c>
      <c r="S29" s="79" t="s">
        <v>455</v>
      </c>
      <c r="T29" s="79" t="s">
        <v>458</v>
      </c>
      <c r="U29" s="79"/>
      <c r="V29" s="83" t="s">
        <v>467</v>
      </c>
      <c r="W29" s="81">
        <v>43609.547800925924</v>
      </c>
      <c r="X29" s="83" t="s">
        <v>478</v>
      </c>
      <c r="Y29" s="79"/>
      <c r="Z29" s="79"/>
      <c r="AA29" s="85" t="s">
        <v>577</v>
      </c>
      <c r="AB29" s="79"/>
      <c r="AC29" s="79" t="b">
        <v>0</v>
      </c>
      <c r="AD29" s="79">
        <v>0</v>
      </c>
      <c r="AE29" s="85" t="s">
        <v>740</v>
      </c>
      <c r="AF29" s="79" t="b">
        <v>0</v>
      </c>
      <c r="AG29" s="79" t="s">
        <v>805</v>
      </c>
      <c r="AH29" s="79"/>
      <c r="AI29" s="85" t="s">
        <v>740</v>
      </c>
      <c r="AJ29" s="79" t="b">
        <v>0</v>
      </c>
      <c r="AK29" s="79">
        <v>3</v>
      </c>
      <c r="AL29" s="85" t="s">
        <v>575</v>
      </c>
      <c r="AM29" s="79" t="s">
        <v>809</v>
      </c>
      <c r="AN29" s="79" t="b">
        <v>0</v>
      </c>
      <c r="AO29" s="85" t="s">
        <v>575</v>
      </c>
      <c r="AP29" s="79" t="s">
        <v>176</v>
      </c>
      <c r="AQ29" s="79">
        <v>0</v>
      </c>
      <c r="AR29" s="79">
        <v>0</v>
      </c>
      <c r="AS29" s="79"/>
      <c r="AT29" s="79"/>
      <c r="AU29" s="79"/>
      <c r="AV29" s="79"/>
      <c r="AW29" s="79"/>
      <c r="AX29" s="79"/>
      <c r="AY29" s="79"/>
      <c r="AZ29" s="79"/>
      <c r="BA29">
        <v>1</v>
      </c>
      <c r="BB29" s="78" t="str">
        <f>REPLACE(INDEX(GroupVertices[Group],MATCH(Edges[[#This Row],[Vertex 1]],GroupVertices[Vertex],0)),1,1,"")</f>
        <v>3</v>
      </c>
      <c r="BC29" s="78" t="str">
        <f>REPLACE(INDEX(GroupVertices[Group],MATCH(Edges[[#This Row],[Vertex 2]],GroupVertices[Vertex],0)),1,1,"")</f>
        <v>3</v>
      </c>
      <c r="BD29" s="48">
        <v>0</v>
      </c>
      <c r="BE29" s="49">
        <v>0</v>
      </c>
      <c r="BF29" s="48">
        <v>0</v>
      </c>
      <c r="BG29" s="49">
        <v>0</v>
      </c>
      <c r="BH29" s="48">
        <v>0</v>
      </c>
      <c r="BI29" s="49">
        <v>0</v>
      </c>
      <c r="BJ29" s="48">
        <v>13</v>
      </c>
      <c r="BK29" s="49">
        <v>100</v>
      </c>
      <c r="BL29" s="48">
        <v>13</v>
      </c>
    </row>
    <row r="30" spans="1:64" ht="15">
      <c r="A30" s="64" t="s">
        <v>216</v>
      </c>
      <c r="B30" s="64" t="s">
        <v>232</v>
      </c>
      <c r="C30" s="65" t="s">
        <v>2124</v>
      </c>
      <c r="D30" s="66">
        <v>3</v>
      </c>
      <c r="E30" s="67" t="s">
        <v>132</v>
      </c>
      <c r="F30" s="68">
        <v>32</v>
      </c>
      <c r="G30" s="65"/>
      <c r="H30" s="69"/>
      <c r="I30" s="70"/>
      <c r="J30" s="70"/>
      <c r="K30" s="34" t="s">
        <v>65</v>
      </c>
      <c r="L30" s="77">
        <v>30</v>
      </c>
      <c r="M30" s="77"/>
      <c r="N30" s="72"/>
      <c r="O30" s="79" t="s">
        <v>358</v>
      </c>
      <c r="P30" s="81">
        <v>43609.86908564815</v>
      </c>
      <c r="Q30" s="79" t="s">
        <v>363</v>
      </c>
      <c r="R30" s="83" t="s">
        <v>451</v>
      </c>
      <c r="S30" s="79" t="s">
        <v>455</v>
      </c>
      <c r="T30" s="79" t="s">
        <v>458</v>
      </c>
      <c r="U30" s="79"/>
      <c r="V30" s="83" t="s">
        <v>468</v>
      </c>
      <c r="W30" s="81">
        <v>43609.86908564815</v>
      </c>
      <c r="X30" s="83" t="s">
        <v>479</v>
      </c>
      <c r="Y30" s="79"/>
      <c r="Z30" s="79"/>
      <c r="AA30" s="85" t="s">
        <v>578</v>
      </c>
      <c r="AB30" s="79"/>
      <c r="AC30" s="79" t="b">
        <v>0</v>
      </c>
      <c r="AD30" s="79">
        <v>0</v>
      </c>
      <c r="AE30" s="85" t="s">
        <v>740</v>
      </c>
      <c r="AF30" s="79" t="b">
        <v>0</v>
      </c>
      <c r="AG30" s="79" t="s">
        <v>805</v>
      </c>
      <c r="AH30" s="79"/>
      <c r="AI30" s="85" t="s">
        <v>740</v>
      </c>
      <c r="AJ30" s="79" t="b">
        <v>0</v>
      </c>
      <c r="AK30" s="79">
        <v>3</v>
      </c>
      <c r="AL30" s="85" t="s">
        <v>579</v>
      </c>
      <c r="AM30" s="79" t="s">
        <v>809</v>
      </c>
      <c r="AN30" s="79" t="b">
        <v>0</v>
      </c>
      <c r="AO30" s="85" t="s">
        <v>579</v>
      </c>
      <c r="AP30" s="79" t="s">
        <v>176</v>
      </c>
      <c r="AQ30" s="79">
        <v>0</v>
      </c>
      <c r="AR30" s="79">
        <v>0</v>
      </c>
      <c r="AS30" s="79"/>
      <c r="AT30" s="79"/>
      <c r="AU30" s="79"/>
      <c r="AV30" s="79"/>
      <c r="AW30" s="79"/>
      <c r="AX30" s="79"/>
      <c r="AY30" s="79"/>
      <c r="AZ30" s="79"/>
      <c r="BA30">
        <v>1</v>
      </c>
      <c r="BB30" s="78" t="str">
        <f>REPLACE(INDEX(GroupVertices[Group],MATCH(Edges[[#This Row],[Vertex 1]],GroupVertices[Vertex],0)),1,1,"")</f>
        <v>3</v>
      </c>
      <c r="BC30" s="78" t="str">
        <f>REPLACE(INDEX(GroupVertices[Group],MATCH(Edges[[#This Row],[Vertex 2]],GroupVertices[Vertex],0)),1,1,"")</f>
        <v>3</v>
      </c>
      <c r="BD30" s="48"/>
      <c r="BE30" s="49"/>
      <c r="BF30" s="48"/>
      <c r="BG30" s="49"/>
      <c r="BH30" s="48"/>
      <c r="BI30" s="49"/>
      <c r="BJ30" s="48"/>
      <c r="BK30" s="49"/>
      <c r="BL30" s="48"/>
    </row>
    <row r="31" spans="1:64" ht="15">
      <c r="A31" s="64" t="s">
        <v>216</v>
      </c>
      <c r="B31" s="64" t="s">
        <v>226</v>
      </c>
      <c r="C31" s="65" t="s">
        <v>2124</v>
      </c>
      <c r="D31" s="66">
        <v>3</v>
      </c>
      <c r="E31" s="67" t="s">
        <v>132</v>
      </c>
      <c r="F31" s="68">
        <v>32</v>
      </c>
      <c r="G31" s="65"/>
      <c r="H31" s="69"/>
      <c r="I31" s="70"/>
      <c r="J31" s="70"/>
      <c r="K31" s="34" t="s">
        <v>65</v>
      </c>
      <c r="L31" s="77">
        <v>31</v>
      </c>
      <c r="M31" s="77"/>
      <c r="N31" s="72"/>
      <c r="O31" s="79" t="s">
        <v>358</v>
      </c>
      <c r="P31" s="81">
        <v>43609.86908564815</v>
      </c>
      <c r="Q31" s="79" t="s">
        <v>363</v>
      </c>
      <c r="R31" s="83" t="s">
        <v>451</v>
      </c>
      <c r="S31" s="79" t="s">
        <v>455</v>
      </c>
      <c r="T31" s="79" t="s">
        <v>458</v>
      </c>
      <c r="U31" s="79"/>
      <c r="V31" s="83" t="s">
        <v>468</v>
      </c>
      <c r="W31" s="81">
        <v>43609.86908564815</v>
      </c>
      <c r="X31" s="83" t="s">
        <v>479</v>
      </c>
      <c r="Y31" s="79"/>
      <c r="Z31" s="79"/>
      <c r="AA31" s="85" t="s">
        <v>578</v>
      </c>
      <c r="AB31" s="79"/>
      <c r="AC31" s="79" t="b">
        <v>0</v>
      </c>
      <c r="AD31" s="79">
        <v>0</v>
      </c>
      <c r="AE31" s="85" t="s">
        <v>740</v>
      </c>
      <c r="AF31" s="79" t="b">
        <v>0</v>
      </c>
      <c r="AG31" s="79" t="s">
        <v>805</v>
      </c>
      <c r="AH31" s="79"/>
      <c r="AI31" s="85" t="s">
        <v>740</v>
      </c>
      <c r="AJ31" s="79" t="b">
        <v>0</v>
      </c>
      <c r="AK31" s="79">
        <v>3</v>
      </c>
      <c r="AL31" s="85" t="s">
        <v>579</v>
      </c>
      <c r="AM31" s="79" t="s">
        <v>809</v>
      </c>
      <c r="AN31" s="79" t="b">
        <v>0</v>
      </c>
      <c r="AO31" s="85" t="s">
        <v>579</v>
      </c>
      <c r="AP31" s="79" t="s">
        <v>176</v>
      </c>
      <c r="AQ31" s="79">
        <v>0</v>
      </c>
      <c r="AR31" s="79">
        <v>0</v>
      </c>
      <c r="AS31" s="79"/>
      <c r="AT31" s="79"/>
      <c r="AU31" s="79"/>
      <c r="AV31" s="79"/>
      <c r="AW31" s="79"/>
      <c r="AX31" s="79"/>
      <c r="AY31" s="79"/>
      <c r="AZ31" s="79"/>
      <c r="BA31">
        <v>1</v>
      </c>
      <c r="BB31" s="78" t="str">
        <f>REPLACE(INDEX(GroupVertices[Group],MATCH(Edges[[#This Row],[Vertex 1]],GroupVertices[Vertex],0)),1,1,"")</f>
        <v>3</v>
      </c>
      <c r="BC31" s="78" t="str">
        <f>REPLACE(INDEX(GroupVertices[Group],MATCH(Edges[[#This Row],[Vertex 2]],GroupVertices[Vertex],0)),1,1,"")</f>
        <v>3</v>
      </c>
      <c r="BD31" s="48"/>
      <c r="BE31" s="49"/>
      <c r="BF31" s="48"/>
      <c r="BG31" s="49"/>
      <c r="BH31" s="48"/>
      <c r="BI31" s="49"/>
      <c r="BJ31" s="48"/>
      <c r="BK31" s="49"/>
      <c r="BL31" s="48"/>
    </row>
    <row r="32" spans="1:64" ht="15">
      <c r="A32" s="64" t="s">
        <v>216</v>
      </c>
      <c r="B32" s="64" t="s">
        <v>233</v>
      </c>
      <c r="C32" s="65" t="s">
        <v>2124</v>
      </c>
      <c r="D32" s="66">
        <v>3</v>
      </c>
      <c r="E32" s="67" t="s">
        <v>132</v>
      </c>
      <c r="F32" s="68">
        <v>32</v>
      </c>
      <c r="G32" s="65"/>
      <c r="H32" s="69"/>
      <c r="I32" s="70"/>
      <c r="J32" s="70"/>
      <c r="K32" s="34" t="s">
        <v>65</v>
      </c>
      <c r="L32" s="77">
        <v>32</v>
      </c>
      <c r="M32" s="77"/>
      <c r="N32" s="72"/>
      <c r="O32" s="79" t="s">
        <v>358</v>
      </c>
      <c r="P32" s="81">
        <v>43609.86908564815</v>
      </c>
      <c r="Q32" s="79" t="s">
        <v>363</v>
      </c>
      <c r="R32" s="83" t="s">
        <v>451</v>
      </c>
      <c r="S32" s="79" t="s">
        <v>455</v>
      </c>
      <c r="T32" s="79" t="s">
        <v>458</v>
      </c>
      <c r="U32" s="79"/>
      <c r="V32" s="83" t="s">
        <v>468</v>
      </c>
      <c r="W32" s="81">
        <v>43609.86908564815</v>
      </c>
      <c r="X32" s="83" t="s">
        <v>479</v>
      </c>
      <c r="Y32" s="79"/>
      <c r="Z32" s="79"/>
      <c r="AA32" s="85" t="s">
        <v>578</v>
      </c>
      <c r="AB32" s="79"/>
      <c r="AC32" s="79" t="b">
        <v>0</v>
      </c>
      <c r="AD32" s="79">
        <v>0</v>
      </c>
      <c r="AE32" s="85" t="s">
        <v>740</v>
      </c>
      <c r="AF32" s="79" t="b">
        <v>0</v>
      </c>
      <c r="AG32" s="79" t="s">
        <v>805</v>
      </c>
      <c r="AH32" s="79"/>
      <c r="AI32" s="85" t="s">
        <v>740</v>
      </c>
      <c r="AJ32" s="79" t="b">
        <v>0</v>
      </c>
      <c r="AK32" s="79">
        <v>3</v>
      </c>
      <c r="AL32" s="85" t="s">
        <v>579</v>
      </c>
      <c r="AM32" s="79" t="s">
        <v>809</v>
      </c>
      <c r="AN32" s="79" t="b">
        <v>0</v>
      </c>
      <c r="AO32" s="85" t="s">
        <v>579</v>
      </c>
      <c r="AP32" s="79" t="s">
        <v>176</v>
      </c>
      <c r="AQ32" s="79">
        <v>0</v>
      </c>
      <c r="AR32" s="79">
        <v>0</v>
      </c>
      <c r="AS32" s="79"/>
      <c r="AT32" s="79"/>
      <c r="AU32" s="79"/>
      <c r="AV32" s="79"/>
      <c r="AW32" s="79"/>
      <c r="AX32" s="79"/>
      <c r="AY32" s="79"/>
      <c r="AZ32" s="79"/>
      <c r="BA32">
        <v>1</v>
      </c>
      <c r="BB32" s="78" t="str">
        <f>REPLACE(INDEX(GroupVertices[Group],MATCH(Edges[[#This Row],[Vertex 1]],GroupVertices[Vertex],0)),1,1,"")</f>
        <v>3</v>
      </c>
      <c r="BC32" s="78" t="str">
        <f>REPLACE(INDEX(GroupVertices[Group],MATCH(Edges[[#This Row],[Vertex 2]],GroupVertices[Vertex],0)),1,1,"")</f>
        <v>3</v>
      </c>
      <c r="BD32" s="48"/>
      <c r="BE32" s="49"/>
      <c r="BF32" s="48"/>
      <c r="BG32" s="49"/>
      <c r="BH32" s="48"/>
      <c r="BI32" s="49"/>
      <c r="BJ32" s="48"/>
      <c r="BK32" s="49"/>
      <c r="BL32" s="48"/>
    </row>
    <row r="33" spans="1:64" ht="15">
      <c r="A33" s="64" t="s">
        <v>216</v>
      </c>
      <c r="B33" s="64" t="s">
        <v>228</v>
      </c>
      <c r="C33" s="65" t="s">
        <v>2124</v>
      </c>
      <c r="D33" s="66">
        <v>3</v>
      </c>
      <c r="E33" s="67" t="s">
        <v>132</v>
      </c>
      <c r="F33" s="68">
        <v>32</v>
      </c>
      <c r="G33" s="65"/>
      <c r="H33" s="69"/>
      <c r="I33" s="70"/>
      <c r="J33" s="70"/>
      <c r="K33" s="34" t="s">
        <v>65</v>
      </c>
      <c r="L33" s="77">
        <v>33</v>
      </c>
      <c r="M33" s="77"/>
      <c r="N33" s="72"/>
      <c r="O33" s="79" t="s">
        <v>358</v>
      </c>
      <c r="P33" s="81">
        <v>43609.86908564815</v>
      </c>
      <c r="Q33" s="79" t="s">
        <v>363</v>
      </c>
      <c r="R33" s="83" t="s">
        <v>451</v>
      </c>
      <c r="S33" s="79" t="s">
        <v>455</v>
      </c>
      <c r="T33" s="79" t="s">
        <v>458</v>
      </c>
      <c r="U33" s="79"/>
      <c r="V33" s="83" t="s">
        <v>468</v>
      </c>
      <c r="W33" s="81">
        <v>43609.86908564815</v>
      </c>
      <c r="X33" s="83" t="s">
        <v>479</v>
      </c>
      <c r="Y33" s="79"/>
      <c r="Z33" s="79"/>
      <c r="AA33" s="85" t="s">
        <v>578</v>
      </c>
      <c r="AB33" s="79"/>
      <c r="AC33" s="79" t="b">
        <v>0</v>
      </c>
      <c r="AD33" s="79">
        <v>0</v>
      </c>
      <c r="AE33" s="85" t="s">
        <v>740</v>
      </c>
      <c r="AF33" s="79" t="b">
        <v>0</v>
      </c>
      <c r="AG33" s="79" t="s">
        <v>805</v>
      </c>
      <c r="AH33" s="79"/>
      <c r="AI33" s="85" t="s">
        <v>740</v>
      </c>
      <c r="AJ33" s="79" t="b">
        <v>0</v>
      </c>
      <c r="AK33" s="79">
        <v>3</v>
      </c>
      <c r="AL33" s="85" t="s">
        <v>579</v>
      </c>
      <c r="AM33" s="79" t="s">
        <v>809</v>
      </c>
      <c r="AN33" s="79" t="b">
        <v>0</v>
      </c>
      <c r="AO33" s="85" t="s">
        <v>579</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3</v>
      </c>
      <c r="BD33" s="48"/>
      <c r="BE33" s="49"/>
      <c r="BF33" s="48"/>
      <c r="BG33" s="49"/>
      <c r="BH33" s="48"/>
      <c r="BI33" s="49"/>
      <c r="BJ33" s="48"/>
      <c r="BK33" s="49"/>
      <c r="BL33" s="48"/>
    </row>
    <row r="34" spans="1:64" ht="15">
      <c r="A34" s="64" t="s">
        <v>216</v>
      </c>
      <c r="B34" s="64" t="s">
        <v>230</v>
      </c>
      <c r="C34" s="65" t="s">
        <v>2124</v>
      </c>
      <c r="D34" s="66">
        <v>3</v>
      </c>
      <c r="E34" s="67" t="s">
        <v>132</v>
      </c>
      <c r="F34" s="68">
        <v>32</v>
      </c>
      <c r="G34" s="65"/>
      <c r="H34" s="69"/>
      <c r="I34" s="70"/>
      <c r="J34" s="70"/>
      <c r="K34" s="34" t="s">
        <v>65</v>
      </c>
      <c r="L34" s="77">
        <v>34</v>
      </c>
      <c r="M34" s="77"/>
      <c r="N34" s="72"/>
      <c r="O34" s="79" t="s">
        <v>358</v>
      </c>
      <c r="P34" s="81">
        <v>43609.86908564815</v>
      </c>
      <c r="Q34" s="79" t="s">
        <v>363</v>
      </c>
      <c r="R34" s="83" t="s">
        <v>451</v>
      </c>
      <c r="S34" s="79" t="s">
        <v>455</v>
      </c>
      <c r="T34" s="79" t="s">
        <v>458</v>
      </c>
      <c r="U34" s="79"/>
      <c r="V34" s="83" t="s">
        <v>468</v>
      </c>
      <c r="W34" s="81">
        <v>43609.86908564815</v>
      </c>
      <c r="X34" s="83" t="s">
        <v>479</v>
      </c>
      <c r="Y34" s="79"/>
      <c r="Z34" s="79"/>
      <c r="AA34" s="85" t="s">
        <v>578</v>
      </c>
      <c r="AB34" s="79"/>
      <c r="AC34" s="79" t="b">
        <v>0</v>
      </c>
      <c r="AD34" s="79">
        <v>0</v>
      </c>
      <c r="AE34" s="85" t="s">
        <v>740</v>
      </c>
      <c r="AF34" s="79" t="b">
        <v>0</v>
      </c>
      <c r="AG34" s="79" t="s">
        <v>805</v>
      </c>
      <c r="AH34" s="79"/>
      <c r="AI34" s="85" t="s">
        <v>740</v>
      </c>
      <c r="AJ34" s="79" t="b">
        <v>0</v>
      </c>
      <c r="AK34" s="79">
        <v>3</v>
      </c>
      <c r="AL34" s="85" t="s">
        <v>579</v>
      </c>
      <c r="AM34" s="79" t="s">
        <v>809</v>
      </c>
      <c r="AN34" s="79" t="b">
        <v>0</v>
      </c>
      <c r="AO34" s="85" t="s">
        <v>579</v>
      </c>
      <c r="AP34" s="79" t="s">
        <v>176</v>
      </c>
      <c r="AQ34" s="79">
        <v>0</v>
      </c>
      <c r="AR34" s="79">
        <v>0</v>
      </c>
      <c r="AS34" s="79"/>
      <c r="AT34" s="79"/>
      <c r="AU34" s="79"/>
      <c r="AV34" s="79"/>
      <c r="AW34" s="79"/>
      <c r="AX34" s="79"/>
      <c r="AY34" s="79"/>
      <c r="AZ34" s="79"/>
      <c r="BA34">
        <v>1</v>
      </c>
      <c r="BB34" s="78" t="str">
        <f>REPLACE(INDEX(GroupVertices[Group],MATCH(Edges[[#This Row],[Vertex 1]],GroupVertices[Vertex],0)),1,1,"")</f>
        <v>3</v>
      </c>
      <c r="BC34" s="78" t="str">
        <f>REPLACE(INDEX(GroupVertices[Group],MATCH(Edges[[#This Row],[Vertex 2]],GroupVertices[Vertex],0)),1,1,"")</f>
        <v>3</v>
      </c>
      <c r="BD34" s="48"/>
      <c r="BE34" s="49"/>
      <c r="BF34" s="48"/>
      <c r="BG34" s="49"/>
      <c r="BH34" s="48"/>
      <c r="BI34" s="49"/>
      <c r="BJ34" s="48"/>
      <c r="BK34" s="49"/>
      <c r="BL34" s="48"/>
    </row>
    <row r="35" spans="1:64" ht="15">
      <c r="A35" s="64" t="s">
        <v>216</v>
      </c>
      <c r="B35" s="64" t="s">
        <v>231</v>
      </c>
      <c r="C35" s="65" t="s">
        <v>2124</v>
      </c>
      <c r="D35" s="66">
        <v>3</v>
      </c>
      <c r="E35" s="67" t="s">
        <v>132</v>
      </c>
      <c r="F35" s="68">
        <v>32</v>
      </c>
      <c r="G35" s="65"/>
      <c r="H35" s="69"/>
      <c r="I35" s="70"/>
      <c r="J35" s="70"/>
      <c r="K35" s="34" t="s">
        <v>65</v>
      </c>
      <c r="L35" s="77">
        <v>35</v>
      </c>
      <c r="M35" s="77"/>
      <c r="N35" s="72"/>
      <c r="O35" s="79" t="s">
        <v>358</v>
      </c>
      <c r="P35" s="81">
        <v>43609.86908564815</v>
      </c>
      <c r="Q35" s="79" t="s">
        <v>363</v>
      </c>
      <c r="R35" s="83" t="s">
        <v>451</v>
      </c>
      <c r="S35" s="79" t="s">
        <v>455</v>
      </c>
      <c r="T35" s="79" t="s">
        <v>458</v>
      </c>
      <c r="U35" s="79"/>
      <c r="V35" s="83" t="s">
        <v>468</v>
      </c>
      <c r="W35" s="81">
        <v>43609.86908564815</v>
      </c>
      <c r="X35" s="83" t="s">
        <v>479</v>
      </c>
      <c r="Y35" s="79"/>
      <c r="Z35" s="79"/>
      <c r="AA35" s="85" t="s">
        <v>578</v>
      </c>
      <c r="AB35" s="79"/>
      <c r="AC35" s="79" t="b">
        <v>0</v>
      </c>
      <c r="AD35" s="79">
        <v>0</v>
      </c>
      <c r="AE35" s="85" t="s">
        <v>740</v>
      </c>
      <c r="AF35" s="79" t="b">
        <v>0</v>
      </c>
      <c r="AG35" s="79" t="s">
        <v>805</v>
      </c>
      <c r="AH35" s="79"/>
      <c r="AI35" s="85" t="s">
        <v>740</v>
      </c>
      <c r="AJ35" s="79" t="b">
        <v>0</v>
      </c>
      <c r="AK35" s="79">
        <v>3</v>
      </c>
      <c r="AL35" s="85" t="s">
        <v>579</v>
      </c>
      <c r="AM35" s="79" t="s">
        <v>809</v>
      </c>
      <c r="AN35" s="79" t="b">
        <v>0</v>
      </c>
      <c r="AO35" s="85" t="s">
        <v>579</v>
      </c>
      <c r="AP35" s="79" t="s">
        <v>176</v>
      </c>
      <c r="AQ35" s="79">
        <v>0</v>
      </c>
      <c r="AR35" s="79">
        <v>0</v>
      </c>
      <c r="AS35" s="79"/>
      <c r="AT35" s="79"/>
      <c r="AU35" s="79"/>
      <c r="AV35" s="79"/>
      <c r="AW35" s="79"/>
      <c r="AX35" s="79"/>
      <c r="AY35" s="79"/>
      <c r="AZ35" s="79"/>
      <c r="BA35">
        <v>1</v>
      </c>
      <c r="BB35" s="78" t="str">
        <f>REPLACE(INDEX(GroupVertices[Group],MATCH(Edges[[#This Row],[Vertex 1]],GroupVertices[Vertex],0)),1,1,"")</f>
        <v>3</v>
      </c>
      <c r="BC35" s="78" t="str">
        <f>REPLACE(INDEX(GroupVertices[Group],MATCH(Edges[[#This Row],[Vertex 2]],GroupVertices[Vertex],0)),1,1,"")</f>
        <v>3</v>
      </c>
      <c r="BD35" s="48"/>
      <c r="BE35" s="49"/>
      <c r="BF35" s="48"/>
      <c r="BG35" s="49"/>
      <c r="BH35" s="48"/>
      <c r="BI35" s="49"/>
      <c r="BJ35" s="48"/>
      <c r="BK35" s="49"/>
      <c r="BL35" s="48"/>
    </row>
    <row r="36" spans="1:64" ht="15">
      <c r="A36" s="64" t="s">
        <v>216</v>
      </c>
      <c r="B36" s="64" t="s">
        <v>218</v>
      </c>
      <c r="C36" s="65" t="s">
        <v>2124</v>
      </c>
      <c r="D36" s="66">
        <v>3</v>
      </c>
      <c r="E36" s="67" t="s">
        <v>132</v>
      </c>
      <c r="F36" s="68">
        <v>32</v>
      </c>
      <c r="G36" s="65"/>
      <c r="H36" s="69"/>
      <c r="I36" s="70"/>
      <c r="J36" s="70"/>
      <c r="K36" s="34" t="s">
        <v>65</v>
      </c>
      <c r="L36" s="77">
        <v>36</v>
      </c>
      <c r="M36" s="77"/>
      <c r="N36" s="72"/>
      <c r="O36" s="79" t="s">
        <v>358</v>
      </c>
      <c r="P36" s="81">
        <v>43609.86908564815</v>
      </c>
      <c r="Q36" s="79" t="s">
        <v>363</v>
      </c>
      <c r="R36" s="83" t="s">
        <v>451</v>
      </c>
      <c r="S36" s="79" t="s">
        <v>455</v>
      </c>
      <c r="T36" s="79" t="s">
        <v>458</v>
      </c>
      <c r="U36" s="79"/>
      <c r="V36" s="83" t="s">
        <v>468</v>
      </c>
      <c r="W36" s="81">
        <v>43609.86908564815</v>
      </c>
      <c r="X36" s="83" t="s">
        <v>479</v>
      </c>
      <c r="Y36" s="79"/>
      <c r="Z36" s="79"/>
      <c r="AA36" s="85" t="s">
        <v>578</v>
      </c>
      <c r="AB36" s="79"/>
      <c r="AC36" s="79" t="b">
        <v>0</v>
      </c>
      <c r="AD36" s="79">
        <v>0</v>
      </c>
      <c r="AE36" s="85" t="s">
        <v>740</v>
      </c>
      <c r="AF36" s="79" t="b">
        <v>0</v>
      </c>
      <c r="AG36" s="79" t="s">
        <v>805</v>
      </c>
      <c r="AH36" s="79"/>
      <c r="AI36" s="85" t="s">
        <v>740</v>
      </c>
      <c r="AJ36" s="79" t="b">
        <v>0</v>
      </c>
      <c r="AK36" s="79">
        <v>3</v>
      </c>
      <c r="AL36" s="85" t="s">
        <v>579</v>
      </c>
      <c r="AM36" s="79" t="s">
        <v>809</v>
      </c>
      <c r="AN36" s="79" t="b">
        <v>0</v>
      </c>
      <c r="AO36" s="85" t="s">
        <v>579</v>
      </c>
      <c r="AP36" s="79" t="s">
        <v>176</v>
      </c>
      <c r="AQ36" s="79">
        <v>0</v>
      </c>
      <c r="AR36" s="79">
        <v>0</v>
      </c>
      <c r="AS36" s="79"/>
      <c r="AT36" s="79"/>
      <c r="AU36" s="79"/>
      <c r="AV36" s="79"/>
      <c r="AW36" s="79"/>
      <c r="AX36" s="79"/>
      <c r="AY36" s="79"/>
      <c r="AZ36" s="79"/>
      <c r="BA36">
        <v>1</v>
      </c>
      <c r="BB36" s="78" t="str">
        <f>REPLACE(INDEX(GroupVertices[Group],MATCH(Edges[[#This Row],[Vertex 1]],GroupVertices[Vertex],0)),1,1,"")</f>
        <v>3</v>
      </c>
      <c r="BC36" s="78" t="str">
        <f>REPLACE(INDEX(GroupVertices[Group],MATCH(Edges[[#This Row],[Vertex 2]],GroupVertices[Vertex],0)),1,1,"")</f>
        <v>1</v>
      </c>
      <c r="BD36" s="48"/>
      <c r="BE36" s="49"/>
      <c r="BF36" s="48"/>
      <c r="BG36" s="49"/>
      <c r="BH36" s="48"/>
      <c r="BI36" s="49"/>
      <c r="BJ36" s="48"/>
      <c r="BK36" s="49"/>
      <c r="BL36" s="48"/>
    </row>
    <row r="37" spans="1:64" ht="15">
      <c r="A37" s="64" t="s">
        <v>216</v>
      </c>
      <c r="B37" s="64" t="s">
        <v>229</v>
      </c>
      <c r="C37" s="65" t="s">
        <v>2124</v>
      </c>
      <c r="D37" s="66">
        <v>3</v>
      </c>
      <c r="E37" s="67" t="s">
        <v>132</v>
      </c>
      <c r="F37" s="68">
        <v>32</v>
      </c>
      <c r="G37" s="65"/>
      <c r="H37" s="69"/>
      <c r="I37" s="70"/>
      <c r="J37" s="70"/>
      <c r="K37" s="34" t="s">
        <v>65</v>
      </c>
      <c r="L37" s="77">
        <v>37</v>
      </c>
      <c r="M37" s="77"/>
      <c r="N37" s="72"/>
      <c r="O37" s="79" t="s">
        <v>358</v>
      </c>
      <c r="P37" s="81">
        <v>43609.86908564815</v>
      </c>
      <c r="Q37" s="79" t="s">
        <v>363</v>
      </c>
      <c r="R37" s="83" t="s">
        <v>451</v>
      </c>
      <c r="S37" s="79" t="s">
        <v>455</v>
      </c>
      <c r="T37" s="79" t="s">
        <v>458</v>
      </c>
      <c r="U37" s="79"/>
      <c r="V37" s="83" t="s">
        <v>468</v>
      </c>
      <c r="W37" s="81">
        <v>43609.86908564815</v>
      </c>
      <c r="X37" s="83" t="s">
        <v>479</v>
      </c>
      <c r="Y37" s="79"/>
      <c r="Z37" s="79"/>
      <c r="AA37" s="85" t="s">
        <v>578</v>
      </c>
      <c r="AB37" s="79"/>
      <c r="AC37" s="79" t="b">
        <v>0</v>
      </c>
      <c r="AD37" s="79">
        <v>0</v>
      </c>
      <c r="AE37" s="85" t="s">
        <v>740</v>
      </c>
      <c r="AF37" s="79" t="b">
        <v>0</v>
      </c>
      <c r="AG37" s="79" t="s">
        <v>805</v>
      </c>
      <c r="AH37" s="79"/>
      <c r="AI37" s="85" t="s">
        <v>740</v>
      </c>
      <c r="AJ37" s="79" t="b">
        <v>0</v>
      </c>
      <c r="AK37" s="79">
        <v>3</v>
      </c>
      <c r="AL37" s="85" t="s">
        <v>579</v>
      </c>
      <c r="AM37" s="79" t="s">
        <v>809</v>
      </c>
      <c r="AN37" s="79" t="b">
        <v>0</v>
      </c>
      <c r="AO37" s="85" t="s">
        <v>579</v>
      </c>
      <c r="AP37" s="79" t="s">
        <v>176</v>
      </c>
      <c r="AQ37" s="79">
        <v>0</v>
      </c>
      <c r="AR37" s="79">
        <v>0</v>
      </c>
      <c r="AS37" s="79"/>
      <c r="AT37" s="79"/>
      <c r="AU37" s="79"/>
      <c r="AV37" s="79"/>
      <c r="AW37" s="79"/>
      <c r="AX37" s="79"/>
      <c r="AY37" s="79"/>
      <c r="AZ37" s="79"/>
      <c r="BA37">
        <v>1</v>
      </c>
      <c r="BB37" s="78" t="str">
        <f>REPLACE(INDEX(GroupVertices[Group],MATCH(Edges[[#This Row],[Vertex 1]],GroupVertices[Vertex],0)),1,1,"")</f>
        <v>3</v>
      </c>
      <c r="BC37" s="78" t="str">
        <f>REPLACE(INDEX(GroupVertices[Group],MATCH(Edges[[#This Row],[Vertex 2]],GroupVertices[Vertex],0)),1,1,"")</f>
        <v>3</v>
      </c>
      <c r="BD37" s="48"/>
      <c r="BE37" s="49"/>
      <c r="BF37" s="48"/>
      <c r="BG37" s="49"/>
      <c r="BH37" s="48"/>
      <c r="BI37" s="49"/>
      <c r="BJ37" s="48"/>
      <c r="BK37" s="49"/>
      <c r="BL37" s="48"/>
    </row>
    <row r="38" spans="1:64" ht="15">
      <c r="A38" s="64" t="s">
        <v>216</v>
      </c>
      <c r="B38" s="64" t="s">
        <v>217</v>
      </c>
      <c r="C38" s="65" t="s">
        <v>2124</v>
      </c>
      <c r="D38" s="66">
        <v>3</v>
      </c>
      <c r="E38" s="67" t="s">
        <v>132</v>
      </c>
      <c r="F38" s="68">
        <v>32</v>
      </c>
      <c r="G38" s="65"/>
      <c r="H38" s="69"/>
      <c r="I38" s="70"/>
      <c r="J38" s="70"/>
      <c r="K38" s="34" t="s">
        <v>65</v>
      </c>
      <c r="L38" s="77">
        <v>38</v>
      </c>
      <c r="M38" s="77"/>
      <c r="N38" s="72"/>
      <c r="O38" s="79" t="s">
        <v>358</v>
      </c>
      <c r="P38" s="81">
        <v>43609.86908564815</v>
      </c>
      <c r="Q38" s="79" t="s">
        <v>363</v>
      </c>
      <c r="R38" s="83" t="s">
        <v>451</v>
      </c>
      <c r="S38" s="79" t="s">
        <v>455</v>
      </c>
      <c r="T38" s="79" t="s">
        <v>458</v>
      </c>
      <c r="U38" s="79"/>
      <c r="V38" s="83" t="s">
        <v>468</v>
      </c>
      <c r="W38" s="81">
        <v>43609.86908564815</v>
      </c>
      <c r="X38" s="83" t="s">
        <v>479</v>
      </c>
      <c r="Y38" s="79"/>
      <c r="Z38" s="79"/>
      <c r="AA38" s="85" t="s">
        <v>578</v>
      </c>
      <c r="AB38" s="79"/>
      <c r="AC38" s="79" t="b">
        <v>0</v>
      </c>
      <c r="AD38" s="79">
        <v>0</v>
      </c>
      <c r="AE38" s="85" t="s">
        <v>740</v>
      </c>
      <c r="AF38" s="79" t="b">
        <v>0</v>
      </c>
      <c r="AG38" s="79" t="s">
        <v>805</v>
      </c>
      <c r="AH38" s="79"/>
      <c r="AI38" s="85" t="s">
        <v>740</v>
      </c>
      <c r="AJ38" s="79" t="b">
        <v>0</v>
      </c>
      <c r="AK38" s="79">
        <v>3</v>
      </c>
      <c r="AL38" s="85" t="s">
        <v>579</v>
      </c>
      <c r="AM38" s="79" t="s">
        <v>809</v>
      </c>
      <c r="AN38" s="79" t="b">
        <v>0</v>
      </c>
      <c r="AO38" s="85" t="s">
        <v>579</v>
      </c>
      <c r="AP38" s="79" t="s">
        <v>176</v>
      </c>
      <c r="AQ38" s="79">
        <v>0</v>
      </c>
      <c r="AR38" s="79">
        <v>0</v>
      </c>
      <c r="AS38" s="79"/>
      <c r="AT38" s="79"/>
      <c r="AU38" s="79"/>
      <c r="AV38" s="79"/>
      <c r="AW38" s="79"/>
      <c r="AX38" s="79"/>
      <c r="AY38" s="79"/>
      <c r="AZ38" s="79"/>
      <c r="BA38">
        <v>1</v>
      </c>
      <c r="BB38" s="78" t="str">
        <f>REPLACE(INDEX(GroupVertices[Group],MATCH(Edges[[#This Row],[Vertex 1]],GroupVertices[Vertex],0)),1,1,"")</f>
        <v>3</v>
      </c>
      <c r="BC38" s="78" t="str">
        <f>REPLACE(INDEX(GroupVertices[Group],MATCH(Edges[[#This Row],[Vertex 2]],GroupVertices[Vertex],0)),1,1,"")</f>
        <v>3</v>
      </c>
      <c r="BD38" s="48">
        <v>0</v>
      </c>
      <c r="BE38" s="49">
        <v>0</v>
      </c>
      <c r="BF38" s="48">
        <v>0</v>
      </c>
      <c r="BG38" s="49">
        <v>0</v>
      </c>
      <c r="BH38" s="48">
        <v>0</v>
      </c>
      <c r="BI38" s="49">
        <v>0</v>
      </c>
      <c r="BJ38" s="48">
        <v>13</v>
      </c>
      <c r="BK38" s="49">
        <v>100</v>
      </c>
      <c r="BL38" s="48">
        <v>13</v>
      </c>
    </row>
    <row r="39" spans="1:64" ht="15">
      <c r="A39" s="64" t="s">
        <v>217</v>
      </c>
      <c r="B39" s="64" t="s">
        <v>234</v>
      </c>
      <c r="C39" s="65" t="s">
        <v>2124</v>
      </c>
      <c r="D39" s="66">
        <v>3</v>
      </c>
      <c r="E39" s="67" t="s">
        <v>132</v>
      </c>
      <c r="F39" s="68">
        <v>32</v>
      </c>
      <c r="G39" s="65"/>
      <c r="H39" s="69"/>
      <c r="I39" s="70"/>
      <c r="J39" s="70"/>
      <c r="K39" s="34" t="s">
        <v>65</v>
      </c>
      <c r="L39" s="77">
        <v>39</v>
      </c>
      <c r="M39" s="77"/>
      <c r="N39" s="72"/>
      <c r="O39" s="79" t="s">
        <v>358</v>
      </c>
      <c r="P39" s="81">
        <v>43609.799305555556</v>
      </c>
      <c r="Q39" s="79" t="s">
        <v>364</v>
      </c>
      <c r="R39" s="83" t="s">
        <v>451</v>
      </c>
      <c r="S39" s="79" t="s">
        <v>455</v>
      </c>
      <c r="T39" s="79" t="s">
        <v>459</v>
      </c>
      <c r="U39" s="79"/>
      <c r="V39" s="83" t="s">
        <v>469</v>
      </c>
      <c r="W39" s="81">
        <v>43609.799305555556</v>
      </c>
      <c r="X39" s="83" t="s">
        <v>480</v>
      </c>
      <c r="Y39" s="79"/>
      <c r="Z39" s="79"/>
      <c r="AA39" s="85" t="s">
        <v>579</v>
      </c>
      <c r="AB39" s="79"/>
      <c r="AC39" s="79" t="b">
        <v>0</v>
      </c>
      <c r="AD39" s="79">
        <v>9</v>
      </c>
      <c r="AE39" s="85" t="s">
        <v>740</v>
      </c>
      <c r="AF39" s="79" t="b">
        <v>0</v>
      </c>
      <c r="AG39" s="79" t="s">
        <v>805</v>
      </c>
      <c r="AH39" s="79"/>
      <c r="AI39" s="85" t="s">
        <v>740</v>
      </c>
      <c r="AJ39" s="79" t="b">
        <v>0</v>
      </c>
      <c r="AK39" s="79">
        <v>3</v>
      </c>
      <c r="AL39" s="85" t="s">
        <v>740</v>
      </c>
      <c r="AM39" s="79" t="s">
        <v>809</v>
      </c>
      <c r="AN39" s="79" t="b">
        <v>0</v>
      </c>
      <c r="AO39" s="85" t="s">
        <v>579</v>
      </c>
      <c r="AP39" s="79" t="s">
        <v>176</v>
      </c>
      <c r="AQ39" s="79">
        <v>0</v>
      </c>
      <c r="AR39" s="79">
        <v>0</v>
      </c>
      <c r="AS39" s="79"/>
      <c r="AT39" s="79"/>
      <c r="AU39" s="79"/>
      <c r="AV39" s="79"/>
      <c r="AW39" s="79"/>
      <c r="AX39" s="79"/>
      <c r="AY39" s="79"/>
      <c r="AZ39" s="79"/>
      <c r="BA39">
        <v>1</v>
      </c>
      <c r="BB39" s="78" t="str">
        <f>REPLACE(INDEX(GroupVertices[Group],MATCH(Edges[[#This Row],[Vertex 1]],GroupVertices[Vertex],0)),1,1,"")</f>
        <v>3</v>
      </c>
      <c r="BC39" s="78" t="str">
        <f>REPLACE(INDEX(GroupVertices[Group],MATCH(Edges[[#This Row],[Vertex 2]],GroupVertices[Vertex],0)),1,1,"")</f>
        <v>3</v>
      </c>
      <c r="BD39" s="48">
        <v>1</v>
      </c>
      <c r="BE39" s="49">
        <v>4.3478260869565215</v>
      </c>
      <c r="BF39" s="48">
        <v>0</v>
      </c>
      <c r="BG39" s="49">
        <v>0</v>
      </c>
      <c r="BH39" s="48">
        <v>0</v>
      </c>
      <c r="BI39" s="49">
        <v>0</v>
      </c>
      <c r="BJ39" s="48">
        <v>22</v>
      </c>
      <c r="BK39" s="49">
        <v>95.65217391304348</v>
      </c>
      <c r="BL39" s="48">
        <v>23</v>
      </c>
    </row>
    <row r="40" spans="1:64" ht="15">
      <c r="A40" s="64" t="s">
        <v>217</v>
      </c>
      <c r="B40" s="64" t="s">
        <v>227</v>
      </c>
      <c r="C40" s="65" t="s">
        <v>2125</v>
      </c>
      <c r="D40" s="66">
        <v>10</v>
      </c>
      <c r="E40" s="67" t="s">
        <v>136</v>
      </c>
      <c r="F40" s="68">
        <v>28</v>
      </c>
      <c r="G40" s="65"/>
      <c r="H40" s="69"/>
      <c r="I40" s="70"/>
      <c r="J40" s="70"/>
      <c r="K40" s="34" t="s">
        <v>65</v>
      </c>
      <c r="L40" s="77">
        <v>40</v>
      </c>
      <c r="M40" s="77"/>
      <c r="N40" s="72"/>
      <c r="O40" s="79" t="s">
        <v>358</v>
      </c>
      <c r="P40" s="81">
        <v>43609.799305555556</v>
      </c>
      <c r="Q40" s="79" t="s">
        <v>364</v>
      </c>
      <c r="R40" s="83" t="s">
        <v>451</v>
      </c>
      <c r="S40" s="79" t="s">
        <v>455</v>
      </c>
      <c r="T40" s="79" t="s">
        <v>459</v>
      </c>
      <c r="U40" s="79"/>
      <c r="V40" s="83" t="s">
        <v>469</v>
      </c>
      <c r="W40" s="81">
        <v>43609.799305555556</v>
      </c>
      <c r="X40" s="83" t="s">
        <v>480</v>
      </c>
      <c r="Y40" s="79"/>
      <c r="Z40" s="79"/>
      <c r="AA40" s="85" t="s">
        <v>579</v>
      </c>
      <c r="AB40" s="79"/>
      <c r="AC40" s="79" t="b">
        <v>0</v>
      </c>
      <c r="AD40" s="79">
        <v>9</v>
      </c>
      <c r="AE40" s="85" t="s">
        <v>740</v>
      </c>
      <c r="AF40" s="79" t="b">
        <v>0</v>
      </c>
      <c r="AG40" s="79" t="s">
        <v>805</v>
      </c>
      <c r="AH40" s="79"/>
      <c r="AI40" s="85" t="s">
        <v>740</v>
      </c>
      <c r="AJ40" s="79" t="b">
        <v>0</v>
      </c>
      <c r="AK40" s="79">
        <v>3</v>
      </c>
      <c r="AL40" s="85" t="s">
        <v>740</v>
      </c>
      <c r="AM40" s="79" t="s">
        <v>809</v>
      </c>
      <c r="AN40" s="79" t="b">
        <v>0</v>
      </c>
      <c r="AO40" s="85" t="s">
        <v>579</v>
      </c>
      <c r="AP40" s="79" t="s">
        <v>176</v>
      </c>
      <c r="AQ40" s="79">
        <v>0</v>
      </c>
      <c r="AR40" s="79">
        <v>0</v>
      </c>
      <c r="AS40" s="79"/>
      <c r="AT40" s="79"/>
      <c r="AU40" s="79"/>
      <c r="AV40" s="79"/>
      <c r="AW40" s="79"/>
      <c r="AX40" s="79"/>
      <c r="AY40" s="79"/>
      <c r="AZ40" s="79"/>
      <c r="BA40">
        <v>3</v>
      </c>
      <c r="BB40" s="78" t="str">
        <f>REPLACE(INDEX(GroupVertices[Group],MATCH(Edges[[#This Row],[Vertex 1]],GroupVertices[Vertex],0)),1,1,"")</f>
        <v>3</v>
      </c>
      <c r="BC40" s="78" t="str">
        <f>REPLACE(INDEX(GroupVertices[Group],MATCH(Edges[[#This Row],[Vertex 2]],GroupVertices[Vertex],0)),1,1,"")</f>
        <v>3</v>
      </c>
      <c r="BD40" s="48"/>
      <c r="BE40" s="49"/>
      <c r="BF40" s="48"/>
      <c r="BG40" s="49"/>
      <c r="BH40" s="48"/>
      <c r="BI40" s="49"/>
      <c r="BJ40" s="48"/>
      <c r="BK40" s="49"/>
      <c r="BL40" s="48"/>
    </row>
    <row r="41" spans="1:64" ht="15">
      <c r="A41" s="64" t="s">
        <v>217</v>
      </c>
      <c r="B41" s="64" t="s">
        <v>227</v>
      </c>
      <c r="C41" s="65" t="s">
        <v>2125</v>
      </c>
      <c r="D41" s="66">
        <v>10</v>
      </c>
      <c r="E41" s="67" t="s">
        <v>136</v>
      </c>
      <c r="F41" s="68">
        <v>28</v>
      </c>
      <c r="G41" s="65"/>
      <c r="H41" s="69"/>
      <c r="I41" s="70"/>
      <c r="J41" s="70"/>
      <c r="K41" s="34" t="s">
        <v>65</v>
      </c>
      <c r="L41" s="77">
        <v>41</v>
      </c>
      <c r="M41" s="77"/>
      <c r="N41" s="72"/>
      <c r="O41" s="79" t="s">
        <v>358</v>
      </c>
      <c r="P41" s="81">
        <v>43610.646678240744</v>
      </c>
      <c r="Q41" s="79" t="s">
        <v>365</v>
      </c>
      <c r="R41" s="83" t="s">
        <v>452</v>
      </c>
      <c r="S41" s="79" t="s">
        <v>455</v>
      </c>
      <c r="T41" s="79" t="s">
        <v>460</v>
      </c>
      <c r="U41" s="79"/>
      <c r="V41" s="83" t="s">
        <v>469</v>
      </c>
      <c r="W41" s="81">
        <v>43610.646678240744</v>
      </c>
      <c r="X41" s="83" t="s">
        <v>481</v>
      </c>
      <c r="Y41" s="79"/>
      <c r="Z41" s="79"/>
      <c r="AA41" s="85" t="s">
        <v>580</v>
      </c>
      <c r="AB41" s="79"/>
      <c r="AC41" s="79" t="b">
        <v>0</v>
      </c>
      <c r="AD41" s="79">
        <v>4</v>
      </c>
      <c r="AE41" s="85" t="s">
        <v>740</v>
      </c>
      <c r="AF41" s="79" t="b">
        <v>0</v>
      </c>
      <c r="AG41" s="79" t="s">
        <v>805</v>
      </c>
      <c r="AH41" s="79"/>
      <c r="AI41" s="85" t="s">
        <v>740</v>
      </c>
      <c r="AJ41" s="79" t="b">
        <v>0</v>
      </c>
      <c r="AK41" s="79">
        <v>3</v>
      </c>
      <c r="AL41" s="85" t="s">
        <v>740</v>
      </c>
      <c r="AM41" s="79" t="s">
        <v>811</v>
      </c>
      <c r="AN41" s="79" t="b">
        <v>0</v>
      </c>
      <c r="AO41" s="85" t="s">
        <v>580</v>
      </c>
      <c r="AP41" s="79" t="s">
        <v>176</v>
      </c>
      <c r="AQ41" s="79">
        <v>0</v>
      </c>
      <c r="AR41" s="79">
        <v>0</v>
      </c>
      <c r="AS41" s="79"/>
      <c r="AT41" s="79"/>
      <c r="AU41" s="79"/>
      <c r="AV41" s="79"/>
      <c r="AW41" s="79"/>
      <c r="AX41" s="79"/>
      <c r="AY41" s="79"/>
      <c r="AZ41" s="79"/>
      <c r="BA41">
        <v>3</v>
      </c>
      <c r="BB41" s="78" t="str">
        <f>REPLACE(INDEX(GroupVertices[Group],MATCH(Edges[[#This Row],[Vertex 1]],GroupVertices[Vertex],0)),1,1,"")</f>
        <v>3</v>
      </c>
      <c r="BC41" s="78" t="str">
        <f>REPLACE(INDEX(GroupVertices[Group],MATCH(Edges[[#This Row],[Vertex 2]],GroupVertices[Vertex],0)),1,1,"")</f>
        <v>3</v>
      </c>
      <c r="BD41" s="48"/>
      <c r="BE41" s="49"/>
      <c r="BF41" s="48"/>
      <c r="BG41" s="49"/>
      <c r="BH41" s="48"/>
      <c r="BI41" s="49"/>
      <c r="BJ41" s="48"/>
      <c r="BK41" s="49"/>
      <c r="BL41" s="48"/>
    </row>
    <row r="42" spans="1:64" ht="15">
      <c r="A42" s="64" t="s">
        <v>217</v>
      </c>
      <c r="B42" s="64" t="s">
        <v>227</v>
      </c>
      <c r="C42" s="65" t="s">
        <v>2125</v>
      </c>
      <c r="D42" s="66">
        <v>10</v>
      </c>
      <c r="E42" s="67" t="s">
        <v>136</v>
      </c>
      <c r="F42" s="68">
        <v>28</v>
      </c>
      <c r="G42" s="65"/>
      <c r="H42" s="69"/>
      <c r="I42" s="70"/>
      <c r="J42" s="70"/>
      <c r="K42" s="34" t="s">
        <v>65</v>
      </c>
      <c r="L42" s="77">
        <v>42</v>
      </c>
      <c r="M42" s="77"/>
      <c r="N42" s="72"/>
      <c r="O42" s="79" t="s">
        <v>358</v>
      </c>
      <c r="P42" s="81">
        <v>43611.00885416667</v>
      </c>
      <c r="Q42" s="79" t="s">
        <v>366</v>
      </c>
      <c r="R42" s="83" t="s">
        <v>453</v>
      </c>
      <c r="S42" s="79" t="s">
        <v>455</v>
      </c>
      <c r="T42" s="79" t="s">
        <v>461</v>
      </c>
      <c r="U42" s="79"/>
      <c r="V42" s="83" t="s">
        <v>469</v>
      </c>
      <c r="W42" s="81">
        <v>43611.00885416667</v>
      </c>
      <c r="X42" s="83" t="s">
        <v>482</v>
      </c>
      <c r="Y42" s="79"/>
      <c r="Z42" s="79"/>
      <c r="AA42" s="85" t="s">
        <v>581</v>
      </c>
      <c r="AB42" s="79"/>
      <c r="AC42" s="79" t="b">
        <v>0</v>
      </c>
      <c r="AD42" s="79">
        <v>3</v>
      </c>
      <c r="AE42" s="85" t="s">
        <v>740</v>
      </c>
      <c r="AF42" s="79" t="b">
        <v>0</v>
      </c>
      <c r="AG42" s="79" t="s">
        <v>805</v>
      </c>
      <c r="AH42" s="79"/>
      <c r="AI42" s="85" t="s">
        <v>740</v>
      </c>
      <c r="AJ42" s="79" t="b">
        <v>0</v>
      </c>
      <c r="AK42" s="79">
        <v>3</v>
      </c>
      <c r="AL42" s="85" t="s">
        <v>740</v>
      </c>
      <c r="AM42" s="79" t="s">
        <v>809</v>
      </c>
      <c r="AN42" s="79" t="b">
        <v>0</v>
      </c>
      <c r="AO42" s="85" t="s">
        <v>581</v>
      </c>
      <c r="AP42" s="79" t="s">
        <v>176</v>
      </c>
      <c r="AQ42" s="79">
        <v>0</v>
      </c>
      <c r="AR42" s="79">
        <v>0</v>
      </c>
      <c r="AS42" s="79"/>
      <c r="AT42" s="79"/>
      <c r="AU42" s="79"/>
      <c r="AV42" s="79"/>
      <c r="AW42" s="79"/>
      <c r="AX42" s="79"/>
      <c r="AY42" s="79"/>
      <c r="AZ42" s="79"/>
      <c r="BA42">
        <v>3</v>
      </c>
      <c r="BB42" s="78" t="str">
        <f>REPLACE(INDEX(GroupVertices[Group],MATCH(Edges[[#This Row],[Vertex 1]],GroupVertices[Vertex],0)),1,1,"")</f>
        <v>3</v>
      </c>
      <c r="BC42" s="78" t="str">
        <f>REPLACE(INDEX(GroupVertices[Group],MATCH(Edges[[#This Row],[Vertex 2]],GroupVertices[Vertex],0)),1,1,"")</f>
        <v>3</v>
      </c>
      <c r="BD42" s="48"/>
      <c r="BE42" s="49"/>
      <c r="BF42" s="48"/>
      <c r="BG42" s="49"/>
      <c r="BH42" s="48"/>
      <c r="BI42" s="49"/>
      <c r="BJ42" s="48"/>
      <c r="BK42" s="49"/>
      <c r="BL42" s="48"/>
    </row>
    <row r="43" spans="1:64" ht="15">
      <c r="A43" s="64" t="s">
        <v>218</v>
      </c>
      <c r="B43" s="64" t="s">
        <v>235</v>
      </c>
      <c r="C43" s="65" t="s">
        <v>2126</v>
      </c>
      <c r="D43" s="66">
        <v>6.5</v>
      </c>
      <c r="E43" s="67" t="s">
        <v>136</v>
      </c>
      <c r="F43" s="68">
        <v>30</v>
      </c>
      <c r="G43" s="65"/>
      <c r="H43" s="69"/>
      <c r="I43" s="70"/>
      <c r="J43" s="70"/>
      <c r="K43" s="34" t="s">
        <v>65</v>
      </c>
      <c r="L43" s="77">
        <v>43</v>
      </c>
      <c r="M43" s="77"/>
      <c r="N43" s="72"/>
      <c r="O43" s="79" t="s">
        <v>359</v>
      </c>
      <c r="P43" s="81">
        <v>43602.630694444444</v>
      </c>
      <c r="Q43" s="79" t="s">
        <v>367</v>
      </c>
      <c r="R43" s="79"/>
      <c r="S43" s="79"/>
      <c r="T43" s="79" t="s">
        <v>462</v>
      </c>
      <c r="U43" s="79"/>
      <c r="V43" s="83" t="s">
        <v>470</v>
      </c>
      <c r="W43" s="81">
        <v>43602.630694444444</v>
      </c>
      <c r="X43" s="83" t="s">
        <v>483</v>
      </c>
      <c r="Y43" s="79"/>
      <c r="Z43" s="79"/>
      <c r="AA43" s="85" t="s">
        <v>582</v>
      </c>
      <c r="AB43" s="85" t="s">
        <v>673</v>
      </c>
      <c r="AC43" s="79" t="b">
        <v>0</v>
      </c>
      <c r="AD43" s="79">
        <v>1</v>
      </c>
      <c r="AE43" s="85" t="s">
        <v>741</v>
      </c>
      <c r="AF43" s="79" t="b">
        <v>0</v>
      </c>
      <c r="AG43" s="79" t="s">
        <v>806</v>
      </c>
      <c r="AH43" s="79"/>
      <c r="AI43" s="85" t="s">
        <v>740</v>
      </c>
      <c r="AJ43" s="79" t="b">
        <v>0</v>
      </c>
      <c r="AK43" s="79">
        <v>0</v>
      </c>
      <c r="AL43" s="85" t="s">
        <v>740</v>
      </c>
      <c r="AM43" s="79" t="s">
        <v>812</v>
      </c>
      <c r="AN43" s="79" t="b">
        <v>0</v>
      </c>
      <c r="AO43" s="85" t="s">
        <v>673</v>
      </c>
      <c r="AP43" s="79" t="s">
        <v>176</v>
      </c>
      <c r="AQ43" s="79">
        <v>0</v>
      </c>
      <c r="AR43" s="79">
        <v>0</v>
      </c>
      <c r="AS43" s="79"/>
      <c r="AT43" s="79"/>
      <c r="AU43" s="79"/>
      <c r="AV43" s="79"/>
      <c r="AW43" s="79"/>
      <c r="AX43" s="79"/>
      <c r="AY43" s="79"/>
      <c r="AZ43" s="79"/>
      <c r="BA43">
        <v>2</v>
      </c>
      <c r="BB43" s="78" t="str">
        <f>REPLACE(INDEX(GroupVertices[Group],MATCH(Edges[[#This Row],[Vertex 1]],GroupVertices[Vertex],0)),1,1,"")</f>
        <v>1</v>
      </c>
      <c r="BC43" s="78" t="str">
        <f>REPLACE(INDEX(GroupVertices[Group],MATCH(Edges[[#This Row],[Vertex 2]],GroupVertices[Vertex],0)),1,1,"")</f>
        <v>1</v>
      </c>
      <c r="BD43" s="48">
        <v>0</v>
      </c>
      <c r="BE43" s="49">
        <v>0</v>
      </c>
      <c r="BF43" s="48">
        <v>0</v>
      </c>
      <c r="BG43" s="49">
        <v>0</v>
      </c>
      <c r="BH43" s="48">
        <v>0</v>
      </c>
      <c r="BI43" s="49">
        <v>0</v>
      </c>
      <c r="BJ43" s="48">
        <v>4</v>
      </c>
      <c r="BK43" s="49">
        <v>100</v>
      </c>
      <c r="BL43" s="48">
        <v>4</v>
      </c>
    </row>
    <row r="44" spans="1:64" ht="15">
      <c r="A44" s="64" t="s">
        <v>218</v>
      </c>
      <c r="B44" s="64" t="s">
        <v>235</v>
      </c>
      <c r="C44" s="65" t="s">
        <v>2126</v>
      </c>
      <c r="D44" s="66">
        <v>6.5</v>
      </c>
      <c r="E44" s="67" t="s">
        <v>136</v>
      </c>
      <c r="F44" s="68">
        <v>30</v>
      </c>
      <c r="G44" s="65"/>
      <c r="H44" s="69"/>
      <c r="I44" s="70"/>
      <c r="J44" s="70"/>
      <c r="K44" s="34" t="s">
        <v>65</v>
      </c>
      <c r="L44" s="77">
        <v>44</v>
      </c>
      <c r="M44" s="77"/>
      <c r="N44" s="72"/>
      <c r="O44" s="79" t="s">
        <v>359</v>
      </c>
      <c r="P44" s="81">
        <v>43604.83467592593</v>
      </c>
      <c r="Q44" s="79" t="s">
        <v>367</v>
      </c>
      <c r="R44" s="79"/>
      <c r="S44" s="79"/>
      <c r="T44" s="79" t="s">
        <v>462</v>
      </c>
      <c r="U44" s="79"/>
      <c r="V44" s="83" t="s">
        <v>470</v>
      </c>
      <c r="W44" s="81">
        <v>43604.83467592593</v>
      </c>
      <c r="X44" s="83" t="s">
        <v>484</v>
      </c>
      <c r="Y44" s="79"/>
      <c r="Z44" s="79"/>
      <c r="AA44" s="85" t="s">
        <v>583</v>
      </c>
      <c r="AB44" s="85" t="s">
        <v>673</v>
      </c>
      <c r="AC44" s="79" t="b">
        <v>0</v>
      </c>
      <c r="AD44" s="79">
        <v>1</v>
      </c>
      <c r="AE44" s="85" t="s">
        <v>741</v>
      </c>
      <c r="AF44" s="79" t="b">
        <v>0</v>
      </c>
      <c r="AG44" s="79" t="s">
        <v>806</v>
      </c>
      <c r="AH44" s="79"/>
      <c r="AI44" s="85" t="s">
        <v>740</v>
      </c>
      <c r="AJ44" s="79" t="b">
        <v>0</v>
      </c>
      <c r="AK44" s="79">
        <v>0</v>
      </c>
      <c r="AL44" s="85" t="s">
        <v>740</v>
      </c>
      <c r="AM44" s="79" t="s">
        <v>812</v>
      </c>
      <c r="AN44" s="79" t="b">
        <v>0</v>
      </c>
      <c r="AO44" s="85" t="s">
        <v>673</v>
      </c>
      <c r="AP44" s="79" t="s">
        <v>176</v>
      </c>
      <c r="AQ44" s="79">
        <v>0</v>
      </c>
      <c r="AR44" s="79">
        <v>0</v>
      </c>
      <c r="AS44" s="79"/>
      <c r="AT44" s="79"/>
      <c r="AU44" s="79"/>
      <c r="AV44" s="79"/>
      <c r="AW44" s="79"/>
      <c r="AX44" s="79"/>
      <c r="AY44" s="79"/>
      <c r="AZ44" s="79"/>
      <c r="BA44">
        <v>2</v>
      </c>
      <c r="BB44" s="78" t="str">
        <f>REPLACE(INDEX(GroupVertices[Group],MATCH(Edges[[#This Row],[Vertex 1]],GroupVertices[Vertex],0)),1,1,"")</f>
        <v>1</v>
      </c>
      <c r="BC44" s="78" t="str">
        <f>REPLACE(INDEX(GroupVertices[Group],MATCH(Edges[[#This Row],[Vertex 2]],GroupVertices[Vertex],0)),1,1,"")</f>
        <v>1</v>
      </c>
      <c r="BD44" s="48">
        <v>0</v>
      </c>
      <c r="BE44" s="49">
        <v>0</v>
      </c>
      <c r="BF44" s="48">
        <v>0</v>
      </c>
      <c r="BG44" s="49">
        <v>0</v>
      </c>
      <c r="BH44" s="48">
        <v>0</v>
      </c>
      <c r="BI44" s="49">
        <v>0</v>
      </c>
      <c r="BJ44" s="48">
        <v>4</v>
      </c>
      <c r="BK44" s="49">
        <v>100</v>
      </c>
      <c r="BL44" s="48">
        <v>4</v>
      </c>
    </row>
    <row r="45" spans="1:64" ht="15">
      <c r="A45" s="64" t="s">
        <v>218</v>
      </c>
      <c r="B45" s="64" t="s">
        <v>236</v>
      </c>
      <c r="C45" s="65" t="s">
        <v>2124</v>
      </c>
      <c r="D45" s="66">
        <v>3</v>
      </c>
      <c r="E45" s="67" t="s">
        <v>132</v>
      </c>
      <c r="F45" s="68">
        <v>32</v>
      </c>
      <c r="G45" s="65"/>
      <c r="H45" s="69"/>
      <c r="I45" s="70"/>
      <c r="J45" s="70"/>
      <c r="K45" s="34" t="s">
        <v>65</v>
      </c>
      <c r="L45" s="77">
        <v>45</v>
      </c>
      <c r="M45" s="77"/>
      <c r="N45" s="72"/>
      <c r="O45" s="79" t="s">
        <v>359</v>
      </c>
      <c r="P45" s="81">
        <v>43605.94189814815</v>
      </c>
      <c r="Q45" s="79" t="s">
        <v>368</v>
      </c>
      <c r="R45" s="79"/>
      <c r="S45" s="79"/>
      <c r="T45" s="79" t="s">
        <v>462</v>
      </c>
      <c r="U45" s="79"/>
      <c r="V45" s="83" t="s">
        <v>470</v>
      </c>
      <c r="W45" s="81">
        <v>43605.94189814815</v>
      </c>
      <c r="X45" s="83" t="s">
        <v>485</v>
      </c>
      <c r="Y45" s="79"/>
      <c r="Z45" s="79"/>
      <c r="AA45" s="85" t="s">
        <v>584</v>
      </c>
      <c r="AB45" s="85" t="s">
        <v>674</v>
      </c>
      <c r="AC45" s="79" t="b">
        <v>0</v>
      </c>
      <c r="AD45" s="79">
        <v>2</v>
      </c>
      <c r="AE45" s="85" t="s">
        <v>742</v>
      </c>
      <c r="AF45" s="79" t="b">
        <v>0</v>
      </c>
      <c r="AG45" s="79" t="s">
        <v>806</v>
      </c>
      <c r="AH45" s="79"/>
      <c r="AI45" s="85" t="s">
        <v>740</v>
      </c>
      <c r="AJ45" s="79" t="b">
        <v>0</v>
      </c>
      <c r="AK45" s="79">
        <v>0</v>
      </c>
      <c r="AL45" s="85" t="s">
        <v>740</v>
      </c>
      <c r="AM45" s="79" t="s">
        <v>812</v>
      </c>
      <c r="AN45" s="79" t="b">
        <v>0</v>
      </c>
      <c r="AO45" s="85" t="s">
        <v>674</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v>0</v>
      </c>
      <c r="BE45" s="49">
        <v>0</v>
      </c>
      <c r="BF45" s="48">
        <v>0</v>
      </c>
      <c r="BG45" s="49">
        <v>0</v>
      </c>
      <c r="BH45" s="48">
        <v>0</v>
      </c>
      <c r="BI45" s="49">
        <v>0</v>
      </c>
      <c r="BJ45" s="48">
        <v>4</v>
      </c>
      <c r="BK45" s="49">
        <v>100</v>
      </c>
      <c r="BL45" s="48">
        <v>4</v>
      </c>
    </row>
    <row r="46" spans="1:64" ht="15">
      <c r="A46" s="64" t="s">
        <v>218</v>
      </c>
      <c r="B46" s="64" t="s">
        <v>237</v>
      </c>
      <c r="C46" s="65" t="s">
        <v>2124</v>
      </c>
      <c r="D46" s="66">
        <v>3</v>
      </c>
      <c r="E46" s="67" t="s">
        <v>132</v>
      </c>
      <c r="F46" s="68">
        <v>32</v>
      </c>
      <c r="G46" s="65"/>
      <c r="H46" s="69"/>
      <c r="I46" s="70"/>
      <c r="J46" s="70"/>
      <c r="K46" s="34" t="s">
        <v>65</v>
      </c>
      <c r="L46" s="77">
        <v>46</v>
      </c>
      <c r="M46" s="77"/>
      <c r="N46" s="72"/>
      <c r="O46" s="79" t="s">
        <v>359</v>
      </c>
      <c r="P46" s="81">
        <v>43605.94193287037</v>
      </c>
      <c r="Q46" s="79" t="s">
        <v>369</v>
      </c>
      <c r="R46" s="79"/>
      <c r="S46" s="79"/>
      <c r="T46" s="79" t="s">
        <v>462</v>
      </c>
      <c r="U46" s="79"/>
      <c r="V46" s="83" t="s">
        <v>470</v>
      </c>
      <c r="W46" s="81">
        <v>43605.94193287037</v>
      </c>
      <c r="X46" s="83" t="s">
        <v>486</v>
      </c>
      <c r="Y46" s="79"/>
      <c r="Z46" s="79"/>
      <c r="AA46" s="85" t="s">
        <v>585</v>
      </c>
      <c r="AB46" s="85" t="s">
        <v>675</v>
      </c>
      <c r="AC46" s="79" t="b">
        <v>0</v>
      </c>
      <c r="AD46" s="79">
        <v>0</v>
      </c>
      <c r="AE46" s="85" t="s">
        <v>743</v>
      </c>
      <c r="AF46" s="79" t="b">
        <v>0</v>
      </c>
      <c r="AG46" s="79" t="s">
        <v>806</v>
      </c>
      <c r="AH46" s="79"/>
      <c r="AI46" s="85" t="s">
        <v>740</v>
      </c>
      <c r="AJ46" s="79" t="b">
        <v>0</v>
      </c>
      <c r="AK46" s="79">
        <v>0</v>
      </c>
      <c r="AL46" s="85" t="s">
        <v>740</v>
      </c>
      <c r="AM46" s="79" t="s">
        <v>812</v>
      </c>
      <c r="AN46" s="79" t="b">
        <v>0</v>
      </c>
      <c r="AO46" s="85" t="s">
        <v>675</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0</v>
      </c>
      <c r="BE46" s="49">
        <v>0</v>
      </c>
      <c r="BF46" s="48">
        <v>0</v>
      </c>
      <c r="BG46" s="49">
        <v>0</v>
      </c>
      <c r="BH46" s="48">
        <v>0</v>
      </c>
      <c r="BI46" s="49">
        <v>0</v>
      </c>
      <c r="BJ46" s="48">
        <v>4</v>
      </c>
      <c r="BK46" s="49">
        <v>100</v>
      </c>
      <c r="BL46" s="48">
        <v>4</v>
      </c>
    </row>
    <row r="47" spans="1:64" ht="15">
      <c r="A47" s="64" t="s">
        <v>218</v>
      </c>
      <c r="B47" s="64" t="s">
        <v>238</v>
      </c>
      <c r="C47" s="65" t="s">
        <v>2126</v>
      </c>
      <c r="D47" s="66">
        <v>6.5</v>
      </c>
      <c r="E47" s="67" t="s">
        <v>136</v>
      </c>
      <c r="F47" s="68">
        <v>30</v>
      </c>
      <c r="G47" s="65"/>
      <c r="H47" s="69"/>
      <c r="I47" s="70"/>
      <c r="J47" s="70"/>
      <c r="K47" s="34" t="s">
        <v>65</v>
      </c>
      <c r="L47" s="77">
        <v>47</v>
      </c>
      <c r="M47" s="77"/>
      <c r="N47" s="72"/>
      <c r="O47" s="79" t="s">
        <v>358</v>
      </c>
      <c r="P47" s="81">
        <v>43604.834502314814</v>
      </c>
      <c r="Q47" s="79" t="s">
        <v>370</v>
      </c>
      <c r="R47" s="79"/>
      <c r="S47" s="79"/>
      <c r="T47" s="79" t="s">
        <v>462</v>
      </c>
      <c r="U47" s="79"/>
      <c r="V47" s="83" t="s">
        <v>470</v>
      </c>
      <c r="W47" s="81">
        <v>43604.834502314814</v>
      </c>
      <c r="X47" s="83" t="s">
        <v>487</v>
      </c>
      <c r="Y47" s="79"/>
      <c r="Z47" s="79"/>
      <c r="AA47" s="85" t="s">
        <v>586</v>
      </c>
      <c r="AB47" s="85" t="s">
        <v>676</v>
      </c>
      <c r="AC47" s="79" t="b">
        <v>0</v>
      </c>
      <c r="AD47" s="79">
        <v>0</v>
      </c>
      <c r="AE47" s="85" t="s">
        <v>744</v>
      </c>
      <c r="AF47" s="79" t="b">
        <v>0</v>
      </c>
      <c r="AG47" s="79" t="s">
        <v>806</v>
      </c>
      <c r="AH47" s="79"/>
      <c r="AI47" s="85" t="s">
        <v>740</v>
      </c>
      <c r="AJ47" s="79" t="b">
        <v>0</v>
      </c>
      <c r="AK47" s="79">
        <v>0</v>
      </c>
      <c r="AL47" s="85" t="s">
        <v>740</v>
      </c>
      <c r="AM47" s="79" t="s">
        <v>812</v>
      </c>
      <c r="AN47" s="79" t="b">
        <v>0</v>
      </c>
      <c r="AO47" s="85" t="s">
        <v>676</v>
      </c>
      <c r="AP47" s="79" t="s">
        <v>176</v>
      </c>
      <c r="AQ47" s="79">
        <v>0</v>
      </c>
      <c r="AR47" s="79">
        <v>0</v>
      </c>
      <c r="AS47" s="79"/>
      <c r="AT47" s="79"/>
      <c r="AU47" s="79"/>
      <c r="AV47" s="79"/>
      <c r="AW47" s="79"/>
      <c r="AX47" s="79"/>
      <c r="AY47" s="79"/>
      <c r="AZ47" s="79"/>
      <c r="BA47">
        <v>2</v>
      </c>
      <c r="BB47" s="78" t="str">
        <f>REPLACE(INDEX(GroupVertices[Group],MATCH(Edges[[#This Row],[Vertex 1]],GroupVertices[Vertex],0)),1,1,"")</f>
        <v>1</v>
      </c>
      <c r="BC47" s="78" t="str">
        <f>REPLACE(INDEX(GroupVertices[Group],MATCH(Edges[[#This Row],[Vertex 2]],GroupVertices[Vertex],0)),1,1,"")</f>
        <v>1</v>
      </c>
      <c r="BD47" s="48"/>
      <c r="BE47" s="49"/>
      <c r="BF47" s="48"/>
      <c r="BG47" s="49"/>
      <c r="BH47" s="48"/>
      <c r="BI47" s="49"/>
      <c r="BJ47" s="48"/>
      <c r="BK47" s="49"/>
      <c r="BL47" s="48"/>
    </row>
    <row r="48" spans="1:64" ht="15">
      <c r="A48" s="64" t="s">
        <v>218</v>
      </c>
      <c r="B48" s="64" t="s">
        <v>238</v>
      </c>
      <c r="C48" s="65" t="s">
        <v>2126</v>
      </c>
      <c r="D48" s="66">
        <v>6.5</v>
      </c>
      <c r="E48" s="67" t="s">
        <v>136</v>
      </c>
      <c r="F48" s="68">
        <v>30</v>
      </c>
      <c r="G48" s="65"/>
      <c r="H48" s="69"/>
      <c r="I48" s="70"/>
      <c r="J48" s="70"/>
      <c r="K48" s="34" t="s">
        <v>65</v>
      </c>
      <c r="L48" s="77">
        <v>48</v>
      </c>
      <c r="M48" s="77"/>
      <c r="N48" s="72"/>
      <c r="O48" s="79" t="s">
        <v>358</v>
      </c>
      <c r="P48" s="81">
        <v>43605.94200231481</v>
      </c>
      <c r="Q48" s="79" t="s">
        <v>370</v>
      </c>
      <c r="R48" s="79"/>
      <c r="S48" s="79"/>
      <c r="T48" s="79" t="s">
        <v>462</v>
      </c>
      <c r="U48" s="79"/>
      <c r="V48" s="83" t="s">
        <v>470</v>
      </c>
      <c r="W48" s="81">
        <v>43605.94200231481</v>
      </c>
      <c r="X48" s="83" t="s">
        <v>488</v>
      </c>
      <c r="Y48" s="79"/>
      <c r="Z48" s="79"/>
      <c r="AA48" s="85" t="s">
        <v>587</v>
      </c>
      <c r="AB48" s="85" t="s">
        <v>676</v>
      </c>
      <c r="AC48" s="79" t="b">
        <v>0</v>
      </c>
      <c r="AD48" s="79">
        <v>0</v>
      </c>
      <c r="AE48" s="85" t="s">
        <v>744</v>
      </c>
      <c r="AF48" s="79" t="b">
        <v>0</v>
      </c>
      <c r="AG48" s="79" t="s">
        <v>806</v>
      </c>
      <c r="AH48" s="79"/>
      <c r="AI48" s="85" t="s">
        <v>740</v>
      </c>
      <c r="AJ48" s="79" t="b">
        <v>0</v>
      </c>
      <c r="AK48" s="79">
        <v>0</v>
      </c>
      <c r="AL48" s="85" t="s">
        <v>740</v>
      </c>
      <c r="AM48" s="79" t="s">
        <v>812</v>
      </c>
      <c r="AN48" s="79" t="b">
        <v>0</v>
      </c>
      <c r="AO48" s="85" t="s">
        <v>676</v>
      </c>
      <c r="AP48" s="79" t="s">
        <v>176</v>
      </c>
      <c r="AQ48" s="79">
        <v>0</v>
      </c>
      <c r="AR48" s="79">
        <v>0</v>
      </c>
      <c r="AS48" s="79"/>
      <c r="AT48" s="79"/>
      <c r="AU48" s="79"/>
      <c r="AV48" s="79"/>
      <c r="AW48" s="79"/>
      <c r="AX48" s="79"/>
      <c r="AY48" s="79"/>
      <c r="AZ48" s="79"/>
      <c r="BA48">
        <v>2</v>
      </c>
      <c r="BB48" s="78" t="str">
        <f>REPLACE(INDEX(GroupVertices[Group],MATCH(Edges[[#This Row],[Vertex 1]],GroupVertices[Vertex],0)),1,1,"")</f>
        <v>1</v>
      </c>
      <c r="BC48" s="78" t="str">
        <f>REPLACE(INDEX(GroupVertices[Group],MATCH(Edges[[#This Row],[Vertex 2]],GroupVertices[Vertex],0)),1,1,"")</f>
        <v>1</v>
      </c>
      <c r="BD48" s="48"/>
      <c r="BE48" s="49"/>
      <c r="BF48" s="48"/>
      <c r="BG48" s="49"/>
      <c r="BH48" s="48"/>
      <c r="BI48" s="49"/>
      <c r="BJ48" s="48"/>
      <c r="BK48" s="49"/>
      <c r="BL48" s="48"/>
    </row>
    <row r="49" spans="1:64" ht="15">
      <c r="A49" s="64" t="s">
        <v>218</v>
      </c>
      <c r="B49" s="64" t="s">
        <v>239</v>
      </c>
      <c r="C49" s="65" t="s">
        <v>2126</v>
      </c>
      <c r="D49" s="66">
        <v>6.5</v>
      </c>
      <c r="E49" s="67" t="s">
        <v>136</v>
      </c>
      <c r="F49" s="68">
        <v>30</v>
      </c>
      <c r="G49" s="65"/>
      <c r="H49" s="69"/>
      <c r="I49" s="70"/>
      <c r="J49" s="70"/>
      <c r="K49" s="34" t="s">
        <v>65</v>
      </c>
      <c r="L49" s="77">
        <v>49</v>
      </c>
      <c r="M49" s="77"/>
      <c r="N49" s="72"/>
      <c r="O49" s="79" t="s">
        <v>358</v>
      </c>
      <c r="P49" s="81">
        <v>43604.834502314814</v>
      </c>
      <c r="Q49" s="79" t="s">
        <v>370</v>
      </c>
      <c r="R49" s="79"/>
      <c r="S49" s="79"/>
      <c r="T49" s="79" t="s">
        <v>462</v>
      </c>
      <c r="U49" s="79"/>
      <c r="V49" s="83" t="s">
        <v>470</v>
      </c>
      <c r="W49" s="81">
        <v>43604.834502314814</v>
      </c>
      <c r="X49" s="83" t="s">
        <v>487</v>
      </c>
      <c r="Y49" s="79"/>
      <c r="Z49" s="79"/>
      <c r="AA49" s="85" t="s">
        <v>586</v>
      </c>
      <c r="AB49" s="85" t="s">
        <v>676</v>
      </c>
      <c r="AC49" s="79" t="b">
        <v>0</v>
      </c>
      <c r="AD49" s="79">
        <v>0</v>
      </c>
      <c r="AE49" s="85" t="s">
        <v>744</v>
      </c>
      <c r="AF49" s="79" t="b">
        <v>0</v>
      </c>
      <c r="AG49" s="79" t="s">
        <v>806</v>
      </c>
      <c r="AH49" s="79"/>
      <c r="AI49" s="85" t="s">
        <v>740</v>
      </c>
      <c r="AJ49" s="79" t="b">
        <v>0</v>
      </c>
      <c r="AK49" s="79">
        <v>0</v>
      </c>
      <c r="AL49" s="85" t="s">
        <v>740</v>
      </c>
      <c r="AM49" s="79" t="s">
        <v>812</v>
      </c>
      <c r="AN49" s="79" t="b">
        <v>0</v>
      </c>
      <c r="AO49" s="85" t="s">
        <v>676</v>
      </c>
      <c r="AP49" s="79" t="s">
        <v>176</v>
      </c>
      <c r="AQ49" s="79">
        <v>0</v>
      </c>
      <c r="AR49" s="79">
        <v>0</v>
      </c>
      <c r="AS49" s="79"/>
      <c r="AT49" s="79"/>
      <c r="AU49" s="79"/>
      <c r="AV49" s="79"/>
      <c r="AW49" s="79"/>
      <c r="AX49" s="79"/>
      <c r="AY49" s="79"/>
      <c r="AZ49" s="79"/>
      <c r="BA49">
        <v>2</v>
      </c>
      <c r="BB49" s="78" t="str">
        <f>REPLACE(INDEX(GroupVertices[Group],MATCH(Edges[[#This Row],[Vertex 1]],GroupVertices[Vertex],0)),1,1,"")</f>
        <v>1</v>
      </c>
      <c r="BC49" s="78" t="str">
        <f>REPLACE(INDEX(GroupVertices[Group],MATCH(Edges[[#This Row],[Vertex 2]],GroupVertices[Vertex],0)),1,1,"")</f>
        <v>1</v>
      </c>
      <c r="BD49" s="48"/>
      <c r="BE49" s="49"/>
      <c r="BF49" s="48"/>
      <c r="BG49" s="49"/>
      <c r="BH49" s="48"/>
      <c r="BI49" s="49"/>
      <c r="BJ49" s="48"/>
      <c r="BK49" s="49"/>
      <c r="BL49" s="48"/>
    </row>
    <row r="50" spans="1:64" ht="15">
      <c r="A50" s="64" t="s">
        <v>218</v>
      </c>
      <c r="B50" s="64" t="s">
        <v>239</v>
      </c>
      <c r="C50" s="65" t="s">
        <v>2126</v>
      </c>
      <c r="D50" s="66">
        <v>6.5</v>
      </c>
      <c r="E50" s="67" t="s">
        <v>136</v>
      </c>
      <c r="F50" s="68">
        <v>30</v>
      </c>
      <c r="G50" s="65"/>
      <c r="H50" s="69"/>
      <c r="I50" s="70"/>
      <c r="J50" s="70"/>
      <c r="K50" s="34" t="s">
        <v>65</v>
      </c>
      <c r="L50" s="77">
        <v>50</v>
      </c>
      <c r="M50" s="77"/>
      <c r="N50" s="72"/>
      <c r="O50" s="79" t="s">
        <v>358</v>
      </c>
      <c r="P50" s="81">
        <v>43605.94200231481</v>
      </c>
      <c r="Q50" s="79" t="s">
        <v>370</v>
      </c>
      <c r="R50" s="79"/>
      <c r="S50" s="79"/>
      <c r="T50" s="79" t="s">
        <v>462</v>
      </c>
      <c r="U50" s="79"/>
      <c r="V50" s="83" t="s">
        <v>470</v>
      </c>
      <c r="W50" s="81">
        <v>43605.94200231481</v>
      </c>
      <c r="X50" s="83" t="s">
        <v>488</v>
      </c>
      <c r="Y50" s="79"/>
      <c r="Z50" s="79"/>
      <c r="AA50" s="85" t="s">
        <v>587</v>
      </c>
      <c r="AB50" s="85" t="s">
        <v>676</v>
      </c>
      <c r="AC50" s="79" t="b">
        <v>0</v>
      </c>
      <c r="AD50" s="79">
        <v>0</v>
      </c>
      <c r="AE50" s="85" t="s">
        <v>744</v>
      </c>
      <c r="AF50" s="79" t="b">
        <v>0</v>
      </c>
      <c r="AG50" s="79" t="s">
        <v>806</v>
      </c>
      <c r="AH50" s="79"/>
      <c r="AI50" s="85" t="s">
        <v>740</v>
      </c>
      <c r="AJ50" s="79" t="b">
        <v>0</v>
      </c>
      <c r="AK50" s="79">
        <v>0</v>
      </c>
      <c r="AL50" s="85" t="s">
        <v>740</v>
      </c>
      <c r="AM50" s="79" t="s">
        <v>812</v>
      </c>
      <c r="AN50" s="79" t="b">
        <v>0</v>
      </c>
      <c r="AO50" s="85" t="s">
        <v>676</v>
      </c>
      <c r="AP50" s="79" t="s">
        <v>176</v>
      </c>
      <c r="AQ50" s="79">
        <v>0</v>
      </c>
      <c r="AR50" s="79">
        <v>0</v>
      </c>
      <c r="AS50" s="79"/>
      <c r="AT50" s="79"/>
      <c r="AU50" s="79"/>
      <c r="AV50" s="79"/>
      <c r="AW50" s="79"/>
      <c r="AX50" s="79"/>
      <c r="AY50" s="79"/>
      <c r="AZ50" s="79"/>
      <c r="BA50">
        <v>2</v>
      </c>
      <c r="BB50" s="78" t="str">
        <f>REPLACE(INDEX(GroupVertices[Group],MATCH(Edges[[#This Row],[Vertex 1]],GroupVertices[Vertex],0)),1,1,"")</f>
        <v>1</v>
      </c>
      <c r="BC50" s="78" t="str">
        <f>REPLACE(INDEX(GroupVertices[Group],MATCH(Edges[[#This Row],[Vertex 2]],GroupVertices[Vertex],0)),1,1,"")</f>
        <v>1</v>
      </c>
      <c r="BD50" s="48"/>
      <c r="BE50" s="49"/>
      <c r="BF50" s="48"/>
      <c r="BG50" s="49"/>
      <c r="BH50" s="48"/>
      <c r="BI50" s="49"/>
      <c r="BJ50" s="48"/>
      <c r="BK50" s="49"/>
      <c r="BL50" s="48"/>
    </row>
    <row r="51" spans="1:64" ht="15">
      <c r="A51" s="64" t="s">
        <v>218</v>
      </c>
      <c r="B51" s="64" t="s">
        <v>240</v>
      </c>
      <c r="C51" s="65" t="s">
        <v>2126</v>
      </c>
      <c r="D51" s="66">
        <v>6.5</v>
      </c>
      <c r="E51" s="67" t="s">
        <v>136</v>
      </c>
      <c r="F51" s="68">
        <v>30</v>
      </c>
      <c r="G51" s="65"/>
      <c r="H51" s="69"/>
      <c r="I51" s="70"/>
      <c r="J51" s="70"/>
      <c r="K51" s="34" t="s">
        <v>65</v>
      </c>
      <c r="L51" s="77">
        <v>51</v>
      </c>
      <c r="M51" s="77"/>
      <c r="N51" s="72"/>
      <c r="O51" s="79" t="s">
        <v>358</v>
      </c>
      <c r="P51" s="81">
        <v>43604.834502314814</v>
      </c>
      <c r="Q51" s="79" t="s">
        <v>370</v>
      </c>
      <c r="R51" s="79"/>
      <c r="S51" s="79"/>
      <c r="T51" s="79" t="s">
        <v>462</v>
      </c>
      <c r="U51" s="79"/>
      <c r="V51" s="83" t="s">
        <v>470</v>
      </c>
      <c r="W51" s="81">
        <v>43604.834502314814</v>
      </c>
      <c r="X51" s="83" t="s">
        <v>487</v>
      </c>
      <c r="Y51" s="79"/>
      <c r="Z51" s="79"/>
      <c r="AA51" s="85" t="s">
        <v>586</v>
      </c>
      <c r="AB51" s="85" t="s">
        <v>676</v>
      </c>
      <c r="AC51" s="79" t="b">
        <v>0</v>
      </c>
      <c r="AD51" s="79">
        <v>0</v>
      </c>
      <c r="AE51" s="85" t="s">
        <v>744</v>
      </c>
      <c r="AF51" s="79" t="b">
        <v>0</v>
      </c>
      <c r="AG51" s="79" t="s">
        <v>806</v>
      </c>
      <c r="AH51" s="79"/>
      <c r="AI51" s="85" t="s">
        <v>740</v>
      </c>
      <c r="AJ51" s="79" t="b">
        <v>0</v>
      </c>
      <c r="AK51" s="79">
        <v>0</v>
      </c>
      <c r="AL51" s="85" t="s">
        <v>740</v>
      </c>
      <c r="AM51" s="79" t="s">
        <v>812</v>
      </c>
      <c r="AN51" s="79" t="b">
        <v>0</v>
      </c>
      <c r="AO51" s="85" t="s">
        <v>676</v>
      </c>
      <c r="AP51" s="79" t="s">
        <v>176</v>
      </c>
      <c r="AQ51" s="79">
        <v>0</v>
      </c>
      <c r="AR51" s="79">
        <v>0</v>
      </c>
      <c r="AS51" s="79"/>
      <c r="AT51" s="79"/>
      <c r="AU51" s="79"/>
      <c r="AV51" s="79"/>
      <c r="AW51" s="79"/>
      <c r="AX51" s="79"/>
      <c r="AY51" s="79"/>
      <c r="AZ51" s="79"/>
      <c r="BA51">
        <v>2</v>
      </c>
      <c r="BB51" s="78" t="str">
        <f>REPLACE(INDEX(GroupVertices[Group],MATCH(Edges[[#This Row],[Vertex 1]],GroupVertices[Vertex],0)),1,1,"")</f>
        <v>1</v>
      </c>
      <c r="BC51" s="78" t="str">
        <f>REPLACE(INDEX(GroupVertices[Group],MATCH(Edges[[#This Row],[Vertex 2]],GroupVertices[Vertex],0)),1,1,"")</f>
        <v>1</v>
      </c>
      <c r="BD51" s="48"/>
      <c r="BE51" s="49"/>
      <c r="BF51" s="48"/>
      <c r="BG51" s="49"/>
      <c r="BH51" s="48"/>
      <c r="BI51" s="49"/>
      <c r="BJ51" s="48"/>
      <c r="BK51" s="49"/>
      <c r="BL51" s="48"/>
    </row>
    <row r="52" spans="1:64" ht="15">
      <c r="A52" s="64" t="s">
        <v>218</v>
      </c>
      <c r="B52" s="64" t="s">
        <v>240</v>
      </c>
      <c r="C52" s="65" t="s">
        <v>2126</v>
      </c>
      <c r="D52" s="66">
        <v>6.5</v>
      </c>
      <c r="E52" s="67" t="s">
        <v>136</v>
      </c>
      <c r="F52" s="68">
        <v>30</v>
      </c>
      <c r="G52" s="65"/>
      <c r="H52" s="69"/>
      <c r="I52" s="70"/>
      <c r="J52" s="70"/>
      <c r="K52" s="34" t="s">
        <v>65</v>
      </c>
      <c r="L52" s="77">
        <v>52</v>
      </c>
      <c r="M52" s="77"/>
      <c r="N52" s="72"/>
      <c r="O52" s="79" t="s">
        <v>358</v>
      </c>
      <c r="P52" s="81">
        <v>43605.94200231481</v>
      </c>
      <c r="Q52" s="79" t="s">
        <v>370</v>
      </c>
      <c r="R52" s="79"/>
      <c r="S52" s="79"/>
      <c r="T52" s="79" t="s">
        <v>462</v>
      </c>
      <c r="U52" s="79"/>
      <c r="V52" s="83" t="s">
        <v>470</v>
      </c>
      <c r="W52" s="81">
        <v>43605.94200231481</v>
      </c>
      <c r="X52" s="83" t="s">
        <v>488</v>
      </c>
      <c r="Y52" s="79"/>
      <c r="Z52" s="79"/>
      <c r="AA52" s="85" t="s">
        <v>587</v>
      </c>
      <c r="AB52" s="85" t="s">
        <v>676</v>
      </c>
      <c r="AC52" s="79" t="b">
        <v>0</v>
      </c>
      <c r="AD52" s="79">
        <v>0</v>
      </c>
      <c r="AE52" s="85" t="s">
        <v>744</v>
      </c>
      <c r="AF52" s="79" t="b">
        <v>0</v>
      </c>
      <c r="AG52" s="79" t="s">
        <v>806</v>
      </c>
      <c r="AH52" s="79"/>
      <c r="AI52" s="85" t="s">
        <v>740</v>
      </c>
      <c r="AJ52" s="79" t="b">
        <v>0</v>
      </c>
      <c r="AK52" s="79">
        <v>0</v>
      </c>
      <c r="AL52" s="85" t="s">
        <v>740</v>
      </c>
      <c r="AM52" s="79" t="s">
        <v>812</v>
      </c>
      <c r="AN52" s="79" t="b">
        <v>0</v>
      </c>
      <c r="AO52" s="85" t="s">
        <v>676</v>
      </c>
      <c r="AP52" s="79" t="s">
        <v>176</v>
      </c>
      <c r="AQ52" s="79">
        <v>0</v>
      </c>
      <c r="AR52" s="79">
        <v>0</v>
      </c>
      <c r="AS52" s="79"/>
      <c r="AT52" s="79"/>
      <c r="AU52" s="79"/>
      <c r="AV52" s="79"/>
      <c r="AW52" s="79"/>
      <c r="AX52" s="79"/>
      <c r="AY52" s="79"/>
      <c r="AZ52" s="79"/>
      <c r="BA52">
        <v>2</v>
      </c>
      <c r="BB52" s="78" t="str">
        <f>REPLACE(INDEX(GroupVertices[Group],MATCH(Edges[[#This Row],[Vertex 1]],GroupVertices[Vertex],0)),1,1,"")</f>
        <v>1</v>
      </c>
      <c r="BC52" s="78" t="str">
        <f>REPLACE(INDEX(GroupVertices[Group],MATCH(Edges[[#This Row],[Vertex 2]],GroupVertices[Vertex],0)),1,1,"")</f>
        <v>1</v>
      </c>
      <c r="BD52" s="48"/>
      <c r="BE52" s="49"/>
      <c r="BF52" s="48"/>
      <c r="BG52" s="49"/>
      <c r="BH52" s="48"/>
      <c r="BI52" s="49"/>
      <c r="BJ52" s="48"/>
      <c r="BK52" s="49"/>
      <c r="BL52" s="48"/>
    </row>
    <row r="53" spans="1:64" ht="15">
      <c r="A53" s="64" t="s">
        <v>218</v>
      </c>
      <c r="B53" s="64" t="s">
        <v>241</v>
      </c>
      <c r="C53" s="65" t="s">
        <v>2126</v>
      </c>
      <c r="D53" s="66">
        <v>6.5</v>
      </c>
      <c r="E53" s="67" t="s">
        <v>136</v>
      </c>
      <c r="F53" s="68">
        <v>30</v>
      </c>
      <c r="G53" s="65"/>
      <c r="H53" s="69"/>
      <c r="I53" s="70"/>
      <c r="J53" s="70"/>
      <c r="K53" s="34" t="s">
        <v>65</v>
      </c>
      <c r="L53" s="77">
        <v>53</v>
      </c>
      <c r="M53" s="77"/>
      <c r="N53" s="72"/>
      <c r="O53" s="79" t="s">
        <v>358</v>
      </c>
      <c r="P53" s="81">
        <v>43604.834502314814</v>
      </c>
      <c r="Q53" s="79" t="s">
        <v>370</v>
      </c>
      <c r="R53" s="79"/>
      <c r="S53" s="79"/>
      <c r="T53" s="79" t="s">
        <v>462</v>
      </c>
      <c r="U53" s="79"/>
      <c r="V53" s="83" t="s">
        <v>470</v>
      </c>
      <c r="W53" s="81">
        <v>43604.834502314814</v>
      </c>
      <c r="X53" s="83" t="s">
        <v>487</v>
      </c>
      <c r="Y53" s="79"/>
      <c r="Z53" s="79"/>
      <c r="AA53" s="85" t="s">
        <v>586</v>
      </c>
      <c r="AB53" s="85" t="s">
        <v>676</v>
      </c>
      <c r="AC53" s="79" t="b">
        <v>0</v>
      </c>
      <c r="AD53" s="79">
        <v>0</v>
      </c>
      <c r="AE53" s="85" t="s">
        <v>744</v>
      </c>
      <c r="AF53" s="79" t="b">
        <v>0</v>
      </c>
      <c r="AG53" s="79" t="s">
        <v>806</v>
      </c>
      <c r="AH53" s="79"/>
      <c r="AI53" s="85" t="s">
        <v>740</v>
      </c>
      <c r="AJ53" s="79" t="b">
        <v>0</v>
      </c>
      <c r="AK53" s="79">
        <v>0</v>
      </c>
      <c r="AL53" s="85" t="s">
        <v>740</v>
      </c>
      <c r="AM53" s="79" t="s">
        <v>812</v>
      </c>
      <c r="AN53" s="79" t="b">
        <v>0</v>
      </c>
      <c r="AO53" s="85" t="s">
        <v>676</v>
      </c>
      <c r="AP53" s="79" t="s">
        <v>176</v>
      </c>
      <c r="AQ53" s="79">
        <v>0</v>
      </c>
      <c r="AR53" s="79">
        <v>0</v>
      </c>
      <c r="AS53" s="79"/>
      <c r="AT53" s="79"/>
      <c r="AU53" s="79"/>
      <c r="AV53" s="79"/>
      <c r="AW53" s="79"/>
      <c r="AX53" s="79"/>
      <c r="AY53" s="79"/>
      <c r="AZ53" s="79"/>
      <c r="BA53">
        <v>2</v>
      </c>
      <c r="BB53" s="78" t="str">
        <f>REPLACE(INDEX(GroupVertices[Group],MATCH(Edges[[#This Row],[Vertex 1]],GroupVertices[Vertex],0)),1,1,"")</f>
        <v>1</v>
      </c>
      <c r="BC53" s="78" t="str">
        <f>REPLACE(INDEX(GroupVertices[Group],MATCH(Edges[[#This Row],[Vertex 2]],GroupVertices[Vertex],0)),1,1,"")</f>
        <v>1</v>
      </c>
      <c r="BD53" s="48"/>
      <c r="BE53" s="49"/>
      <c r="BF53" s="48"/>
      <c r="BG53" s="49"/>
      <c r="BH53" s="48"/>
      <c r="BI53" s="49"/>
      <c r="BJ53" s="48"/>
      <c r="BK53" s="49"/>
      <c r="BL53" s="48"/>
    </row>
    <row r="54" spans="1:64" ht="15">
      <c r="A54" s="64" t="s">
        <v>218</v>
      </c>
      <c r="B54" s="64" t="s">
        <v>241</v>
      </c>
      <c r="C54" s="65" t="s">
        <v>2126</v>
      </c>
      <c r="D54" s="66">
        <v>6.5</v>
      </c>
      <c r="E54" s="67" t="s">
        <v>136</v>
      </c>
      <c r="F54" s="68">
        <v>30</v>
      </c>
      <c r="G54" s="65"/>
      <c r="H54" s="69"/>
      <c r="I54" s="70"/>
      <c r="J54" s="70"/>
      <c r="K54" s="34" t="s">
        <v>65</v>
      </c>
      <c r="L54" s="77">
        <v>54</v>
      </c>
      <c r="M54" s="77"/>
      <c r="N54" s="72"/>
      <c r="O54" s="79" t="s">
        <v>358</v>
      </c>
      <c r="P54" s="81">
        <v>43605.94200231481</v>
      </c>
      <c r="Q54" s="79" t="s">
        <v>370</v>
      </c>
      <c r="R54" s="79"/>
      <c r="S54" s="79"/>
      <c r="T54" s="79" t="s">
        <v>462</v>
      </c>
      <c r="U54" s="79"/>
      <c r="V54" s="83" t="s">
        <v>470</v>
      </c>
      <c r="W54" s="81">
        <v>43605.94200231481</v>
      </c>
      <c r="X54" s="83" t="s">
        <v>488</v>
      </c>
      <c r="Y54" s="79"/>
      <c r="Z54" s="79"/>
      <c r="AA54" s="85" t="s">
        <v>587</v>
      </c>
      <c r="AB54" s="85" t="s">
        <v>676</v>
      </c>
      <c r="AC54" s="79" t="b">
        <v>0</v>
      </c>
      <c r="AD54" s="79">
        <v>0</v>
      </c>
      <c r="AE54" s="85" t="s">
        <v>744</v>
      </c>
      <c r="AF54" s="79" t="b">
        <v>0</v>
      </c>
      <c r="AG54" s="79" t="s">
        <v>806</v>
      </c>
      <c r="AH54" s="79"/>
      <c r="AI54" s="85" t="s">
        <v>740</v>
      </c>
      <c r="AJ54" s="79" t="b">
        <v>0</v>
      </c>
      <c r="AK54" s="79">
        <v>0</v>
      </c>
      <c r="AL54" s="85" t="s">
        <v>740</v>
      </c>
      <c r="AM54" s="79" t="s">
        <v>812</v>
      </c>
      <c r="AN54" s="79" t="b">
        <v>0</v>
      </c>
      <c r="AO54" s="85" t="s">
        <v>676</v>
      </c>
      <c r="AP54" s="79" t="s">
        <v>176</v>
      </c>
      <c r="AQ54" s="79">
        <v>0</v>
      </c>
      <c r="AR54" s="79">
        <v>0</v>
      </c>
      <c r="AS54" s="79"/>
      <c r="AT54" s="79"/>
      <c r="AU54" s="79"/>
      <c r="AV54" s="79"/>
      <c r="AW54" s="79"/>
      <c r="AX54" s="79"/>
      <c r="AY54" s="79"/>
      <c r="AZ54" s="79"/>
      <c r="BA54">
        <v>2</v>
      </c>
      <c r="BB54" s="78" t="str">
        <f>REPLACE(INDEX(GroupVertices[Group],MATCH(Edges[[#This Row],[Vertex 1]],GroupVertices[Vertex],0)),1,1,"")</f>
        <v>1</v>
      </c>
      <c r="BC54" s="78" t="str">
        <f>REPLACE(INDEX(GroupVertices[Group],MATCH(Edges[[#This Row],[Vertex 2]],GroupVertices[Vertex],0)),1,1,"")</f>
        <v>1</v>
      </c>
      <c r="BD54" s="48"/>
      <c r="BE54" s="49"/>
      <c r="BF54" s="48"/>
      <c r="BG54" s="49"/>
      <c r="BH54" s="48"/>
      <c r="BI54" s="49"/>
      <c r="BJ54" s="48"/>
      <c r="BK54" s="49"/>
      <c r="BL54" s="48"/>
    </row>
    <row r="55" spans="1:64" ht="15">
      <c r="A55" s="64" t="s">
        <v>218</v>
      </c>
      <c r="B55" s="64" t="s">
        <v>242</v>
      </c>
      <c r="C55" s="65" t="s">
        <v>2126</v>
      </c>
      <c r="D55" s="66">
        <v>6.5</v>
      </c>
      <c r="E55" s="67" t="s">
        <v>136</v>
      </c>
      <c r="F55" s="68">
        <v>30</v>
      </c>
      <c r="G55" s="65"/>
      <c r="H55" s="69"/>
      <c r="I55" s="70"/>
      <c r="J55" s="70"/>
      <c r="K55" s="34" t="s">
        <v>65</v>
      </c>
      <c r="L55" s="77">
        <v>55</v>
      </c>
      <c r="M55" s="77"/>
      <c r="N55" s="72"/>
      <c r="O55" s="79" t="s">
        <v>359</v>
      </c>
      <c r="P55" s="81">
        <v>43604.834502314814</v>
      </c>
      <c r="Q55" s="79" t="s">
        <v>370</v>
      </c>
      <c r="R55" s="79"/>
      <c r="S55" s="79"/>
      <c r="T55" s="79" t="s">
        <v>462</v>
      </c>
      <c r="U55" s="79"/>
      <c r="V55" s="83" t="s">
        <v>470</v>
      </c>
      <c r="W55" s="81">
        <v>43604.834502314814</v>
      </c>
      <c r="X55" s="83" t="s">
        <v>487</v>
      </c>
      <c r="Y55" s="79"/>
      <c r="Z55" s="79"/>
      <c r="AA55" s="85" t="s">
        <v>586</v>
      </c>
      <c r="AB55" s="85" t="s">
        <v>676</v>
      </c>
      <c r="AC55" s="79" t="b">
        <v>0</v>
      </c>
      <c r="AD55" s="79">
        <v>0</v>
      </c>
      <c r="AE55" s="85" t="s">
        <v>744</v>
      </c>
      <c r="AF55" s="79" t="b">
        <v>0</v>
      </c>
      <c r="AG55" s="79" t="s">
        <v>806</v>
      </c>
      <c r="AH55" s="79"/>
      <c r="AI55" s="85" t="s">
        <v>740</v>
      </c>
      <c r="AJ55" s="79" t="b">
        <v>0</v>
      </c>
      <c r="AK55" s="79">
        <v>0</v>
      </c>
      <c r="AL55" s="85" t="s">
        <v>740</v>
      </c>
      <c r="AM55" s="79" t="s">
        <v>812</v>
      </c>
      <c r="AN55" s="79" t="b">
        <v>0</v>
      </c>
      <c r="AO55" s="85" t="s">
        <v>676</v>
      </c>
      <c r="AP55" s="79" t="s">
        <v>176</v>
      </c>
      <c r="AQ55" s="79">
        <v>0</v>
      </c>
      <c r="AR55" s="79">
        <v>0</v>
      </c>
      <c r="AS55" s="79"/>
      <c r="AT55" s="79"/>
      <c r="AU55" s="79"/>
      <c r="AV55" s="79"/>
      <c r="AW55" s="79"/>
      <c r="AX55" s="79"/>
      <c r="AY55" s="79"/>
      <c r="AZ55" s="79"/>
      <c r="BA55">
        <v>2</v>
      </c>
      <c r="BB55" s="78" t="str">
        <f>REPLACE(INDEX(GroupVertices[Group],MATCH(Edges[[#This Row],[Vertex 1]],GroupVertices[Vertex],0)),1,1,"")</f>
        <v>1</v>
      </c>
      <c r="BC55" s="78" t="str">
        <f>REPLACE(INDEX(GroupVertices[Group],MATCH(Edges[[#This Row],[Vertex 2]],GroupVertices[Vertex],0)),1,1,"")</f>
        <v>1</v>
      </c>
      <c r="BD55" s="48">
        <v>0</v>
      </c>
      <c r="BE55" s="49">
        <v>0</v>
      </c>
      <c r="BF55" s="48">
        <v>0</v>
      </c>
      <c r="BG55" s="49">
        <v>0</v>
      </c>
      <c r="BH55" s="48">
        <v>0</v>
      </c>
      <c r="BI55" s="49">
        <v>0</v>
      </c>
      <c r="BJ55" s="48">
        <v>8</v>
      </c>
      <c r="BK55" s="49">
        <v>100</v>
      </c>
      <c r="BL55" s="48">
        <v>8</v>
      </c>
    </row>
    <row r="56" spans="1:64" ht="15">
      <c r="A56" s="64" t="s">
        <v>218</v>
      </c>
      <c r="B56" s="64" t="s">
        <v>242</v>
      </c>
      <c r="C56" s="65" t="s">
        <v>2126</v>
      </c>
      <c r="D56" s="66">
        <v>6.5</v>
      </c>
      <c r="E56" s="67" t="s">
        <v>136</v>
      </c>
      <c r="F56" s="68">
        <v>30</v>
      </c>
      <c r="G56" s="65"/>
      <c r="H56" s="69"/>
      <c r="I56" s="70"/>
      <c r="J56" s="70"/>
      <c r="K56" s="34" t="s">
        <v>65</v>
      </c>
      <c r="L56" s="77">
        <v>56</v>
      </c>
      <c r="M56" s="77"/>
      <c r="N56" s="72"/>
      <c r="O56" s="79" t="s">
        <v>359</v>
      </c>
      <c r="P56" s="81">
        <v>43605.94200231481</v>
      </c>
      <c r="Q56" s="79" t="s">
        <v>370</v>
      </c>
      <c r="R56" s="79"/>
      <c r="S56" s="79"/>
      <c r="T56" s="79" t="s">
        <v>462</v>
      </c>
      <c r="U56" s="79"/>
      <c r="V56" s="83" t="s">
        <v>470</v>
      </c>
      <c r="W56" s="81">
        <v>43605.94200231481</v>
      </c>
      <c r="X56" s="83" t="s">
        <v>488</v>
      </c>
      <c r="Y56" s="79"/>
      <c r="Z56" s="79"/>
      <c r="AA56" s="85" t="s">
        <v>587</v>
      </c>
      <c r="AB56" s="85" t="s">
        <v>676</v>
      </c>
      <c r="AC56" s="79" t="b">
        <v>0</v>
      </c>
      <c r="AD56" s="79">
        <v>0</v>
      </c>
      <c r="AE56" s="85" t="s">
        <v>744</v>
      </c>
      <c r="AF56" s="79" t="b">
        <v>0</v>
      </c>
      <c r="AG56" s="79" t="s">
        <v>806</v>
      </c>
      <c r="AH56" s="79"/>
      <c r="AI56" s="85" t="s">
        <v>740</v>
      </c>
      <c r="AJ56" s="79" t="b">
        <v>0</v>
      </c>
      <c r="AK56" s="79">
        <v>0</v>
      </c>
      <c r="AL56" s="85" t="s">
        <v>740</v>
      </c>
      <c r="AM56" s="79" t="s">
        <v>812</v>
      </c>
      <c r="AN56" s="79" t="b">
        <v>0</v>
      </c>
      <c r="AO56" s="85" t="s">
        <v>676</v>
      </c>
      <c r="AP56" s="79" t="s">
        <v>176</v>
      </c>
      <c r="AQ56" s="79">
        <v>0</v>
      </c>
      <c r="AR56" s="79">
        <v>0</v>
      </c>
      <c r="AS56" s="79"/>
      <c r="AT56" s="79"/>
      <c r="AU56" s="79"/>
      <c r="AV56" s="79"/>
      <c r="AW56" s="79"/>
      <c r="AX56" s="79"/>
      <c r="AY56" s="79"/>
      <c r="AZ56" s="79"/>
      <c r="BA56">
        <v>2</v>
      </c>
      <c r="BB56" s="78" t="str">
        <f>REPLACE(INDEX(GroupVertices[Group],MATCH(Edges[[#This Row],[Vertex 1]],GroupVertices[Vertex],0)),1,1,"")</f>
        <v>1</v>
      </c>
      <c r="BC56" s="78" t="str">
        <f>REPLACE(INDEX(GroupVertices[Group],MATCH(Edges[[#This Row],[Vertex 2]],GroupVertices[Vertex],0)),1,1,"")</f>
        <v>1</v>
      </c>
      <c r="BD56" s="48">
        <v>0</v>
      </c>
      <c r="BE56" s="49">
        <v>0</v>
      </c>
      <c r="BF56" s="48">
        <v>0</v>
      </c>
      <c r="BG56" s="49">
        <v>0</v>
      </c>
      <c r="BH56" s="48">
        <v>0</v>
      </c>
      <c r="BI56" s="49">
        <v>0</v>
      </c>
      <c r="BJ56" s="48">
        <v>8</v>
      </c>
      <c r="BK56" s="49">
        <v>100</v>
      </c>
      <c r="BL56" s="48">
        <v>8</v>
      </c>
    </row>
    <row r="57" spans="1:64" ht="15">
      <c r="A57" s="64" t="s">
        <v>218</v>
      </c>
      <c r="B57" s="64" t="s">
        <v>243</v>
      </c>
      <c r="C57" s="65" t="s">
        <v>2124</v>
      </c>
      <c r="D57" s="66">
        <v>3</v>
      </c>
      <c r="E57" s="67" t="s">
        <v>132</v>
      </c>
      <c r="F57" s="68">
        <v>32</v>
      </c>
      <c r="G57" s="65"/>
      <c r="H57" s="69"/>
      <c r="I57" s="70"/>
      <c r="J57" s="70"/>
      <c r="K57" s="34" t="s">
        <v>65</v>
      </c>
      <c r="L57" s="77">
        <v>57</v>
      </c>
      <c r="M57" s="77"/>
      <c r="N57" s="72"/>
      <c r="O57" s="79" t="s">
        <v>359</v>
      </c>
      <c r="P57" s="81">
        <v>43607.64288194444</v>
      </c>
      <c r="Q57" s="79" t="s">
        <v>371</v>
      </c>
      <c r="R57" s="79"/>
      <c r="S57" s="79"/>
      <c r="T57" s="79" t="s">
        <v>462</v>
      </c>
      <c r="U57" s="79"/>
      <c r="V57" s="83" t="s">
        <v>470</v>
      </c>
      <c r="W57" s="81">
        <v>43607.64288194444</v>
      </c>
      <c r="X57" s="83" t="s">
        <v>489</v>
      </c>
      <c r="Y57" s="79"/>
      <c r="Z57" s="79"/>
      <c r="AA57" s="85" t="s">
        <v>588</v>
      </c>
      <c r="AB57" s="85" t="s">
        <v>677</v>
      </c>
      <c r="AC57" s="79" t="b">
        <v>0</v>
      </c>
      <c r="AD57" s="79">
        <v>1</v>
      </c>
      <c r="AE57" s="85" t="s">
        <v>745</v>
      </c>
      <c r="AF57" s="79" t="b">
        <v>0</v>
      </c>
      <c r="AG57" s="79" t="s">
        <v>806</v>
      </c>
      <c r="AH57" s="79"/>
      <c r="AI57" s="85" t="s">
        <v>740</v>
      </c>
      <c r="AJ57" s="79" t="b">
        <v>0</v>
      </c>
      <c r="AK57" s="79">
        <v>0</v>
      </c>
      <c r="AL57" s="85" t="s">
        <v>740</v>
      </c>
      <c r="AM57" s="79" t="s">
        <v>812</v>
      </c>
      <c r="AN57" s="79" t="b">
        <v>0</v>
      </c>
      <c r="AO57" s="85" t="s">
        <v>677</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v>0</v>
      </c>
      <c r="BE57" s="49">
        <v>0</v>
      </c>
      <c r="BF57" s="48">
        <v>0</v>
      </c>
      <c r="BG57" s="49">
        <v>0</v>
      </c>
      <c r="BH57" s="48">
        <v>0</v>
      </c>
      <c r="BI57" s="49">
        <v>0</v>
      </c>
      <c r="BJ57" s="48">
        <v>4</v>
      </c>
      <c r="BK57" s="49">
        <v>100</v>
      </c>
      <c r="BL57" s="48">
        <v>4</v>
      </c>
    </row>
    <row r="58" spans="1:64" ht="15">
      <c r="A58" s="64" t="s">
        <v>218</v>
      </c>
      <c r="B58" s="64" t="s">
        <v>244</v>
      </c>
      <c r="C58" s="65" t="s">
        <v>2124</v>
      </c>
      <c r="D58" s="66">
        <v>3</v>
      </c>
      <c r="E58" s="67" t="s">
        <v>132</v>
      </c>
      <c r="F58" s="68">
        <v>32</v>
      </c>
      <c r="G58" s="65"/>
      <c r="H58" s="69"/>
      <c r="I58" s="70"/>
      <c r="J58" s="70"/>
      <c r="K58" s="34" t="s">
        <v>65</v>
      </c>
      <c r="L58" s="77">
        <v>58</v>
      </c>
      <c r="M58" s="77"/>
      <c r="N58" s="72"/>
      <c r="O58" s="79" t="s">
        <v>358</v>
      </c>
      <c r="P58" s="81">
        <v>43607.642962962964</v>
      </c>
      <c r="Q58" s="79" t="s">
        <v>372</v>
      </c>
      <c r="R58" s="79"/>
      <c r="S58" s="79"/>
      <c r="T58" s="79" t="s">
        <v>462</v>
      </c>
      <c r="U58" s="79"/>
      <c r="V58" s="83" t="s">
        <v>470</v>
      </c>
      <c r="W58" s="81">
        <v>43607.642962962964</v>
      </c>
      <c r="X58" s="83" t="s">
        <v>490</v>
      </c>
      <c r="Y58" s="79"/>
      <c r="Z58" s="79"/>
      <c r="AA58" s="85" t="s">
        <v>589</v>
      </c>
      <c r="AB58" s="85" t="s">
        <v>678</v>
      </c>
      <c r="AC58" s="79" t="b">
        <v>0</v>
      </c>
      <c r="AD58" s="79">
        <v>0</v>
      </c>
      <c r="AE58" s="85" t="s">
        <v>746</v>
      </c>
      <c r="AF58" s="79" t="b">
        <v>0</v>
      </c>
      <c r="AG58" s="79" t="s">
        <v>806</v>
      </c>
      <c r="AH58" s="79"/>
      <c r="AI58" s="85" t="s">
        <v>740</v>
      </c>
      <c r="AJ58" s="79" t="b">
        <v>0</v>
      </c>
      <c r="AK58" s="79">
        <v>0</v>
      </c>
      <c r="AL58" s="85" t="s">
        <v>740</v>
      </c>
      <c r="AM58" s="79" t="s">
        <v>812</v>
      </c>
      <c r="AN58" s="79" t="b">
        <v>0</v>
      </c>
      <c r="AO58" s="85" t="s">
        <v>678</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c r="BE58" s="49"/>
      <c r="BF58" s="48"/>
      <c r="BG58" s="49"/>
      <c r="BH58" s="48"/>
      <c r="BI58" s="49"/>
      <c r="BJ58" s="48"/>
      <c r="BK58" s="49"/>
      <c r="BL58" s="48"/>
    </row>
    <row r="59" spans="1:64" ht="15">
      <c r="A59" s="64" t="s">
        <v>218</v>
      </c>
      <c r="B59" s="64" t="s">
        <v>245</v>
      </c>
      <c r="C59" s="65" t="s">
        <v>2124</v>
      </c>
      <c r="D59" s="66">
        <v>3</v>
      </c>
      <c r="E59" s="67" t="s">
        <v>132</v>
      </c>
      <c r="F59" s="68">
        <v>32</v>
      </c>
      <c r="G59" s="65"/>
      <c r="H59" s="69"/>
      <c r="I59" s="70"/>
      <c r="J59" s="70"/>
      <c r="K59" s="34" t="s">
        <v>65</v>
      </c>
      <c r="L59" s="77">
        <v>59</v>
      </c>
      <c r="M59" s="77"/>
      <c r="N59" s="72"/>
      <c r="O59" s="79" t="s">
        <v>358</v>
      </c>
      <c r="P59" s="81">
        <v>43607.642962962964</v>
      </c>
      <c r="Q59" s="79" t="s">
        <v>372</v>
      </c>
      <c r="R59" s="79"/>
      <c r="S59" s="79"/>
      <c r="T59" s="79" t="s">
        <v>462</v>
      </c>
      <c r="U59" s="79"/>
      <c r="V59" s="83" t="s">
        <v>470</v>
      </c>
      <c r="W59" s="81">
        <v>43607.642962962964</v>
      </c>
      <c r="X59" s="83" t="s">
        <v>490</v>
      </c>
      <c r="Y59" s="79"/>
      <c r="Z59" s="79"/>
      <c r="AA59" s="85" t="s">
        <v>589</v>
      </c>
      <c r="AB59" s="85" t="s">
        <v>678</v>
      </c>
      <c r="AC59" s="79" t="b">
        <v>0</v>
      </c>
      <c r="AD59" s="79">
        <v>0</v>
      </c>
      <c r="AE59" s="85" t="s">
        <v>746</v>
      </c>
      <c r="AF59" s="79" t="b">
        <v>0</v>
      </c>
      <c r="AG59" s="79" t="s">
        <v>806</v>
      </c>
      <c r="AH59" s="79"/>
      <c r="AI59" s="85" t="s">
        <v>740</v>
      </c>
      <c r="AJ59" s="79" t="b">
        <v>0</v>
      </c>
      <c r="AK59" s="79">
        <v>0</v>
      </c>
      <c r="AL59" s="85" t="s">
        <v>740</v>
      </c>
      <c r="AM59" s="79" t="s">
        <v>812</v>
      </c>
      <c r="AN59" s="79" t="b">
        <v>0</v>
      </c>
      <c r="AO59" s="85" t="s">
        <v>678</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c r="BE59" s="49"/>
      <c r="BF59" s="48"/>
      <c r="BG59" s="49"/>
      <c r="BH59" s="48"/>
      <c r="BI59" s="49"/>
      <c r="BJ59" s="48"/>
      <c r="BK59" s="49"/>
      <c r="BL59" s="48"/>
    </row>
    <row r="60" spans="1:64" ht="15">
      <c r="A60" s="64" t="s">
        <v>218</v>
      </c>
      <c r="B60" s="64" t="s">
        <v>246</v>
      </c>
      <c r="C60" s="65" t="s">
        <v>2124</v>
      </c>
      <c r="D60" s="66">
        <v>3</v>
      </c>
      <c r="E60" s="67" t="s">
        <v>132</v>
      </c>
      <c r="F60" s="68">
        <v>32</v>
      </c>
      <c r="G60" s="65"/>
      <c r="H60" s="69"/>
      <c r="I60" s="70"/>
      <c r="J60" s="70"/>
      <c r="K60" s="34" t="s">
        <v>65</v>
      </c>
      <c r="L60" s="77">
        <v>60</v>
      </c>
      <c r="M60" s="77"/>
      <c r="N60" s="72"/>
      <c r="O60" s="79" t="s">
        <v>358</v>
      </c>
      <c r="P60" s="81">
        <v>43607.642962962964</v>
      </c>
      <c r="Q60" s="79" t="s">
        <v>372</v>
      </c>
      <c r="R60" s="79"/>
      <c r="S60" s="79"/>
      <c r="T60" s="79" t="s">
        <v>462</v>
      </c>
      <c r="U60" s="79"/>
      <c r="V60" s="83" t="s">
        <v>470</v>
      </c>
      <c r="W60" s="81">
        <v>43607.642962962964</v>
      </c>
      <c r="X60" s="83" t="s">
        <v>490</v>
      </c>
      <c r="Y60" s="79"/>
      <c r="Z60" s="79"/>
      <c r="AA60" s="85" t="s">
        <v>589</v>
      </c>
      <c r="AB60" s="85" t="s">
        <v>678</v>
      </c>
      <c r="AC60" s="79" t="b">
        <v>0</v>
      </c>
      <c r="AD60" s="79">
        <v>0</v>
      </c>
      <c r="AE60" s="85" t="s">
        <v>746</v>
      </c>
      <c r="AF60" s="79" t="b">
        <v>0</v>
      </c>
      <c r="AG60" s="79" t="s">
        <v>806</v>
      </c>
      <c r="AH60" s="79"/>
      <c r="AI60" s="85" t="s">
        <v>740</v>
      </c>
      <c r="AJ60" s="79" t="b">
        <v>0</v>
      </c>
      <c r="AK60" s="79">
        <v>0</v>
      </c>
      <c r="AL60" s="85" t="s">
        <v>740</v>
      </c>
      <c r="AM60" s="79" t="s">
        <v>812</v>
      </c>
      <c r="AN60" s="79" t="b">
        <v>0</v>
      </c>
      <c r="AO60" s="85" t="s">
        <v>678</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c r="BE60" s="49"/>
      <c r="BF60" s="48"/>
      <c r="BG60" s="49"/>
      <c r="BH60" s="48"/>
      <c r="BI60" s="49"/>
      <c r="BJ60" s="48"/>
      <c r="BK60" s="49"/>
      <c r="BL60" s="48"/>
    </row>
    <row r="61" spans="1:64" ht="15">
      <c r="A61" s="64" t="s">
        <v>218</v>
      </c>
      <c r="B61" s="64" t="s">
        <v>247</v>
      </c>
      <c r="C61" s="65" t="s">
        <v>2124</v>
      </c>
      <c r="D61" s="66">
        <v>3</v>
      </c>
      <c r="E61" s="67" t="s">
        <v>132</v>
      </c>
      <c r="F61" s="68">
        <v>32</v>
      </c>
      <c r="G61" s="65"/>
      <c r="H61" s="69"/>
      <c r="I61" s="70"/>
      <c r="J61" s="70"/>
      <c r="K61" s="34" t="s">
        <v>65</v>
      </c>
      <c r="L61" s="77">
        <v>61</v>
      </c>
      <c r="M61" s="77"/>
      <c r="N61" s="72"/>
      <c r="O61" s="79" t="s">
        <v>358</v>
      </c>
      <c r="P61" s="81">
        <v>43607.642962962964</v>
      </c>
      <c r="Q61" s="79" t="s">
        <v>372</v>
      </c>
      <c r="R61" s="79"/>
      <c r="S61" s="79"/>
      <c r="T61" s="79" t="s">
        <v>462</v>
      </c>
      <c r="U61" s="79"/>
      <c r="V61" s="83" t="s">
        <v>470</v>
      </c>
      <c r="W61" s="81">
        <v>43607.642962962964</v>
      </c>
      <c r="X61" s="83" t="s">
        <v>490</v>
      </c>
      <c r="Y61" s="79"/>
      <c r="Z61" s="79"/>
      <c r="AA61" s="85" t="s">
        <v>589</v>
      </c>
      <c r="AB61" s="85" t="s">
        <v>678</v>
      </c>
      <c r="AC61" s="79" t="b">
        <v>0</v>
      </c>
      <c r="AD61" s="79">
        <v>0</v>
      </c>
      <c r="AE61" s="85" t="s">
        <v>746</v>
      </c>
      <c r="AF61" s="79" t="b">
        <v>0</v>
      </c>
      <c r="AG61" s="79" t="s">
        <v>806</v>
      </c>
      <c r="AH61" s="79"/>
      <c r="AI61" s="85" t="s">
        <v>740</v>
      </c>
      <c r="AJ61" s="79" t="b">
        <v>0</v>
      </c>
      <c r="AK61" s="79">
        <v>0</v>
      </c>
      <c r="AL61" s="85" t="s">
        <v>740</v>
      </c>
      <c r="AM61" s="79" t="s">
        <v>812</v>
      </c>
      <c r="AN61" s="79" t="b">
        <v>0</v>
      </c>
      <c r="AO61" s="85" t="s">
        <v>678</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c r="BE61" s="49"/>
      <c r="BF61" s="48"/>
      <c r="BG61" s="49"/>
      <c r="BH61" s="48"/>
      <c r="BI61" s="49"/>
      <c r="BJ61" s="48"/>
      <c r="BK61" s="49"/>
      <c r="BL61" s="48"/>
    </row>
    <row r="62" spans="1:64" ht="15">
      <c r="A62" s="64" t="s">
        <v>218</v>
      </c>
      <c r="B62" s="64" t="s">
        <v>248</v>
      </c>
      <c r="C62" s="65" t="s">
        <v>2124</v>
      </c>
      <c r="D62" s="66">
        <v>3</v>
      </c>
      <c r="E62" s="67" t="s">
        <v>132</v>
      </c>
      <c r="F62" s="68">
        <v>32</v>
      </c>
      <c r="G62" s="65"/>
      <c r="H62" s="69"/>
      <c r="I62" s="70"/>
      <c r="J62" s="70"/>
      <c r="K62" s="34" t="s">
        <v>65</v>
      </c>
      <c r="L62" s="77">
        <v>62</v>
      </c>
      <c r="M62" s="77"/>
      <c r="N62" s="72"/>
      <c r="O62" s="79" t="s">
        <v>359</v>
      </c>
      <c r="P62" s="81">
        <v>43608.58642361111</v>
      </c>
      <c r="Q62" s="79" t="s">
        <v>373</v>
      </c>
      <c r="R62" s="79"/>
      <c r="S62" s="79"/>
      <c r="T62" s="79" t="s">
        <v>462</v>
      </c>
      <c r="U62" s="79"/>
      <c r="V62" s="83" t="s">
        <v>470</v>
      </c>
      <c r="W62" s="81">
        <v>43608.58642361111</v>
      </c>
      <c r="X62" s="83" t="s">
        <v>491</v>
      </c>
      <c r="Y62" s="79"/>
      <c r="Z62" s="79"/>
      <c r="AA62" s="85" t="s">
        <v>590</v>
      </c>
      <c r="AB62" s="85" t="s">
        <v>679</v>
      </c>
      <c r="AC62" s="79" t="b">
        <v>0</v>
      </c>
      <c r="AD62" s="79">
        <v>4</v>
      </c>
      <c r="AE62" s="85" t="s">
        <v>747</v>
      </c>
      <c r="AF62" s="79" t="b">
        <v>0</v>
      </c>
      <c r="AG62" s="79" t="s">
        <v>806</v>
      </c>
      <c r="AH62" s="79"/>
      <c r="AI62" s="85" t="s">
        <v>740</v>
      </c>
      <c r="AJ62" s="79" t="b">
        <v>0</v>
      </c>
      <c r="AK62" s="79">
        <v>0</v>
      </c>
      <c r="AL62" s="85" t="s">
        <v>740</v>
      </c>
      <c r="AM62" s="79" t="s">
        <v>813</v>
      </c>
      <c r="AN62" s="79" t="b">
        <v>0</v>
      </c>
      <c r="AO62" s="85" t="s">
        <v>679</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0</v>
      </c>
      <c r="BE62" s="49">
        <v>0</v>
      </c>
      <c r="BF62" s="48">
        <v>0</v>
      </c>
      <c r="BG62" s="49">
        <v>0</v>
      </c>
      <c r="BH62" s="48">
        <v>0</v>
      </c>
      <c r="BI62" s="49">
        <v>0</v>
      </c>
      <c r="BJ62" s="48">
        <v>4</v>
      </c>
      <c r="BK62" s="49">
        <v>100</v>
      </c>
      <c r="BL62" s="48">
        <v>4</v>
      </c>
    </row>
    <row r="63" spans="1:64" ht="15">
      <c r="A63" s="64" t="s">
        <v>218</v>
      </c>
      <c r="B63" s="64" t="s">
        <v>249</v>
      </c>
      <c r="C63" s="65" t="s">
        <v>2124</v>
      </c>
      <c r="D63" s="66">
        <v>3</v>
      </c>
      <c r="E63" s="67" t="s">
        <v>132</v>
      </c>
      <c r="F63" s="68">
        <v>32</v>
      </c>
      <c r="G63" s="65"/>
      <c r="H63" s="69"/>
      <c r="I63" s="70"/>
      <c r="J63" s="70"/>
      <c r="K63" s="34" t="s">
        <v>65</v>
      </c>
      <c r="L63" s="77">
        <v>63</v>
      </c>
      <c r="M63" s="77"/>
      <c r="N63" s="72"/>
      <c r="O63" s="79" t="s">
        <v>359</v>
      </c>
      <c r="P63" s="81">
        <v>43608.644849537035</v>
      </c>
      <c r="Q63" s="79" t="s">
        <v>374</v>
      </c>
      <c r="R63" s="79"/>
      <c r="S63" s="79"/>
      <c r="T63" s="79" t="s">
        <v>462</v>
      </c>
      <c r="U63" s="79"/>
      <c r="V63" s="83" t="s">
        <v>470</v>
      </c>
      <c r="W63" s="81">
        <v>43608.644849537035</v>
      </c>
      <c r="X63" s="83" t="s">
        <v>492</v>
      </c>
      <c r="Y63" s="79"/>
      <c r="Z63" s="79"/>
      <c r="AA63" s="85" t="s">
        <v>591</v>
      </c>
      <c r="AB63" s="85" t="s">
        <v>680</v>
      </c>
      <c r="AC63" s="79" t="b">
        <v>0</v>
      </c>
      <c r="AD63" s="79">
        <v>0</v>
      </c>
      <c r="AE63" s="85" t="s">
        <v>748</v>
      </c>
      <c r="AF63" s="79" t="b">
        <v>0</v>
      </c>
      <c r="AG63" s="79" t="s">
        <v>806</v>
      </c>
      <c r="AH63" s="79"/>
      <c r="AI63" s="85" t="s">
        <v>740</v>
      </c>
      <c r="AJ63" s="79" t="b">
        <v>0</v>
      </c>
      <c r="AK63" s="79">
        <v>0</v>
      </c>
      <c r="AL63" s="85" t="s">
        <v>740</v>
      </c>
      <c r="AM63" s="79" t="s">
        <v>813</v>
      </c>
      <c r="AN63" s="79" t="b">
        <v>0</v>
      </c>
      <c r="AO63" s="85" t="s">
        <v>680</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0</v>
      </c>
      <c r="BE63" s="49">
        <v>0</v>
      </c>
      <c r="BF63" s="48">
        <v>0</v>
      </c>
      <c r="BG63" s="49">
        <v>0</v>
      </c>
      <c r="BH63" s="48">
        <v>0</v>
      </c>
      <c r="BI63" s="49">
        <v>0</v>
      </c>
      <c r="BJ63" s="48">
        <v>4</v>
      </c>
      <c r="BK63" s="49">
        <v>100</v>
      </c>
      <c r="BL63" s="48">
        <v>4</v>
      </c>
    </row>
    <row r="64" spans="1:64" ht="15">
      <c r="A64" s="64" t="s">
        <v>218</v>
      </c>
      <c r="B64" s="64" t="s">
        <v>250</v>
      </c>
      <c r="C64" s="65" t="s">
        <v>2124</v>
      </c>
      <c r="D64" s="66">
        <v>3</v>
      </c>
      <c r="E64" s="67" t="s">
        <v>132</v>
      </c>
      <c r="F64" s="68">
        <v>32</v>
      </c>
      <c r="G64" s="65"/>
      <c r="H64" s="69"/>
      <c r="I64" s="70"/>
      <c r="J64" s="70"/>
      <c r="K64" s="34" t="s">
        <v>65</v>
      </c>
      <c r="L64" s="77">
        <v>64</v>
      </c>
      <c r="M64" s="77"/>
      <c r="N64" s="72"/>
      <c r="O64" s="79" t="s">
        <v>358</v>
      </c>
      <c r="P64" s="81">
        <v>43608.644907407404</v>
      </c>
      <c r="Q64" s="79" t="s">
        <v>375</v>
      </c>
      <c r="R64" s="79"/>
      <c r="S64" s="79"/>
      <c r="T64" s="79" t="s">
        <v>462</v>
      </c>
      <c r="U64" s="79"/>
      <c r="V64" s="83" t="s">
        <v>470</v>
      </c>
      <c r="W64" s="81">
        <v>43608.644907407404</v>
      </c>
      <c r="X64" s="83" t="s">
        <v>493</v>
      </c>
      <c r="Y64" s="79"/>
      <c r="Z64" s="79"/>
      <c r="AA64" s="85" t="s">
        <v>592</v>
      </c>
      <c r="AB64" s="85" t="s">
        <v>681</v>
      </c>
      <c r="AC64" s="79" t="b">
        <v>0</v>
      </c>
      <c r="AD64" s="79">
        <v>1</v>
      </c>
      <c r="AE64" s="85" t="s">
        <v>749</v>
      </c>
      <c r="AF64" s="79" t="b">
        <v>0</v>
      </c>
      <c r="AG64" s="79" t="s">
        <v>806</v>
      </c>
      <c r="AH64" s="79"/>
      <c r="AI64" s="85" t="s">
        <v>740</v>
      </c>
      <c r="AJ64" s="79" t="b">
        <v>0</v>
      </c>
      <c r="AK64" s="79">
        <v>0</v>
      </c>
      <c r="AL64" s="85" t="s">
        <v>740</v>
      </c>
      <c r="AM64" s="79" t="s">
        <v>813</v>
      </c>
      <c r="AN64" s="79" t="b">
        <v>0</v>
      </c>
      <c r="AO64" s="85" t="s">
        <v>681</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c r="BE64" s="49"/>
      <c r="BF64" s="48"/>
      <c r="BG64" s="49"/>
      <c r="BH64" s="48"/>
      <c r="BI64" s="49"/>
      <c r="BJ64" s="48"/>
      <c r="BK64" s="49"/>
      <c r="BL64" s="48"/>
    </row>
    <row r="65" spans="1:64" ht="15">
      <c r="A65" s="64" t="s">
        <v>218</v>
      </c>
      <c r="B65" s="64" t="s">
        <v>251</v>
      </c>
      <c r="C65" s="65" t="s">
        <v>2124</v>
      </c>
      <c r="D65" s="66">
        <v>3</v>
      </c>
      <c r="E65" s="67" t="s">
        <v>132</v>
      </c>
      <c r="F65" s="68">
        <v>32</v>
      </c>
      <c r="G65" s="65"/>
      <c r="H65" s="69"/>
      <c r="I65" s="70"/>
      <c r="J65" s="70"/>
      <c r="K65" s="34" t="s">
        <v>65</v>
      </c>
      <c r="L65" s="77">
        <v>65</v>
      </c>
      <c r="M65" s="77"/>
      <c r="N65" s="72"/>
      <c r="O65" s="79" t="s">
        <v>358</v>
      </c>
      <c r="P65" s="81">
        <v>43608.644907407404</v>
      </c>
      <c r="Q65" s="79" t="s">
        <v>375</v>
      </c>
      <c r="R65" s="79"/>
      <c r="S65" s="79"/>
      <c r="T65" s="79" t="s">
        <v>462</v>
      </c>
      <c r="U65" s="79"/>
      <c r="V65" s="83" t="s">
        <v>470</v>
      </c>
      <c r="W65" s="81">
        <v>43608.644907407404</v>
      </c>
      <c r="X65" s="83" t="s">
        <v>493</v>
      </c>
      <c r="Y65" s="79"/>
      <c r="Z65" s="79"/>
      <c r="AA65" s="85" t="s">
        <v>592</v>
      </c>
      <c r="AB65" s="85" t="s">
        <v>681</v>
      </c>
      <c r="AC65" s="79" t="b">
        <v>0</v>
      </c>
      <c r="AD65" s="79">
        <v>1</v>
      </c>
      <c r="AE65" s="85" t="s">
        <v>749</v>
      </c>
      <c r="AF65" s="79" t="b">
        <v>0</v>
      </c>
      <c r="AG65" s="79" t="s">
        <v>806</v>
      </c>
      <c r="AH65" s="79"/>
      <c r="AI65" s="85" t="s">
        <v>740</v>
      </c>
      <c r="AJ65" s="79" t="b">
        <v>0</v>
      </c>
      <c r="AK65" s="79">
        <v>0</v>
      </c>
      <c r="AL65" s="85" t="s">
        <v>740</v>
      </c>
      <c r="AM65" s="79" t="s">
        <v>813</v>
      </c>
      <c r="AN65" s="79" t="b">
        <v>0</v>
      </c>
      <c r="AO65" s="85" t="s">
        <v>681</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c r="BE65" s="49"/>
      <c r="BF65" s="48"/>
      <c r="BG65" s="49"/>
      <c r="BH65" s="48"/>
      <c r="BI65" s="49"/>
      <c r="BJ65" s="48"/>
      <c r="BK65" s="49"/>
      <c r="BL65" s="48"/>
    </row>
    <row r="66" spans="1:64" ht="15">
      <c r="A66" s="64" t="s">
        <v>218</v>
      </c>
      <c r="B66" s="64" t="s">
        <v>252</v>
      </c>
      <c r="C66" s="65" t="s">
        <v>2124</v>
      </c>
      <c r="D66" s="66">
        <v>3</v>
      </c>
      <c r="E66" s="67" t="s">
        <v>132</v>
      </c>
      <c r="F66" s="68">
        <v>32</v>
      </c>
      <c r="G66" s="65"/>
      <c r="H66" s="69"/>
      <c r="I66" s="70"/>
      <c r="J66" s="70"/>
      <c r="K66" s="34" t="s">
        <v>65</v>
      </c>
      <c r="L66" s="77">
        <v>66</v>
      </c>
      <c r="M66" s="77"/>
      <c r="N66" s="72"/>
      <c r="O66" s="79" t="s">
        <v>358</v>
      </c>
      <c r="P66" s="81">
        <v>43608.644907407404</v>
      </c>
      <c r="Q66" s="79" t="s">
        <v>375</v>
      </c>
      <c r="R66" s="79"/>
      <c r="S66" s="79"/>
      <c r="T66" s="79" t="s">
        <v>462</v>
      </c>
      <c r="U66" s="79"/>
      <c r="V66" s="83" t="s">
        <v>470</v>
      </c>
      <c r="W66" s="81">
        <v>43608.644907407404</v>
      </c>
      <c r="X66" s="83" t="s">
        <v>493</v>
      </c>
      <c r="Y66" s="79"/>
      <c r="Z66" s="79"/>
      <c r="AA66" s="85" t="s">
        <v>592</v>
      </c>
      <c r="AB66" s="85" t="s">
        <v>681</v>
      </c>
      <c r="AC66" s="79" t="b">
        <v>0</v>
      </c>
      <c r="AD66" s="79">
        <v>1</v>
      </c>
      <c r="AE66" s="85" t="s">
        <v>749</v>
      </c>
      <c r="AF66" s="79" t="b">
        <v>0</v>
      </c>
      <c r="AG66" s="79" t="s">
        <v>806</v>
      </c>
      <c r="AH66" s="79"/>
      <c r="AI66" s="85" t="s">
        <v>740</v>
      </c>
      <c r="AJ66" s="79" t="b">
        <v>0</v>
      </c>
      <c r="AK66" s="79">
        <v>0</v>
      </c>
      <c r="AL66" s="85" t="s">
        <v>740</v>
      </c>
      <c r="AM66" s="79" t="s">
        <v>813</v>
      </c>
      <c r="AN66" s="79" t="b">
        <v>0</v>
      </c>
      <c r="AO66" s="85" t="s">
        <v>681</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c r="BE66" s="49"/>
      <c r="BF66" s="48"/>
      <c r="BG66" s="49"/>
      <c r="BH66" s="48"/>
      <c r="BI66" s="49"/>
      <c r="BJ66" s="48"/>
      <c r="BK66" s="49"/>
      <c r="BL66" s="48"/>
    </row>
    <row r="67" spans="1:64" ht="15">
      <c r="A67" s="64" t="s">
        <v>218</v>
      </c>
      <c r="B67" s="64" t="s">
        <v>253</v>
      </c>
      <c r="C67" s="65" t="s">
        <v>2124</v>
      </c>
      <c r="D67" s="66">
        <v>3</v>
      </c>
      <c r="E67" s="67" t="s">
        <v>132</v>
      </c>
      <c r="F67" s="68">
        <v>32</v>
      </c>
      <c r="G67" s="65"/>
      <c r="H67" s="69"/>
      <c r="I67" s="70"/>
      <c r="J67" s="70"/>
      <c r="K67" s="34" t="s">
        <v>65</v>
      </c>
      <c r="L67" s="77">
        <v>67</v>
      </c>
      <c r="M67" s="77"/>
      <c r="N67" s="72"/>
      <c r="O67" s="79" t="s">
        <v>358</v>
      </c>
      <c r="P67" s="81">
        <v>43608.644907407404</v>
      </c>
      <c r="Q67" s="79" t="s">
        <v>375</v>
      </c>
      <c r="R67" s="79"/>
      <c r="S67" s="79"/>
      <c r="T67" s="79" t="s">
        <v>462</v>
      </c>
      <c r="U67" s="79"/>
      <c r="V67" s="83" t="s">
        <v>470</v>
      </c>
      <c r="W67" s="81">
        <v>43608.644907407404</v>
      </c>
      <c r="X67" s="83" t="s">
        <v>493</v>
      </c>
      <c r="Y67" s="79"/>
      <c r="Z67" s="79"/>
      <c r="AA67" s="85" t="s">
        <v>592</v>
      </c>
      <c r="AB67" s="85" t="s">
        <v>681</v>
      </c>
      <c r="AC67" s="79" t="b">
        <v>0</v>
      </c>
      <c r="AD67" s="79">
        <v>1</v>
      </c>
      <c r="AE67" s="85" t="s">
        <v>749</v>
      </c>
      <c r="AF67" s="79" t="b">
        <v>0</v>
      </c>
      <c r="AG67" s="79" t="s">
        <v>806</v>
      </c>
      <c r="AH67" s="79"/>
      <c r="AI67" s="85" t="s">
        <v>740</v>
      </c>
      <c r="AJ67" s="79" t="b">
        <v>0</v>
      </c>
      <c r="AK67" s="79">
        <v>0</v>
      </c>
      <c r="AL67" s="85" t="s">
        <v>740</v>
      </c>
      <c r="AM67" s="79" t="s">
        <v>813</v>
      </c>
      <c r="AN67" s="79" t="b">
        <v>0</v>
      </c>
      <c r="AO67" s="85" t="s">
        <v>681</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c r="BE67" s="49"/>
      <c r="BF67" s="48"/>
      <c r="BG67" s="49"/>
      <c r="BH67" s="48"/>
      <c r="BI67" s="49"/>
      <c r="BJ67" s="48"/>
      <c r="BK67" s="49"/>
      <c r="BL67" s="48"/>
    </row>
    <row r="68" spans="1:64" ht="15">
      <c r="A68" s="64" t="s">
        <v>218</v>
      </c>
      <c r="B68" s="64" t="s">
        <v>254</v>
      </c>
      <c r="C68" s="65" t="s">
        <v>2124</v>
      </c>
      <c r="D68" s="66">
        <v>3</v>
      </c>
      <c r="E68" s="67" t="s">
        <v>132</v>
      </c>
      <c r="F68" s="68">
        <v>32</v>
      </c>
      <c r="G68" s="65"/>
      <c r="H68" s="69"/>
      <c r="I68" s="70"/>
      <c r="J68" s="70"/>
      <c r="K68" s="34" t="s">
        <v>65</v>
      </c>
      <c r="L68" s="77">
        <v>68</v>
      </c>
      <c r="M68" s="77"/>
      <c r="N68" s="72"/>
      <c r="O68" s="79" t="s">
        <v>358</v>
      </c>
      <c r="P68" s="81">
        <v>43608.644907407404</v>
      </c>
      <c r="Q68" s="79" t="s">
        <v>375</v>
      </c>
      <c r="R68" s="79"/>
      <c r="S68" s="79"/>
      <c r="T68" s="79" t="s">
        <v>462</v>
      </c>
      <c r="U68" s="79"/>
      <c r="V68" s="83" t="s">
        <v>470</v>
      </c>
      <c r="W68" s="81">
        <v>43608.644907407404</v>
      </c>
      <c r="X68" s="83" t="s">
        <v>493</v>
      </c>
      <c r="Y68" s="79"/>
      <c r="Z68" s="79"/>
      <c r="AA68" s="85" t="s">
        <v>592</v>
      </c>
      <c r="AB68" s="85" t="s">
        <v>681</v>
      </c>
      <c r="AC68" s="79" t="b">
        <v>0</v>
      </c>
      <c r="AD68" s="79">
        <v>1</v>
      </c>
      <c r="AE68" s="85" t="s">
        <v>749</v>
      </c>
      <c r="AF68" s="79" t="b">
        <v>0</v>
      </c>
      <c r="AG68" s="79" t="s">
        <v>806</v>
      </c>
      <c r="AH68" s="79"/>
      <c r="AI68" s="85" t="s">
        <v>740</v>
      </c>
      <c r="AJ68" s="79" t="b">
        <v>0</v>
      </c>
      <c r="AK68" s="79">
        <v>0</v>
      </c>
      <c r="AL68" s="85" t="s">
        <v>740</v>
      </c>
      <c r="AM68" s="79" t="s">
        <v>813</v>
      </c>
      <c r="AN68" s="79" t="b">
        <v>0</v>
      </c>
      <c r="AO68" s="85" t="s">
        <v>681</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c r="BE68" s="49"/>
      <c r="BF68" s="48"/>
      <c r="BG68" s="49"/>
      <c r="BH68" s="48"/>
      <c r="BI68" s="49"/>
      <c r="BJ68" s="48"/>
      <c r="BK68" s="49"/>
      <c r="BL68" s="48"/>
    </row>
    <row r="69" spans="1:64" ht="15">
      <c r="A69" s="64" t="s">
        <v>218</v>
      </c>
      <c r="B69" s="64" t="s">
        <v>255</v>
      </c>
      <c r="C69" s="65" t="s">
        <v>2124</v>
      </c>
      <c r="D69" s="66">
        <v>3</v>
      </c>
      <c r="E69" s="67" t="s">
        <v>132</v>
      </c>
      <c r="F69" s="68">
        <v>32</v>
      </c>
      <c r="G69" s="65"/>
      <c r="H69" s="69"/>
      <c r="I69" s="70"/>
      <c r="J69" s="70"/>
      <c r="K69" s="34" t="s">
        <v>65</v>
      </c>
      <c r="L69" s="77">
        <v>69</v>
      </c>
      <c r="M69" s="77"/>
      <c r="N69" s="72"/>
      <c r="O69" s="79" t="s">
        <v>359</v>
      </c>
      <c r="P69" s="81">
        <v>43608.644907407404</v>
      </c>
      <c r="Q69" s="79" t="s">
        <v>375</v>
      </c>
      <c r="R69" s="79"/>
      <c r="S69" s="79"/>
      <c r="T69" s="79" t="s">
        <v>462</v>
      </c>
      <c r="U69" s="79"/>
      <c r="V69" s="83" t="s">
        <v>470</v>
      </c>
      <c r="W69" s="81">
        <v>43608.644907407404</v>
      </c>
      <c r="X69" s="83" t="s">
        <v>493</v>
      </c>
      <c r="Y69" s="79"/>
      <c r="Z69" s="79"/>
      <c r="AA69" s="85" t="s">
        <v>592</v>
      </c>
      <c r="AB69" s="85" t="s">
        <v>681</v>
      </c>
      <c r="AC69" s="79" t="b">
        <v>0</v>
      </c>
      <c r="AD69" s="79">
        <v>1</v>
      </c>
      <c r="AE69" s="85" t="s">
        <v>749</v>
      </c>
      <c r="AF69" s="79" t="b">
        <v>0</v>
      </c>
      <c r="AG69" s="79" t="s">
        <v>806</v>
      </c>
      <c r="AH69" s="79"/>
      <c r="AI69" s="85" t="s">
        <v>740</v>
      </c>
      <c r="AJ69" s="79" t="b">
        <v>0</v>
      </c>
      <c r="AK69" s="79">
        <v>0</v>
      </c>
      <c r="AL69" s="85" t="s">
        <v>740</v>
      </c>
      <c r="AM69" s="79" t="s">
        <v>813</v>
      </c>
      <c r="AN69" s="79" t="b">
        <v>0</v>
      </c>
      <c r="AO69" s="85" t="s">
        <v>681</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0</v>
      </c>
      <c r="BE69" s="49">
        <v>0</v>
      </c>
      <c r="BF69" s="48">
        <v>0</v>
      </c>
      <c r="BG69" s="49">
        <v>0</v>
      </c>
      <c r="BH69" s="48">
        <v>0</v>
      </c>
      <c r="BI69" s="49">
        <v>0</v>
      </c>
      <c r="BJ69" s="48">
        <v>9</v>
      </c>
      <c r="BK69" s="49">
        <v>100</v>
      </c>
      <c r="BL69" s="48">
        <v>9</v>
      </c>
    </row>
    <row r="70" spans="1:64" ht="15">
      <c r="A70" s="64" t="s">
        <v>218</v>
      </c>
      <c r="B70" s="64" t="s">
        <v>256</v>
      </c>
      <c r="C70" s="65" t="s">
        <v>2124</v>
      </c>
      <c r="D70" s="66">
        <v>3</v>
      </c>
      <c r="E70" s="67" t="s">
        <v>132</v>
      </c>
      <c r="F70" s="68">
        <v>32</v>
      </c>
      <c r="G70" s="65"/>
      <c r="H70" s="69"/>
      <c r="I70" s="70"/>
      <c r="J70" s="70"/>
      <c r="K70" s="34" t="s">
        <v>65</v>
      </c>
      <c r="L70" s="77">
        <v>70</v>
      </c>
      <c r="M70" s="77"/>
      <c r="N70" s="72"/>
      <c r="O70" s="79" t="s">
        <v>359</v>
      </c>
      <c r="P70" s="81">
        <v>43608.64502314815</v>
      </c>
      <c r="Q70" s="79" t="s">
        <v>376</v>
      </c>
      <c r="R70" s="79"/>
      <c r="S70" s="79"/>
      <c r="T70" s="79" t="s">
        <v>462</v>
      </c>
      <c r="U70" s="79"/>
      <c r="V70" s="83" t="s">
        <v>470</v>
      </c>
      <c r="W70" s="81">
        <v>43608.64502314815</v>
      </c>
      <c r="X70" s="83" t="s">
        <v>494</v>
      </c>
      <c r="Y70" s="79"/>
      <c r="Z70" s="79"/>
      <c r="AA70" s="85" t="s">
        <v>593</v>
      </c>
      <c r="AB70" s="85" t="s">
        <v>682</v>
      </c>
      <c r="AC70" s="79" t="b">
        <v>0</v>
      </c>
      <c r="AD70" s="79">
        <v>0</v>
      </c>
      <c r="AE70" s="85" t="s">
        <v>750</v>
      </c>
      <c r="AF70" s="79" t="b">
        <v>0</v>
      </c>
      <c r="AG70" s="79" t="s">
        <v>806</v>
      </c>
      <c r="AH70" s="79"/>
      <c r="AI70" s="85" t="s">
        <v>740</v>
      </c>
      <c r="AJ70" s="79" t="b">
        <v>0</v>
      </c>
      <c r="AK70" s="79">
        <v>0</v>
      </c>
      <c r="AL70" s="85" t="s">
        <v>740</v>
      </c>
      <c r="AM70" s="79" t="s">
        <v>813</v>
      </c>
      <c r="AN70" s="79" t="b">
        <v>0</v>
      </c>
      <c r="AO70" s="85" t="s">
        <v>682</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0</v>
      </c>
      <c r="BE70" s="49">
        <v>0</v>
      </c>
      <c r="BF70" s="48">
        <v>0</v>
      </c>
      <c r="BG70" s="49">
        <v>0</v>
      </c>
      <c r="BH70" s="48">
        <v>0</v>
      </c>
      <c r="BI70" s="49">
        <v>0</v>
      </c>
      <c r="BJ70" s="48">
        <v>4</v>
      </c>
      <c r="BK70" s="49">
        <v>100</v>
      </c>
      <c r="BL70" s="48">
        <v>4</v>
      </c>
    </row>
    <row r="71" spans="1:64" ht="15">
      <c r="A71" s="64" t="s">
        <v>218</v>
      </c>
      <c r="B71" s="64" t="s">
        <v>257</v>
      </c>
      <c r="C71" s="65" t="s">
        <v>2124</v>
      </c>
      <c r="D71" s="66">
        <v>3</v>
      </c>
      <c r="E71" s="67" t="s">
        <v>132</v>
      </c>
      <c r="F71" s="68">
        <v>32</v>
      </c>
      <c r="G71" s="65"/>
      <c r="H71" s="69"/>
      <c r="I71" s="70"/>
      <c r="J71" s="70"/>
      <c r="K71" s="34" t="s">
        <v>65</v>
      </c>
      <c r="L71" s="77">
        <v>71</v>
      </c>
      <c r="M71" s="77"/>
      <c r="N71" s="72"/>
      <c r="O71" s="79" t="s">
        <v>359</v>
      </c>
      <c r="P71" s="81">
        <v>43608.645219907405</v>
      </c>
      <c r="Q71" s="79" t="s">
        <v>377</v>
      </c>
      <c r="R71" s="79"/>
      <c r="S71" s="79"/>
      <c r="T71" s="79" t="s">
        <v>462</v>
      </c>
      <c r="U71" s="79"/>
      <c r="V71" s="83" t="s">
        <v>470</v>
      </c>
      <c r="W71" s="81">
        <v>43608.645219907405</v>
      </c>
      <c r="X71" s="83" t="s">
        <v>495</v>
      </c>
      <c r="Y71" s="79"/>
      <c r="Z71" s="79"/>
      <c r="AA71" s="85" t="s">
        <v>594</v>
      </c>
      <c r="AB71" s="85" t="s">
        <v>683</v>
      </c>
      <c r="AC71" s="79" t="b">
        <v>0</v>
      </c>
      <c r="AD71" s="79">
        <v>0</v>
      </c>
      <c r="AE71" s="85" t="s">
        <v>751</v>
      </c>
      <c r="AF71" s="79" t="b">
        <v>0</v>
      </c>
      <c r="AG71" s="79" t="s">
        <v>806</v>
      </c>
      <c r="AH71" s="79"/>
      <c r="AI71" s="85" t="s">
        <v>740</v>
      </c>
      <c r="AJ71" s="79" t="b">
        <v>0</v>
      </c>
      <c r="AK71" s="79">
        <v>0</v>
      </c>
      <c r="AL71" s="85" t="s">
        <v>740</v>
      </c>
      <c r="AM71" s="79" t="s">
        <v>813</v>
      </c>
      <c r="AN71" s="79" t="b">
        <v>0</v>
      </c>
      <c r="AO71" s="85" t="s">
        <v>683</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0</v>
      </c>
      <c r="BE71" s="49">
        <v>0</v>
      </c>
      <c r="BF71" s="48">
        <v>0</v>
      </c>
      <c r="BG71" s="49">
        <v>0</v>
      </c>
      <c r="BH71" s="48">
        <v>0</v>
      </c>
      <c r="BI71" s="49">
        <v>0</v>
      </c>
      <c r="BJ71" s="48">
        <v>4</v>
      </c>
      <c r="BK71" s="49">
        <v>100</v>
      </c>
      <c r="BL71" s="48">
        <v>4</v>
      </c>
    </row>
    <row r="72" spans="1:64" ht="15">
      <c r="A72" s="64" t="s">
        <v>218</v>
      </c>
      <c r="B72" s="64" t="s">
        <v>258</v>
      </c>
      <c r="C72" s="65" t="s">
        <v>2124</v>
      </c>
      <c r="D72" s="66">
        <v>3</v>
      </c>
      <c r="E72" s="67" t="s">
        <v>132</v>
      </c>
      <c r="F72" s="68">
        <v>32</v>
      </c>
      <c r="G72" s="65"/>
      <c r="H72" s="69"/>
      <c r="I72" s="70"/>
      <c r="J72" s="70"/>
      <c r="K72" s="34" t="s">
        <v>65</v>
      </c>
      <c r="L72" s="77">
        <v>72</v>
      </c>
      <c r="M72" s="77"/>
      <c r="N72" s="72"/>
      <c r="O72" s="79" t="s">
        <v>359</v>
      </c>
      <c r="P72" s="81">
        <v>43608.85732638889</v>
      </c>
      <c r="Q72" s="79" t="s">
        <v>378</v>
      </c>
      <c r="R72" s="79"/>
      <c r="S72" s="79"/>
      <c r="T72" s="79" t="s">
        <v>462</v>
      </c>
      <c r="U72" s="79"/>
      <c r="V72" s="83" t="s">
        <v>470</v>
      </c>
      <c r="W72" s="81">
        <v>43608.85732638889</v>
      </c>
      <c r="X72" s="83" t="s">
        <v>496</v>
      </c>
      <c r="Y72" s="79"/>
      <c r="Z72" s="79"/>
      <c r="AA72" s="85" t="s">
        <v>595</v>
      </c>
      <c r="AB72" s="85" t="s">
        <v>684</v>
      </c>
      <c r="AC72" s="79" t="b">
        <v>0</v>
      </c>
      <c r="AD72" s="79">
        <v>0</v>
      </c>
      <c r="AE72" s="85" t="s">
        <v>752</v>
      </c>
      <c r="AF72" s="79" t="b">
        <v>0</v>
      </c>
      <c r="AG72" s="79" t="s">
        <v>806</v>
      </c>
      <c r="AH72" s="79"/>
      <c r="AI72" s="85" t="s">
        <v>740</v>
      </c>
      <c r="AJ72" s="79" t="b">
        <v>0</v>
      </c>
      <c r="AK72" s="79">
        <v>0</v>
      </c>
      <c r="AL72" s="85" t="s">
        <v>740</v>
      </c>
      <c r="AM72" s="79" t="s">
        <v>813</v>
      </c>
      <c r="AN72" s="79" t="b">
        <v>0</v>
      </c>
      <c r="AO72" s="85" t="s">
        <v>684</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0</v>
      </c>
      <c r="BE72" s="49">
        <v>0</v>
      </c>
      <c r="BF72" s="48">
        <v>0</v>
      </c>
      <c r="BG72" s="49">
        <v>0</v>
      </c>
      <c r="BH72" s="48">
        <v>0</v>
      </c>
      <c r="BI72" s="49">
        <v>0</v>
      </c>
      <c r="BJ72" s="48">
        <v>4</v>
      </c>
      <c r="BK72" s="49">
        <v>100</v>
      </c>
      <c r="BL72" s="48">
        <v>4</v>
      </c>
    </row>
    <row r="73" spans="1:64" ht="15">
      <c r="A73" s="64" t="s">
        <v>218</v>
      </c>
      <c r="B73" s="64" t="s">
        <v>259</v>
      </c>
      <c r="C73" s="65" t="s">
        <v>2124</v>
      </c>
      <c r="D73" s="66">
        <v>3</v>
      </c>
      <c r="E73" s="67" t="s">
        <v>132</v>
      </c>
      <c r="F73" s="68">
        <v>32</v>
      </c>
      <c r="G73" s="65"/>
      <c r="H73" s="69"/>
      <c r="I73" s="70"/>
      <c r="J73" s="70"/>
      <c r="K73" s="34" t="s">
        <v>65</v>
      </c>
      <c r="L73" s="77">
        <v>73</v>
      </c>
      <c r="M73" s="77"/>
      <c r="N73" s="72"/>
      <c r="O73" s="79" t="s">
        <v>359</v>
      </c>
      <c r="P73" s="81">
        <v>43608.85737268518</v>
      </c>
      <c r="Q73" s="79" t="s">
        <v>379</v>
      </c>
      <c r="R73" s="79"/>
      <c r="S73" s="79"/>
      <c r="T73" s="79" t="s">
        <v>462</v>
      </c>
      <c r="U73" s="79"/>
      <c r="V73" s="83" t="s">
        <v>470</v>
      </c>
      <c r="W73" s="81">
        <v>43608.85737268518</v>
      </c>
      <c r="X73" s="83" t="s">
        <v>497</v>
      </c>
      <c r="Y73" s="79"/>
      <c r="Z73" s="79"/>
      <c r="AA73" s="85" t="s">
        <v>596</v>
      </c>
      <c r="AB73" s="85" t="s">
        <v>685</v>
      </c>
      <c r="AC73" s="79" t="b">
        <v>0</v>
      </c>
      <c r="AD73" s="79">
        <v>1</v>
      </c>
      <c r="AE73" s="85" t="s">
        <v>753</v>
      </c>
      <c r="AF73" s="79" t="b">
        <v>0</v>
      </c>
      <c r="AG73" s="79" t="s">
        <v>806</v>
      </c>
      <c r="AH73" s="79"/>
      <c r="AI73" s="85" t="s">
        <v>740</v>
      </c>
      <c r="AJ73" s="79" t="b">
        <v>0</v>
      </c>
      <c r="AK73" s="79">
        <v>0</v>
      </c>
      <c r="AL73" s="85" t="s">
        <v>740</v>
      </c>
      <c r="AM73" s="79" t="s">
        <v>813</v>
      </c>
      <c r="AN73" s="79" t="b">
        <v>0</v>
      </c>
      <c r="AO73" s="85" t="s">
        <v>685</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0</v>
      </c>
      <c r="BE73" s="49">
        <v>0</v>
      </c>
      <c r="BF73" s="48">
        <v>0</v>
      </c>
      <c r="BG73" s="49">
        <v>0</v>
      </c>
      <c r="BH73" s="48">
        <v>0</v>
      </c>
      <c r="BI73" s="49">
        <v>0</v>
      </c>
      <c r="BJ73" s="48">
        <v>4</v>
      </c>
      <c r="BK73" s="49">
        <v>100</v>
      </c>
      <c r="BL73" s="48">
        <v>4</v>
      </c>
    </row>
    <row r="74" spans="1:64" ht="15">
      <c r="A74" s="64" t="s">
        <v>218</v>
      </c>
      <c r="B74" s="64" t="s">
        <v>260</v>
      </c>
      <c r="C74" s="65" t="s">
        <v>2124</v>
      </c>
      <c r="D74" s="66">
        <v>3</v>
      </c>
      <c r="E74" s="67" t="s">
        <v>132</v>
      </c>
      <c r="F74" s="68">
        <v>32</v>
      </c>
      <c r="G74" s="65"/>
      <c r="H74" s="69"/>
      <c r="I74" s="70"/>
      <c r="J74" s="70"/>
      <c r="K74" s="34" t="s">
        <v>65</v>
      </c>
      <c r="L74" s="77">
        <v>74</v>
      </c>
      <c r="M74" s="77"/>
      <c r="N74" s="72"/>
      <c r="O74" s="79" t="s">
        <v>359</v>
      </c>
      <c r="P74" s="81">
        <v>43608.85743055555</v>
      </c>
      <c r="Q74" s="79" t="s">
        <v>380</v>
      </c>
      <c r="R74" s="79"/>
      <c r="S74" s="79"/>
      <c r="T74" s="79" t="s">
        <v>462</v>
      </c>
      <c r="U74" s="79"/>
      <c r="V74" s="83" t="s">
        <v>470</v>
      </c>
      <c r="W74" s="81">
        <v>43608.85743055555</v>
      </c>
      <c r="X74" s="83" t="s">
        <v>498</v>
      </c>
      <c r="Y74" s="79"/>
      <c r="Z74" s="79"/>
      <c r="AA74" s="85" t="s">
        <v>597</v>
      </c>
      <c r="AB74" s="85" t="s">
        <v>686</v>
      </c>
      <c r="AC74" s="79" t="b">
        <v>0</v>
      </c>
      <c r="AD74" s="79">
        <v>0</v>
      </c>
      <c r="AE74" s="85" t="s">
        <v>754</v>
      </c>
      <c r="AF74" s="79" t="b">
        <v>0</v>
      </c>
      <c r="AG74" s="79" t="s">
        <v>806</v>
      </c>
      <c r="AH74" s="79"/>
      <c r="AI74" s="85" t="s">
        <v>740</v>
      </c>
      <c r="AJ74" s="79" t="b">
        <v>0</v>
      </c>
      <c r="AK74" s="79">
        <v>0</v>
      </c>
      <c r="AL74" s="85" t="s">
        <v>740</v>
      </c>
      <c r="AM74" s="79" t="s">
        <v>813</v>
      </c>
      <c r="AN74" s="79" t="b">
        <v>0</v>
      </c>
      <c r="AO74" s="85" t="s">
        <v>686</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0</v>
      </c>
      <c r="BE74" s="49">
        <v>0</v>
      </c>
      <c r="BF74" s="48">
        <v>0</v>
      </c>
      <c r="BG74" s="49">
        <v>0</v>
      </c>
      <c r="BH74" s="48">
        <v>0</v>
      </c>
      <c r="BI74" s="49">
        <v>0</v>
      </c>
      <c r="BJ74" s="48">
        <v>4</v>
      </c>
      <c r="BK74" s="49">
        <v>100</v>
      </c>
      <c r="BL74" s="48">
        <v>4</v>
      </c>
    </row>
    <row r="75" spans="1:64" ht="15">
      <c r="A75" s="64" t="s">
        <v>218</v>
      </c>
      <c r="B75" s="64" t="s">
        <v>261</v>
      </c>
      <c r="C75" s="65" t="s">
        <v>2124</v>
      </c>
      <c r="D75" s="66">
        <v>3</v>
      </c>
      <c r="E75" s="67" t="s">
        <v>132</v>
      </c>
      <c r="F75" s="68">
        <v>32</v>
      </c>
      <c r="G75" s="65"/>
      <c r="H75" s="69"/>
      <c r="I75" s="70"/>
      <c r="J75" s="70"/>
      <c r="K75" s="34" t="s">
        <v>65</v>
      </c>
      <c r="L75" s="77">
        <v>75</v>
      </c>
      <c r="M75" s="77"/>
      <c r="N75" s="72"/>
      <c r="O75" s="79" t="s">
        <v>359</v>
      </c>
      <c r="P75" s="81">
        <v>43608.8575</v>
      </c>
      <c r="Q75" s="79" t="s">
        <v>381</v>
      </c>
      <c r="R75" s="79"/>
      <c r="S75" s="79"/>
      <c r="T75" s="79" t="s">
        <v>462</v>
      </c>
      <c r="U75" s="79"/>
      <c r="V75" s="83" t="s">
        <v>470</v>
      </c>
      <c r="W75" s="81">
        <v>43608.8575</v>
      </c>
      <c r="X75" s="83" t="s">
        <v>499</v>
      </c>
      <c r="Y75" s="79"/>
      <c r="Z75" s="79"/>
      <c r="AA75" s="85" t="s">
        <v>598</v>
      </c>
      <c r="AB75" s="85" t="s">
        <v>687</v>
      </c>
      <c r="AC75" s="79" t="b">
        <v>0</v>
      </c>
      <c r="AD75" s="79">
        <v>0</v>
      </c>
      <c r="AE75" s="85" t="s">
        <v>755</v>
      </c>
      <c r="AF75" s="79" t="b">
        <v>0</v>
      </c>
      <c r="AG75" s="79" t="s">
        <v>806</v>
      </c>
      <c r="AH75" s="79"/>
      <c r="AI75" s="85" t="s">
        <v>740</v>
      </c>
      <c r="AJ75" s="79" t="b">
        <v>0</v>
      </c>
      <c r="AK75" s="79">
        <v>0</v>
      </c>
      <c r="AL75" s="85" t="s">
        <v>740</v>
      </c>
      <c r="AM75" s="79" t="s">
        <v>813</v>
      </c>
      <c r="AN75" s="79" t="b">
        <v>0</v>
      </c>
      <c r="AO75" s="85" t="s">
        <v>687</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v>0</v>
      </c>
      <c r="BE75" s="49">
        <v>0</v>
      </c>
      <c r="BF75" s="48">
        <v>0</v>
      </c>
      <c r="BG75" s="49">
        <v>0</v>
      </c>
      <c r="BH75" s="48">
        <v>0</v>
      </c>
      <c r="BI75" s="49">
        <v>0</v>
      </c>
      <c r="BJ75" s="48">
        <v>4</v>
      </c>
      <c r="BK75" s="49">
        <v>100</v>
      </c>
      <c r="BL75" s="48">
        <v>4</v>
      </c>
    </row>
    <row r="76" spans="1:64" ht="15">
      <c r="A76" s="64" t="s">
        <v>218</v>
      </c>
      <c r="B76" s="64" t="s">
        <v>262</v>
      </c>
      <c r="C76" s="65" t="s">
        <v>2124</v>
      </c>
      <c r="D76" s="66">
        <v>3</v>
      </c>
      <c r="E76" s="67" t="s">
        <v>132</v>
      </c>
      <c r="F76" s="68">
        <v>32</v>
      </c>
      <c r="G76" s="65"/>
      <c r="H76" s="69"/>
      <c r="I76" s="70"/>
      <c r="J76" s="70"/>
      <c r="K76" s="34" t="s">
        <v>65</v>
      </c>
      <c r="L76" s="77">
        <v>76</v>
      </c>
      <c r="M76" s="77"/>
      <c r="N76" s="72"/>
      <c r="O76" s="79" t="s">
        <v>359</v>
      </c>
      <c r="P76" s="81">
        <v>43608.857569444444</v>
      </c>
      <c r="Q76" s="79" t="s">
        <v>382</v>
      </c>
      <c r="R76" s="79"/>
      <c r="S76" s="79"/>
      <c r="T76" s="79" t="s">
        <v>462</v>
      </c>
      <c r="U76" s="79"/>
      <c r="V76" s="83" t="s">
        <v>470</v>
      </c>
      <c r="W76" s="81">
        <v>43608.857569444444</v>
      </c>
      <c r="X76" s="83" t="s">
        <v>500</v>
      </c>
      <c r="Y76" s="79"/>
      <c r="Z76" s="79"/>
      <c r="AA76" s="85" t="s">
        <v>599</v>
      </c>
      <c r="AB76" s="85" t="s">
        <v>688</v>
      </c>
      <c r="AC76" s="79" t="b">
        <v>0</v>
      </c>
      <c r="AD76" s="79">
        <v>0</v>
      </c>
      <c r="AE76" s="85" t="s">
        <v>756</v>
      </c>
      <c r="AF76" s="79" t="b">
        <v>0</v>
      </c>
      <c r="AG76" s="79" t="s">
        <v>806</v>
      </c>
      <c r="AH76" s="79"/>
      <c r="AI76" s="85" t="s">
        <v>740</v>
      </c>
      <c r="AJ76" s="79" t="b">
        <v>0</v>
      </c>
      <c r="AK76" s="79">
        <v>0</v>
      </c>
      <c r="AL76" s="85" t="s">
        <v>740</v>
      </c>
      <c r="AM76" s="79" t="s">
        <v>813</v>
      </c>
      <c r="AN76" s="79" t="b">
        <v>0</v>
      </c>
      <c r="AO76" s="85" t="s">
        <v>688</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0</v>
      </c>
      <c r="BE76" s="49">
        <v>0</v>
      </c>
      <c r="BF76" s="48">
        <v>0</v>
      </c>
      <c r="BG76" s="49">
        <v>0</v>
      </c>
      <c r="BH76" s="48">
        <v>0</v>
      </c>
      <c r="BI76" s="49">
        <v>0</v>
      </c>
      <c r="BJ76" s="48">
        <v>4</v>
      </c>
      <c r="BK76" s="49">
        <v>100</v>
      </c>
      <c r="BL76" s="48">
        <v>4</v>
      </c>
    </row>
    <row r="77" spans="1:64" ht="15">
      <c r="A77" s="64" t="s">
        <v>218</v>
      </c>
      <c r="B77" s="64" t="s">
        <v>263</v>
      </c>
      <c r="C77" s="65" t="s">
        <v>2124</v>
      </c>
      <c r="D77" s="66">
        <v>3</v>
      </c>
      <c r="E77" s="67" t="s">
        <v>132</v>
      </c>
      <c r="F77" s="68">
        <v>32</v>
      </c>
      <c r="G77" s="65"/>
      <c r="H77" s="69"/>
      <c r="I77" s="70"/>
      <c r="J77" s="70"/>
      <c r="K77" s="34" t="s">
        <v>65</v>
      </c>
      <c r="L77" s="77">
        <v>77</v>
      </c>
      <c r="M77" s="77"/>
      <c r="N77" s="72"/>
      <c r="O77" s="79" t="s">
        <v>359</v>
      </c>
      <c r="P77" s="81">
        <v>43608.85769675926</v>
      </c>
      <c r="Q77" s="79" t="s">
        <v>383</v>
      </c>
      <c r="R77" s="79"/>
      <c r="S77" s="79"/>
      <c r="T77" s="79" t="s">
        <v>462</v>
      </c>
      <c r="U77" s="79"/>
      <c r="V77" s="83" t="s">
        <v>470</v>
      </c>
      <c r="W77" s="81">
        <v>43608.85769675926</v>
      </c>
      <c r="X77" s="83" t="s">
        <v>501</v>
      </c>
      <c r="Y77" s="79"/>
      <c r="Z77" s="79"/>
      <c r="AA77" s="85" t="s">
        <v>600</v>
      </c>
      <c r="AB77" s="85" t="s">
        <v>689</v>
      </c>
      <c r="AC77" s="79" t="b">
        <v>0</v>
      </c>
      <c r="AD77" s="79">
        <v>0</v>
      </c>
      <c r="AE77" s="85" t="s">
        <v>757</v>
      </c>
      <c r="AF77" s="79" t="b">
        <v>0</v>
      </c>
      <c r="AG77" s="79" t="s">
        <v>806</v>
      </c>
      <c r="AH77" s="79"/>
      <c r="AI77" s="85" t="s">
        <v>740</v>
      </c>
      <c r="AJ77" s="79" t="b">
        <v>0</v>
      </c>
      <c r="AK77" s="79">
        <v>0</v>
      </c>
      <c r="AL77" s="85" t="s">
        <v>740</v>
      </c>
      <c r="AM77" s="79" t="s">
        <v>813</v>
      </c>
      <c r="AN77" s="79" t="b">
        <v>0</v>
      </c>
      <c r="AO77" s="85" t="s">
        <v>689</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0</v>
      </c>
      <c r="BE77" s="49">
        <v>0</v>
      </c>
      <c r="BF77" s="48">
        <v>0</v>
      </c>
      <c r="BG77" s="49">
        <v>0</v>
      </c>
      <c r="BH77" s="48">
        <v>0</v>
      </c>
      <c r="BI77" s="49">
        <v>0</v>
      </c>
      <c r="BJ77" s="48">
        <v>4</v>
      </c>
      <c r="BK77" s="49">
        <v>100</v>
      </c>
      <c r="BL77" s="48">
        <v>4</v>
      </c>
    </row>
    <row r="78" spans="1:64" ht="15">
      <c r="A78" s="64" t="s">
        <v>218</v>
      </c>
      <c r="B78" s="64" t="s">
        <v>264</v>
      </c>
      <c r="C78" s="65" t="s">
        <v>2124</v>
      </c>
      <c r="D78" s="66">
        <v>3</v>
      </c>
      <c r="E78" s="67" t="s">
        <v>132</v>
      </c>
      <c r="F78" s="68">
        <v>32</v>
      </c>
      <c r="G78" s="65"/>
      <c r="H78" s="69"/>
      <c r="I78" s="70"/>
      <c r="J78" s="70"/>
      <c r="K78" s="34" t="s">
        <v>65</v>
      </c>
      <c r="L78" s="77">
        <v>78</v>
      </c>
      <c r="M78" s="77"/>
      <c r="N78" s="72"/>
      <c r="O78" s="79" t="s">
        <v>358</v>
      </c>
      <c r="P78" s="81">
        <v>43608.857835648145</v>
      </c>
      <c r="Q78" s="79" t="s">
        <v>384</v>
      </c>
      <c r="R78" s="79"/>
      <c r="S78" s="79"/>
      <c r="T78" s="79" t="s">
        <v>462</v>
      </c>
      <c r="U78" s="79"/>
      <c r="V78" s="83" t="s">
        <v>470</v>
      </c>
      <c r="W78" s="81">
        <v>43608.857835648145</v>
      </c>
      <c r="X78" s="83" t="s">
        <v>502</v>
      </c>
      <c r="Y78" s="79"/>
      <c r="Z78" s="79"/>
      <c r="AA78" s="85" t="s">
        <v>601</v>
      </c>
      <c r="AB78" s="85" t="s">
        <v>690</v>
      </c>
      <c r="AC78" s="79" t="b">
        <v>0</v>
      </c>
      <c r="AD78" s="79">
        <v>0</v>
      </c>
      <c r="AE78" s="85" t="s">
        <v>758</v>
      </c>
      <c r="AF78" s="79" t="b">
        <v>0</v>
      </c>
      <c r="AG78" s="79" t="s">
        <v>806</v>
      </c>
      <c r="AH78" s="79"/>
      <c r="AI78" s="85" t="s">
        <v>740</v>
      </c>
      <c r="AJ78" s="79" t="b">
        <v>0</v>
      </c>
      <c r="AK78" s="79">
        <v>0</v>
      </c>
      <c r="AL78" s="85" t="s">
        <v>740</v>
      </c>
      <c r="AM78" s="79" t="s">
        <v>813</v>
      </c>
      <c r="AN78" s="79" t="b">
        <v>0</v>
      </c>
      <c r="AO78" s="85" t="s">
        <v>690</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c r="BE78" s="49"/>
      <c r="BF78" s="48"/>
      <c r="BG78" s="49"/>
      <c r="BH78" s="48"/>
      <c r="BI78" s="49"/>
      <c r="BJ78" s="48"/>
      <c r="BK78" s="49"/>
      <c r="BL78" s="48"/>
    </row>
    <row r="79" spans="1:64" ht="15">
      <c r="A79" s="64" t="s">
        <v>218</v>
      </c>
      <c r="B79" s="64" t="s">
        <v>265</v>
      </c>
      <c r="C79" s="65" t="s">
        <v>2124</v>
      </c>
      <c r="D79" s="66">
        <v>3</v>
      </c>
      <c r="E79" s="67" t="s">
        <v>132</v>
      </c>
      <c r="F79" s="68">
        <v>32</v>
      </c>
      <c r="G79" s="65"/>
      <c r="H79" s="69"/>
      <c r="I79" s="70"/>
      <c r="J79" s="70"/>
      <c r="K79" s="34" t="s">
        <v>65</v>
      </c>
      <c r="L79" s="77">
        <v>79</v>
      </c>
      <c r="M79" s="77"/>
      <c r="N79" s="72"/>
      <c r="O79" s="79" t="s">
        <v>359</v>
      </c>
      <c r="P79" s="81">
        <v>43608.857835648145</v>
      </c>
      <c r="Q79" s="79" t="s">
        <v>384</v>
      </c>
      <c r="R79" s="79"/>
      <c r="S79" s="79"/>
      <c r="T79" s="79" t="s">
        <v>462</v>
      </c>
      <c r="U79" s="79"/>
      <c r="V79" s="83" t="s">
        <v>470</v>
      </c>
      <c r="W79" s="81">
        <v>43608.857835648145</v>
      </c>
      <c r="X79" s="83" t="s">
        <v>502</v>
      </c>
      <c r="Y79" s="79"/>
      <c r="Z79" s="79"/>
      <c r="AA79" s="85" t="s">
        <v>601</v>
      </c>
      <c r="AB79" s="85" t="s">
        <v>690</v>
      </c>
      <c r="AC79" s="79" t="b">
        <v>0</v>
      </c>
      <c r="AD79" s="79">
        <v>0</v>
      </c>
      <c r="AE79" s="85" t="s">
        <v>758</v>
      </c>
      <c r="AF79" s="79" t="b">
        <v>0</v>
      </c>
      <c r="AG79" s="79" t="s">
        <v>806</v>
      </c>
      <c r="AH79" s="79"/>
      <c r="AI79" s="85" t="s">
        <v>740</v>
      </c>
      <c r="AJ79" s="79" t="b">
        <v>0</v>
      </c>
      <c r="AK79" s="79">
        <v>0</v>
      </c>
      <c r="AL79" s="85" t="s">
        <v>740</v>
      </c>
      <c r="AM79" s="79" t="s">
        <v>813</v>
      </c>
      <c r="AN79" s="79" t="b">
        <v>0</v>
      </c>
      <c r="AO79" s="85" t="s">
        <v>690</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v>0</v>
      </c>
      <c r="BE79" s="49">
        <v>0</v>
      </c>
      <c r="BF79" s="48">
        <v>0</v>
      </c>
      <c r="BG79" s="49">
        <v>0</v>
      </c>
      <c r="BH79" s="48">
        <v>0</v>
      </c>
      <c r="BI79" s="49">
        <v>0</v>
      </c>
      <c r="BJ79" s="48">
        <v>6</v>
      </c>
      <c r="BK79" s="49">
        <v>100</v>
      </c>
      <c r="BL79" s="48">
        <v>6</v>
      </c>
    </row>
    <row r="80" spans="1:64" ht="15">
      <c r="A80" s="64" t="s">
        <v>218</v>
      </c>
      <c r="B80" s="64" t="s">
        <v>266</v>
      </c>
      <c r="C80" s="65" t="s">
        <v>2124</v>
      </c>
      <c r="D80" s="66">
        <v>3</v>
      </c>
      <c r="E80" s="67" t="s">
        <v>132</v>
      </c>
      <c r="F80" s="68">
        <v>32</v>
      </c>
      <c r="G80" s="65"/>
      <c r="H80" s="69"/>
      <c r="I80" s="70"/>
      <c r="J80" s="70"/>
      <c r="K80" s="34" t="s">
        <v>65</v>
      </c>
      <c r="L80" s="77">
        <v>80</v>
      </c>
      <c r="M80" s="77"/>
      <c r="N80" s="72"/>
      <c r="O80" s="79" t="s">
        <v>359</v>
      </c>
      <c r="P80" s="81">
        <v>43609.08550925926</v>
      </c>
      <c r="Q80" s="79" t="s">
        <v>385</v>
      </c>
      <c r="R80" s="79"/>
      <c r="S80" s="79"/>
      <c r="T80" s="79" t="s">
        <v>462</v>
      </c>
      <c r="U80" s="79"/>
      <c r="V80" s="83" t="s">
        <v>470</v>
      </c>
      <c r="W80" s="81">
        <v>43609.08550925926</v>
      </c>
      <c r="X80" s="83" t="s">
        <v>503</v>
      </c>
      <c r="Y80" s="79"/>
      <c r="Z80" s="79"/>
      <c r="AA80" s="85" t="s">
        <v>602</v>
      </c>
      <c r="AB80" s="85" t="s">
        <v>691</v>
      </c>
      <c r="AC80" s="79" t="b">
        <v>0</v>
      </c>
      <c r="AD80" s="79">
        <v>0</v>
      </c>
      <c r="AE80" s="85" t="s">
        <v>759</v>
      </c>
      <c r="AF80" s="79" t="b">
        <v>0</v>
      </c>
      <c r="AG80" s="79" t="s">
        <v>806</v>
      </c>
      <c r="AH80" s="79"/>
      <c r="AI80" s="85" t="s">
        <v>740</v>
      </c>
      <c r="AJ80" s="79" t="b">
        <v>0</v>
      </c>
      <c r="AK80" s="79">
        <v>0</v>
      </c>
      <c r="AL80" s="85" t="s">
        <v>740</v>
      </c>
      <c r="AM80" s="79" t="s">
        <v>812</v>
      </c>
      <c r="AN80" s="79" t="b">
        <v>0</v>
      </c>
      <c r="AO80" s="85" t="s">
        <v>691</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0</v>
      </c>
      <c r="BE80" s="49">
        <v>0</v>
      </c>
      <c r="BF80" s="48">
        <v>0</v>
      </c>
      <c r="BG80" s="49">
        <v>0</v>
      </c>
      <c r="BH80" s="48">
        <v>0</v>
      </c>
      <c r="BI80" s="49">
        <v>0</v>
      </c>
      <c r="BJ80" s="48">
        <v>4</v>
      </c>
      <c r="BK80" s="49">
        <v>100</v>
      </c>
      <c r="BL80" s="48">
        <v>4</v>
      </c>
    </row>
    <row r="81" spans="1:64" ht="15">
      <c r="A81" s="64" t="s">
        <v>218</v>
      </c>
      <c r="B81" s="64" t="s">
        <v>267</v>
      </c>
      <c r="C81" s="65" t="s">
        <v>2124</v>
      </c>
      <c r="D81" s="66">
        <v>3</v>
      </c>
      <c r="E81" s="67" t="s">
        <v>132</v>
      </c>
      <c r="F81" s="68">
        <v>32</v>
      </c>
      <c r="G81" s="65"/>
      <c r="H81" s="69"/>
      <c r="I81" s="70"/>
      <c r="J81" s="70"/>
      <c r="K81" s="34" t="s">
        <v>65</v>
      </c>
      <c r="L81" s="77">
        <v>81</v>
      </c>
      <c r="M81" s="77"/>
      <c r="N81" s="72"/>
      <c r="O81" s="79" t="s">
        <v>359</v>
      </c>
      <c r="P81" s="81">
        <v>43609.08582175926</v>
      </c>
      <c r="Q81" s="79" t="s">
        <v>386</v>
      </c>
      <c r="R81" s="79"/>
      <c r="S81" s="79"/>
      <c r="T81" s="79" t="s">
        <v>462</v>
      </c>
      <c r="U81" s="79"/>
      <c r="V81" s="83" t="s">
        <v>470</v>
      </c>
      <c r="W81" s="81">
        <v>43609.08582175926</v>
      </c>
      <c r="X81" s="83" t="s">
        <v>504</v>
      </c>
      <c r="Y81" s="79"/>
      <c r="Z81" s="79"/>
      <c r="AA81" s="85" t="s">
        <v>603</v>
      </c>
      <c r="AB81" s="85" t="s">
        <v>692</v>
      </c>
      <c r="AC81" s="79" t="b">
        <v>0</v>
      </c>
      <c r="AD81" s="79">
        <v>1</v>
      </c>
      <c r="AE81" s="85" t="s">
        <v>760</v>
      </c>
      <c r="AF81" s="79" t="b">
        <v>0</v>
      </c>
      <c r="AG81" s="79" t="s">
        <v>806</v>
      </c>
      <c r="AH81" s="79"/>
      <c r="AI81" s="85" t="s">
        <v>740</v>
      </c>
      <c r="AJ81" s="79" t="b">
        <v>0</v>
      </c>
      <c r="AK81" s="79">
        <v>0</v>
      </c>
      <c r="AL81" s="85" t="s">
        <v>740</v>
      </c>
      <c r="AM81" s="79" t="s">
        <v>812</v>
      </c>
      <c r="AN81" s="79" t="b">
        <v>0</v>
      </c>
      <c r="AO81" s="85" t="s">
        <v>692</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0</v>
      </c>
      <c r="BE81" s="49">
        <v>0</v>
      </c>
      <c r="BF81" s="48">
        <v>0</v>
      </c>
      <c r="BG81" s="49">
        <v>0</v>
      </c>
      <c r="BH81" s="48">
        <v>0</v>
      </c>
      <c r="BI81" s="49">
        <v>0</v>
      </c>
      <c r="BJ81" s="48">
        <v>4</v>
      </c>
      <c r="BK81" s="49">
        <v>100</v>
      </c>
      <c r="BL81" s="48">
        <v>4</v>
      </c>
    </row>
    <row r="82" spans="1:64" ht="15">
      <c r="A82" s="64" t="s">
        <v>218</v>
      </c>
      <c r="B82" s="64" t="s">
        <v>268</v>
      </c>
      <c r="C82" s="65" t="s">
        <v>2124</v>
      </c>
      <c r="D82" s="66">
        <v>3</v>
      </c>
      <c r="E82" s="67" t="s">
        <v>132</v>
      </c>
      <c r="F82" s="68">
        <v>32</v>
      </c>
      <c r="G82" s="65"/>
      <c r="H82" s="69"/>
      <c r="I82" s="70"/>
      <c r="J82" s="70"/>
      <c r="K82" s="34" t="s">
        <v>65</v>
      </c>
      <c r="L82" s="77">
        <v>82</v>
      </c>
      <c r="M82" s="77"/>
      <c r="N82" s="72"/>
      <c r="O82" s="79" t="s">
        <v>358</v>
      </c>
      <c r="P82" s="81">
        <v>43609.412453703706</v>
      </c>
      <c r="Q82" s="79" t="s">
        <v>387</v>
      </c>
      <c r="R82" s="79"/>
      <c r="S82" s="79"/>
      <c r="T82" s="79" t="s">
        <v>462</v>
      </c>
      <c r="U82" s="79"/>
      <c r="V82" s="83" t="s">
        <v>470</v>
      </c>
      <c r="W82" s="81">
        <v>43609.412453703706</v>
      </c>
      <c r="X82" s="83" t="s">
        <v>505</v>
      </c>
      <c r="Y82" s="79"/>
      <c r="Z82" s="79"/>
      <c r="AA82" s="85" t="s">
        <v>604</v>
      </c>
      <c r="AB82" s="85" t="s">
        <v>693</v>
      </c>
      <c r="AC82" s="79" t="b">
        <v>0</v>
      </c>
      <c r="AD82" s="79">
        <v>0</v>
      </c>
      <c r="AE82" s="85" t="s">
        <v>761</v>
      </c>
      <c r="AF82" s="79" t="b">
        <v>0</v>
      </c>
      <c r="AG82" s="79" t="s">
        <v>806</v>
      </c>
      <c r="AH82" s="79"/>
      <c r="AI82" s="85" t="s">
        <v>740</v>
      </c>
      <c r="AJ82" s="79" t="b">
        <v>0</v>
      </c>
      <c r="AK82" s="79">
        <v>0</v>
      </c>
      <c r="AL82" s="85" t="s">
        <v>740</v>
      </c>
      <c r="AM82" s="79" t="s">
        <v>813</v>
      </c>
      <c r="AN82" s="79" t="b">
        <v>0</v>
      </c>
      <c r="AO82" s="85" t="s">
        <v>693</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c r="BE82" s="49"/>
      <c r="BF82" s="48"/>
      <c r="BG82" s="49"/>
      <c r="BH82" s="48"/>
      <c r="BI82" s="49"/>
      <c r="BJ82" s="48"/>
      <c r="BK82" s="49"/>
      <c r="BL82" s="48"/>
    </row>
    <row r="83" spans="1:64" ht="15">
      <c r="A83" s="64" t="s">
        <v>218</v>
      </c>
      <c r="B83" s="64" t="s">
        <v>269</v>
      </c>
      <c r="C83" s="65" t="s">
        <v>2124</v>
      </c>
      <c r="D83" s="66">
        <v>3</v>
      </c>
      <c r="E83" s="67" t="s">
        <v>132</v>
      </c>
      <c r="F83" s="68">
        <v>32</v>
      </c>
      <c r="G83" s="65"/>
      <c r="H83" s="69"/>
      <c r="I83" s="70"/>
      <c r="J83" s="70"/>
      <c r="K83" s="34" t="s">
        <v>65</v>
      </c>
      <c r="L83" s="77">
        <v>83</v>
      </c>
      <c r="M83" s="77"/>
      <c r="N83" s="72"/>
      <c r="O83" s="79" t="s">
        <v>359</v>
      </c>
      <c r="P83" s="81">
        <v>43609.412453703706</v>
      </c>
      <c r="Q83" s="79" t="s">
        <v>387</v>
      </c>
      <c r="R83" s="79"/>
      <c r="S83" s="79"/>
      <c r="T83" s="79" t="s">
        <v>462</v>
      </c>
      <c r="U83" s="79"/>
      <c r="V83" s="83" t="s">
        <v>470</v>
      </c>
      <c r="W83" s="81">
        <v>43609.412453703706</v>
      </c>
      <c r="X83" s="83" t="s">
        <v>505</v>
      </c>
      <c r="Y83" s="79"/>
      <c r="Z83" s="79"/>
      <c r="AA83" s="85" t="s">
        <v>604</v>
      </c>
      <c r="AB83" s="85" t="s">
        <v>693</v>
      </c>
      <c r="AC83" s="79" t="b">
        <v>0</v>
      </c>
      <c r="AD83" s="79">
        <v>0</v>
      </c>
      <c r="AE83" s="85" t="s">
        <v>761</v>
      </c>
      <c r="AF83" s="79" t="b">
        <v>0</v>
      </c>
      <c r="AG83" s="79" t="s">
        <v>806</v>
      </c>
      <c r="AH83" s="79"/>
      <c r="AI83" s="85" t="s">
        <v>740</v>
      </c>
      <c r="AJ83" s="79" t="b">
        <v>0</v>
      </c>
      <c r="AK83" s="79">
        <v>0</v>
      </c>
      <c r="AL83" s="85" t="s">
        <v>740</v>
      </c>
      <c r="AM83" s="79" t="s">
        <v>813</v>
      </c>
      <c r="AN83" s="79" t="b">
        <v>0</v>
      </c>
      <c r="AO83" s="85" t="s">
        <v>693</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v>0</v>
      </c>
      <c r="BE83" s="49">
        <v>0</v>
      </c>
      <c r="BF83" s="48">
        <v>0</v>
      </c>
      <c r="BG83" s="49">
        <v>0</v>
      </c>
      <c r="BH83" s="48">
        <v>0</v>
      </c>
      <c r="BI83" s="49">
        <v>0</v>
      </c>
      <c r="BJ83" s="48">
        <v>5</v>
      </c>
      <c r="BK83" s="49">
        <v>100</v>
      </c>
      <c r="BL83" s="48">
        <v>5</v>
      </c>
    </row>
    <row r="84" spans="1:64" ht="15">
      <c r="A84" s="64" t="s">
        <v>218</v>
      </c>
      <c r="B84" s="64" t="s">
        <v>270</v>
      </c>
      <c r="C84" s="65" t="s">
        <v>2124</v>
      </c>
      <c r="D84" s="66">
        <v>3</v>
      </c>
      <c r="E84" s="67" t="s">
        <v>132</v>
      </c>
      <c r="F84" s="68">
        <v>32</v>
      </c>
      <c r="G84" s="65"/>
      <c r="H84" s="69"/>
      <c r="I84" s="70"/>
      <c r="J84" s="70"/>
      <c r="K84" s="34" t="s">
        <v>65</v>
      </c>
      <c r="L84" s="77">
        <v>84</v>
      </c>
      <c r="M84" s="77"/>
      <c r="N84" s="72"/>
      <c r="O84" s="79" t="s">
        <v>359</v>
      </c>
      <c r="P84" s="81">
        <v>43609.46173611111</v>
      </c>
      <c r="Q84" s="79" t="s">
        <v>388</v>
      </c>
      <c r="R84" s="79"/>
      <c r="S84" s="79"/>
      <c r="T84" s="79" t="s">
        <v>462</v>
      </c>
      <c r="U84" s="79"/>
      <c r="V84" s="83" t="s">
        <v>470</v>
      </c>
      <c r="W84" s="81">
        <v>43609.46173611111</v>
      </c>
      <c r="X84" s="83" t="s">
        <v>506</v>
      </c>
      <c r="Y84" s="79"/>
      <c r="Z84" s="79"/>
      <c r="AA84" s="85" t="s">
        <v>605</v>
      </c>
      <c r="AB84" s="85" t="s">
        <v>694</v>
      </c>
      <c r="AC84" s="79" t="b">
        <v>0</v>
      </c>
      <c r="AD84" s="79">
        <v>0</v>
      </c>
      <c r="AE84" s="85" t="s">
        <v>762</v>
      </c>
      <c r="AF84" s="79" t="b">
        <v>0</v>
      </c>
      <c r="AG84" s="79" t="s">
        <v>806</v>
      </c>
      <c r="AH84" s="79"/>
      <c r="AI84" s="85" t="s">
        <v>740</v>
      </c>
      <c r="AJ84" s="79" t="b">
        <v>0</v>
      </c>
      <c r="AK84" s="79">
        <v>0</v>
      </c>
      <c r="AL84" s="85" t="s">
        <v>740</v>
      </c>
      <c r="AM84" s="79" t="s">
        <v>813</v>
      </c>
      <c r="AN84" s="79" t="b">
        <v>0</v>
      </c>
      <c r="AO84" s="85" t="s">
        <v>694</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0</v>
      </c>
      <c r="BE84" s="49">
        <v>0</v>
      </c>
      <c r="BF84" s="48">
        <v>0</v>
      </c>
      <c r="BG84" s="49">
        <v>0</v>
      </c>
      <c r="BH84" s="48">
        <v>0</v>
      </c>
      <c r="BI84" s="49">
        <v>0</v>
      </c>
      <c r="BJ84" s="48">
        <v>4</v>
      </c>
      <c r="BK84" s="49">
        <v>100</v>
      </c>
      <c r="BL84" s="48">
        <v>4</v>
      </c>
    </row>
    <row r="85" spans="1:64" ht="15">
      <c r="A85" s="64" t="s">
        <v>218</v>
      </c>
      <c r="B85" s="64" t="s">
        <v>271</v>
      </c>
      <c r="C85" s="65" t="s">
        <v>2124</v>
      </c>
      <c r="D85" s="66">
        <v>3</v>
      </c>
      <c r="E85" s="67" t="s">
        <v>132</v>
      </c>
      <c r="F85" s="68">
        <v>32</v>
      </c>
      <c r="G85" s="65"/>
      <c r="H85" s="69"/>
      <c r="I85" s="70"/>
      <c r="J85" s="70"/>
      <c r="K85" s="34" t="s">
        <v>65</v>
      </c>
      <c r="L85" s="77">
        <v>85</v>
      </c>
      <c r="M85" s="77"/>
      <c r="N85" s="72"/>
      <c r="O85" s="79" t="s">
        <v>358</v>
      </c>
      <c r="P85" s="81">
        <v>43609.46178240741</v>
      </c>
      <c r="Q85" s="79" t="s">
        <v>389</v>
      </c>
      <c r="R85" s="79"/>
      <c r="S85" s="79"/>
      <c r="T85" s="79" t="s">
        <v>462</v>
      </c>
      <c r="U85" s="79"/>
      <c r="V85" s="83" t="s">
        <v>470</v>
      </c>
      <c r="W85" s="81">
        <v>43609.46178240741</v>
      </c>
      <c r="X85" s="83" t="s">
        <v>507</v>
      </c>
      <c r="Y85" s="79"/>
      <c r="Z85" s="79"/>
      <c r="AA85" s="85" t="s">
        <v>606</v>
      </c>
      <c r="AB85" s="85" t="s">
        <v>695</v>
      </c>
      <c r="AC85" s="79" t="b">
        <v>0</v>
      </c>
      <c r="AD85" s="79">
        <v>2</v>
      </c>
      <c r="AE85" s="85" t="s">
        <v>763</v>
      </c>
      <c r="AF85" s="79" t="b">
        <v>0</v>
      </c>
      <c r="AG85" s="79" t="s">
        <v>806</v>
      </c>
      <c r="AH85" s="79"/>
      <c r="AI85" s="85" t="s">
        <v>740</v>
      </c>
      <c r="AJ85" s="79" t="b">
        <v>0</v>
      </c>
      <c r="AK85" s="79">
        <v>0</v>
      </c>
      <c r="AL85" s="85" t="s">
        <v>740</v>
      </c>
      <c r="AM85" s="79" t="s">
        <v>813</v>
      </c>
      <c r="AN85" s="79" t="b">
        <v>0</v>
      </c>
      <c r="AO85" s="85" t="s">
        <v>695</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c r="BE85" s="49"/>
      <c r="BF85" s="48"/>
      <c r="BG85" s="49"/>
      <c r="BH85" s="48"/>
      <c r="BI85" s="49"/>
      <c r="BJ85" s="48"/>
      <c r="BK85" s="49"/>
      <c r="BL85" s="48"/>
    </row>
    <row r="86" spans="1:64" ht="15">
      <c r="A86" s="64" t="s">
        <v>218</v>
      </c>
      <c r="B86" s="64" t="s">
        <v>272</v>
      </c>
      <c r="C86" s="65" t="s">
        <v>2124</v>
      </c>
      <c r="D86" s="66">
        <v>3</v>
      </c>
      <c r="E86" s="67" t="s">
        <v>132</v>
      </c>
      <c r="F86" s="68">
        <v>32</v>
      </c>
      <c r="G86" s="65"/>
      <c r="H86" s="69"/>
      <c r="I86" s="70"/>
      <c r="J86" s="70"/>
      <c r="K86" s="34" t="s">
        <v>65</v>
      </c>
      <c r="L86" s="77">
        <v>86</v>
      </c>
      <c r="M86" s="77"/>
      <c r="N86" s="72"/>
      <c r="O86" s="79" t="s">
        <v>358</v>
      </c>
      <c r="P86" s="81">
        <v>43609.46178240741</v>
      </c>
      <c r="Q86" s="79" t="s">
        <v>389</v>
      </c>
      <c r="R86" s="79"/>
      <c r="S86" s="79"/>
      <c r="T86" s="79" t="s">
        <v>462</v>
      </c>
      <c r="U86" s="79"/>
      <c r="V86" s="83" t="s">
        <v>470</v>
      </c>
      <c r="W86" s="81">
        <v>43609.46178240741</v>
      </c>
      <c r="X86" s="83" t="s">
        <v>507</v>
      </c>
      <c r="Y86" s="79"/>
      <c r="Z86" s="79"/>
      <c r="AA86" s="85" t="s">
        <v>606</v>
      </c>
      <c r="AB86" s="85" t="s">
        <v>695</v>
      </c>
      <c r="AC86" s="79" t="b">
        <v>0</v>
      </c>
      <c r="AD86" s="79">
        <v>2</v>
      </c>
      <c r="AE86" s="85" t="s">
        <v>763</v>
      </c>
      <c r="AF86" s="79" t="b">
        <v>0</v>
      </c>
      <c r="AG86" s="79" t="s">
        <v>806</v>
      </c>
      <c r="AH86" s="79"/>
      <c r="AI86" s="85" t="s">
        <v>740</v>
      </c>
      <c r="AJ86" s="79" t="b">
        <v>0</v>
      </c>
      <c r="AK86" s="79">
        <v>0</v>
      </c>
      <c r="AL86" s="85" t="s">
        <v>740</v>
      </c>
      <c r="AM86" s="79" t="s">
        <v>813</v>
      </c>
      <c r="AN86" s="79" t="b">
        <v>0</v>
      </c>
      <c r="AO86" s="85" t="s">
        <v>695</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c r="BE86" s="49"/>
      <c r="BF86" s="48"/>
      <c r="BG86" s="49"/>
      <c r="BH86" s="48"/>
      <c r="BI86" s="49"/>
      <c r="BJ86" s="48"/>
      <c r="BK86" s="49"/>
      <c r="BL86" s="48"/>
    </row>
    <row r="87" spans="1:64" ht="15">
      <c r="A87" s="64" t="s">
        <v>218</v>
      </c>
      <c r="B87" s="64" t="s">
        <v>273</v>
      </c>
      <c r="C87" s="65" t="s">
        <v>2124</v>
      </c>
      <c r="D87" s="66">
        <v>3</v>
      </c>
      <c r="E87" s="67" t="s">
        <v>132</v>
      </c>
      <c r="F87" s="68">
        <v>32</v>
      </c>
      <c r="G87" s="65"/>
      <c r="H87" s="69"/>
      <c r="I87" s="70"/>
      <c r="J87" s="70"/>
      <c r="K87" s="34" t="s">
        <v>65</v>
      </c>
      <c r="L87" s="77">
        <v>87</v>
      </c>
      <c r="M87" s="77"/>
      <c r="N87" s="72"/>
      <c r="O87" s="79" t="s">
        <v>358</v>
      </c>
      <c r="P87" s="81">
        <v>43609.46178240741</v>
      </c>
      <c r="Q87" s="79" t="s">
        <v>389</v>
      </c>
      <c r="R87" s="79"/>
      <c r="S87" s="79"/>
      <c r="T87" s="79" t="s">
        <v>462</v>
      </c>
      <c r="U87" s="79"/>
      <c r="V87" s="83" t="s">
        <v>470</v>
      </c>
      <c r="W87" s="81">
        <v>43609.46178240741</v>
      </c>
      <c r="X87" s="83" t="s">
        <v>507</v>
      </c>
      <c r="Y87" s="79"/>
      <c r="Z87" s="79"/>
      <c r="AA87" s="85" t="s">
        <v>606</v>
      </c>
      <c r="AB87" s="85" t="s">
        <v>695</v>
      </c>
      <c r="AC87" s="79" t="b">
        <v>0</v>
      </c>
      <c r="AD87" s="79">
        <v>2</v>
      </c>
      <c r="AE87" s="85" t="s">
        <v>763</v>
      </c>
      <c r="AF87" s="79" t="b">
        <v>0</v>
      </c>
      <c r="AG87" s="79" t="s">
        <v>806</v>
      </c>
      <c r="AH87" s="79"/>
      <c r="AI87" s="85" t="s">
        <v>740</v>
      </c>
      <c r="AJ87" s="79" t="b">
        <v>0</v>
      </c>
      <c r="AK87" s="79">
        <v>0</v>
      </c>
      <c r="AL87" s="85" t="s">
        <v>740</v>
      </c>
      <c r="AM87" s="79" t="s">
        <v>813</v>
      </c>
      <c r="AN87" s="79" t="b">
        <v>0</v>
      </c>
      <c r="AO87" s="85" t="s">
        <v>695</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c r="BE87" s="49"/>
      <c r="BF87" s="48"/>
      <c r="BG87" s="49"/>
      <c r="BH87" s="48"/>
      <c r="BI87" s="49"/>
      <c r="BJ87" s="48"/>
      <c r="BK87" s="49"/>
      <c r="BL87" s="48"/>
    </row>
    <row r="88" spans="1:64" ht="15">
      <c r="A88" s="64" t="s">
        <v>218</v>
      </c>
      <c r="B88" s="64" t="s">
        <v>274</v>
      </c>
      <c r="C88" s="65" t="s">
        <v>2124</v>
      </c>
      <c r="D88" s="66">
        <v>3</v>
      </c>
      <c r="E88" s="67" t="s">
        <v>132</v>
      </c>
      <c r="F88" s="68">
        <v>32</v>
      </c>
      <c r="G88" s="65"/>
      <c r="H88" s="69"/>
      <c r="I88" s="70"/>
      <c r="J88" s="70"/>
      <c r="K88" s="34" t="s">
        <v>65</v>
      </c>
      <c r="L88" s="77">
        <v>88</v>
      </c>
      <c r="M88" s="77"/>
      <c r="N88" s="72"/>
      <c r="O88" s="79" t="s">
        <v>358</v>
      </c>
      <c r="P88" s="81">
        <v>43609.46178240741</v>
      </c>
      <c r="Q88" s="79" t="s">
        <v>389</v>
      </c>
      <c r="R88" s="79"/>
      <c r="S88" s="79"/>
      <c r="T88" s="79" t="s">
        <v>462</v>
      </c>
      <c r="U88" s="79"/>
      <c r="V88" s="83" t="s">
        <v>470</v>
      </c>
      <c r="W88" s="81">
        <v>43609.46178240741</v>
      </c>
      <c r="X88" s="83" t="s">
        <v>507</v>
      </c>
      <c r="Y88" s="79"/>
      <c r="Z88" s="79"/>
      <c r="AA88" s="85" t="s">
        <v>606</v>
      </c>
      <c r="AB88" s="85" t="s">
        <v>695</v>
      </c>
      <c r="AC88" s="79" t="b">
        <v>0</v>
      </c>
      <c r="AD88" s="79">
        <v>2</v>
      </c>
      <c r="AE88" s="85" t="s">
        <v>763</v>
      </c>
      <c r="AF88" s="79" t="b">
        <v>0</v>
      </c>
      <c r="AG88" s="79" t="s">
        <v>806</v>
      </c>
      <c r="AH88" s="79"/>
      <c r="AI88" s="85" t="s">
        <v>740</v>
      </c>
      <c r="AJ88" s="79" t="b">
        <v>0</v>
      </c>
      <c r="AK88" s="79">
        <v>0</v>
      </c>
      <c r="AL88" s="85" t="s">
        <v>740</v>
      </c>
      <c r="AM88" s="79" t="s">
        <v>813</v>
      </c>
      <c r="AN88" s="79" t="b">
        <v>0</v>
      </c>
      <c r="AO88" s="85" t="s">
        <v>695</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c r="BE88" s="49"/>
      <c r="BF88" s="48"/>
      <c r="BG88" s="49"/>
      <c r="BH88" s="48"/>
      <c r="BI88" s="49"/>
      <c r="BJ88" s="48"/>
      <c r="BK88" s="49"/>
      <c r="BL88" s="48"/>
    </row>
    <row r="89" spans="1:64" ht="15">
      <c r="A89" s="64" t="s">
        <v>218</v>
      </c>
      <c r="B89" s="64" t="s">
        <v>275</v>
      </c>
      <c r="C89" s="65" t="s">
        <v>2124</v>
      </c>
      <c r="D89" s="66">
        <v>3</v>
      </c>
      <c r="E89" s="67" t="s">
        <v>132</v>
      </c>
      <c r="F89" s="68">
        <v>32</v>
      </c>
      <c r="G89" s="65"/>
      <c r="H89" s="69"/>
      <c r="I89" s="70"/>
      <c r="J89" s="70"/>
      <c r="K89" s="34" t="s">
        <v>65</v>
      </c>
      <c r="L89" s="77">
        <v>89</v>
      </c>
      <c r="M89" s="77"/>
      <c r="N89" s="72"/>
      <c r="O89" s="79" t="s">
        <v>359</v>
      </c>
      <c r="P89" s="81">
        <v>43609.46178240741</v>
      </c>
      <c r="Q89" s="79" t="s">
        <v>389</v>
      </c>
      <c r="R89" s="79"/>
      <c r="S89" s="79"/>
      <c r="T89" s="79" t="s">
        <v>462</v>
      </c>
      <c r="U89" s="79"/>
      <c r="V89" s="83" t="s">
        <v>470</v>
      </c>
      <c r="W89" s="81">
        <v>43609.46178240741</v>
      </c>
      <c r="X89" s="83" t="s">
        <v>507</v>
      </c>
      <c r="Y89" s="79"/>
      <c r="Z89" s="79"/>
      <c r="AA89" s="85" t="s">
        <v>606</v>
      </c>
      <c r="AB89" s="85" t="s">
        <v>695</v>
      </c>
      <c r="AC89" s="79" t="b">
        <v>0</v>
      </c>
      <c r="AD89" s="79">
        <v>2</v>
      </c>
      <c r="AE89" s="85" t="s">
        <v>763</v>
      </c>
      <c r="AF89" s="79" t="b">
        <v>0</v>
      </c>
      <c r="AG89" s="79" t="s">
        <v>806</v>
      </c>
      <c r="AH89" s="79"/>
      <c r="AI89" s="85" t="s">
        <v>740</v>
      </c>
      <c r="AJ89" s="79" t="b">
        <v>0</v>
      </c>
      <c r="AK89" s="79">
        <v>0</v>
      </c>
      <c r="AL89" s="85" t="s">
        <v>740</v>
      </c>
      <c r="AM89" s="79" t="s">
        <v>813</v>
      </c>
      <c r="AN89" s="79" t="b">
        <v>0</v>
      </c>
      <c r="AO89" s="85" t="s">
        <v>695</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v>0</v>
      </c>
      <c r="BE89" s="49">
        <v>0</v>
      </c>
      <c r="BF89" s="48">
        <v>0</v>
      </c>
      <c r="BG89" s="49">
        <v>0</v>
      </c>
      <c r="BH89" s="48">
        <v>0</v>
      </c>
      <c r="BI89" s="49">
        <v>0</v>
      </c>
      <c r="BJ89" s="48">
        <v>8</v>
      </c>
      <c r="BK89" s="49">
        <v>100</v>
      </c>
      <c r="BL89" s="48">
        <v>8</v>
      </c>
    </row>
    <row r="90" spans="1:64" ht="15">
      <c r="A90" s="64" t="s">
        <v>218</v>
      </c>
      <c r="B90" s="64" t="s">
        <v>276</v>
      </c>
      <c r="C90" s="65" t="s">
        <v>2124</v>
      </c>
      <c r="D90" s="66">
        <v>3</v>
      </c>
      <c r="E90" s="67" t="s">
        <v>132</v>
      </c>
      <c r="F90" s="68">
        <v>32</v>
      </c>
      <c r="G90" s="65"/>
      <c r="H90" s="69"/>
      <c r="I90" s="70"/>
      <c r="J90" s="70"/>
      <c r="K90" s="34" t="s">
        <v>65</v>
      </c>
      <c r="L90" s="77">
        <v>90</v>
      </c>
      <c r="M90" s="77"/>
      <c r="N90" s="72"/>
      <c r="O90" s="79" t="s">
        <v>358</v>
      </c>
      <c r="P90" s="81">
        <v>43609.574421296296</v>
      </c>
      <c r="Q90" s="79" t="s">
        <v>390</v>
      </c>
      <c r="R90" s="79"/>
      <c r="S90" s="79"/>
      <c r="T90" s="79" t="s">
        <v>462</v>
      </c>
      <c r="U90" s="79"/>
      <c r="V90" s="83" t="s">
        <v>470</v>
      </c>
      <c r="W90" s="81">
        <v>43609.574421296296</v>
      </c>
      <c r="X90" s="83" t="s">
        <v>508</v>
      </c>
      <c r="Y90" s="79"/>
      <c r="Z90" s="79"/>
      <c r="AA90" s="85" t="s">
        <v>607</v>
      </c>
      <c r="AB90" s="85" t="s">
        <v>696</v>
      </c>
      <c r="AC90" s="79" t="b">
        <v>0</v>
      </c>
      <c r="AD90" s="79">
        <v>0</v>
      </c>
      <c r="AE90" s="85" t="s">
        <v>764</v>
      </c>
      <c r="AF90" s="79" t="b">
        <v>0</v>
      </c>
      <c r="AG90" s="79" t="s">
        <v>806</v>
      </c>
      <c r="AH90" s="79"/>
      <c r="AI90" s="85" t="s">
        <v>740</v>
      </c>
      <c r="AJ90" s="79" t="b">
        <v>0</v>
      </c>
      <c r="AK90" s="79">
        <v>0</v>
      </c>
      <c r="AL90" s="85" t="s">
        <v>740</v>
      </c>
      <c r="AM90" s="79" t="s">
        <v>812</v>
      </c>
      <c r="AN90" s="79" t="b">
        <v>0</v>
      </c>
      <c r="AO90" s="85" t="s">
        <v>696</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c r="BE90" s="49"/>
      <c r="BF90" s="48"/>
      <c r="BG90" s="49"/>
      <c r="BH90" s="48"/>
      <c r="BI90" s="49"/>
      <c r="BJ90" s="48"/>
      <c r="BK90" s="49"/>
      <c r="BL90" s="48"/>
    </row>
    <row r="91" spans="1:64" ht="15">
      <c r="A91" s="64" t="s">
        <v>218</v>
      </c>
      <c r="B91" s="64" t="s">
        <v>277</v>
      </c>
      <c r="C91" s="65" t="s">
        <v>2124</v>
      </c>
      <c r="D91" s="66">
        <v>3</v>
      </c>
      <c r="E91" s="67" t="s">
        <v>132</v>
      </c>
      <c r="F91" s="68">
        <v>32</v>
      </c>
      <c r="G91" s="65"/>
      <c r="H91" s="69"/>
      <c r="I91" s="70"/>
      <c r="J91" s="70"/>
      <c r="K91" s="34" t="s">
        <v>65</v>
      </c>
      <c r="L91" s="77">
        <v>91</v>
      </c>
      <c r="M91" s="77"/>
      <c r="N91" s="72"/>
      <c r="O91" s="79" t="s">
        <v>359</v>
      </c>
      <c r="P91" s="81">
        <v>43609.574421296296</v>
      </c>
      <c r="Q91" s="79" t="s">
        <v>390</v>
      </c>
      <c r="R91" s="79"/>
      <c r="S91" s="79"/>
      <c r="T91" s="79" t="s">
        <v>462</v>
      </c>
      <c r="U91" s="79"/>
      <c r="V91" s="83" t="s">
        <v>470</v>
      </c>
      <c r="W91" s="81">
        <v>43609.574421296296</v>
      </c>
      <c r="X91" s="83" t="s">
        <v>508</v>
      </c>
      <c r="Y91" s="79"/>
      <c r="Z91" s="79"/>
      <c r="AA91" s="85" t="s">
        <v>607</v>
      </c>
      <c r="AB91" s="85" t="s">
        <v>696</v>
      </c>
      <c r="AC91" s="79" t="b">
        <v>0</v>
      </c>
      <c r="AD91" s="79">
        <v>0</v>
      </c>
      <c r="AE91" s="85" t="s">
        <v>764</v>
      </c>
      <c r="AF91" s="79" t="b">
        <v>0</v>
      </c>
      <c r="AG91" s="79" t="s">
        <v>806</v>
      </c>
      <c r="AH91" s="79"/>
      <c r="AI91" s="85" t="s">
        <v>740</v>
      </c>
      <c r="AJ91" s="79" t="b">
        <v>0</v>
      </c>
      <c r="AK91" s="79">
        <v>0</v>
      </c>
      <c r="AL91" s="85" t="s">
        <v>740</v>
      </c>
      <c r="AM91" s="79" t="s">
        <v>812</v>
      </c>
      <c r="AN91" s="79" t="b">
        <v>0</v>
      </c>
      <c r="AO91" s="85" t="s">
        <v>696</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0</v>
      </c>
      <c r="BE91" s="49">
        <v>0</v>
      </c>
      <c r="BF91" s="48">
        <v>0</v>
      </c>
      <c r="BG91" s="49">
        <v>0</v>
      </c>
      <c r="BH91" s="48">
        <v>0</v>
      </c>
      <c r="BI91" s="49">
        <v>0</v>
      </c>
      <c r="BJ91" s="48">
        <v>5</v>
      </c>
      <c r="BK91" s="49">
        <v>100</v>
      </c>
      <c r="BL91" s="48">
        <v>5</v>
      </c>
    </row>
    <row r="92" spans="1:64" ht="15">
      <c r="A92" s="64" t="s">
        <v>218</v>
      </c>
      <c r="B92" s="64" t="s">
        <v>278</v>
      </c>
      <c r="C92" s="65" t="s">
        <v>2124</v>
      </c>
      <c r="D92" s="66">
        <v>3</v>
      </c>
      <c r="E92" s="67" t="s">
        <v>132</v>
      </c>
      <c r="F92" s="68">
        <v>32</v>
      </c>
      <c r="G92" s="65"/>
      <c r="H92" s="69"/>
      <c r="I92" s="70"/>
      <c r="J92" s="70"/>
      <c r="K92" s="34" t="s">
        <v>65</v>
      </c>
      <c r="L92" s="77">
        <v>92</v>
      </c>
      <c r="M92" s="77"/>
      <c r="N92" s="72"/>
      <c r="O92" s="79" t="s">
        <v>359</v>
      </c>
      <c r="P92" s="81">
        <v>43609.574467592596</v>
      </c>
      <c r="Q92" s="79" t="s">
        <v>391</v>
      </c>
      <c r="R92" s="79"/>
      <c r="S92" s="79"/>
      <c r="T92" s="79" t="s">
        <v>462</v>
      </c>
      <c r="U92" s="79"/>
      <c r="V92" s="83" t="s">
        <v>470</v>
      </c>
      <c r="W92" s="81">
        <v>43609.574467592596</v>
      </c>
      <c r="X92" s="83" t="s">
        <v>509</v>
      </c>
      <c r="Y92" s="79"/>
      <c r="Z92" s="79"/>
      <c r="AA92" s="85" t="s">
        <v>608</v>
      </c>
      <c r="AB92" s="85" t="s">
        <v>697</v>
      </c>
      <c r="AC92" s="79" t="b">
        <v>0</v>
      </c>
      <c r="AD92" s="79">
        <v>1</v>
      </c>
      <c r="AE92" s="85" t="s">
        <v>765</v>
      </c>
      <c r="AF92" s="79" t="b">
        <v>0</v>
      </c>
      <c r="AG92" s="79" t="s">
        <v>806</v>
      </c>
      <c r="AH92" s="79"/>
      <c r="AI92" s="85" t="s">
        <v>740</v>
      </c>
      <c r="AJ92" s="79" t="b">
        <v>0</v>
      </c>
      <c r="AK92" s="79">
        <v>0</v>
      </c>
      <c r="AL92" s="85" t="s">
        <v>740</v>
      </c>
      <c r="AM92" s="79" t="s">
        <v>812</v>
      </c>
      <c r="AN92" s="79" t="b">
        <v>0</v>
      </c>
      <c r="AO92" s="85" t="s">
        <v>697</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v>0</v>
      </c>
      <c r="BE92" s="49">
        <v>0</v>
      </c>
      <c r="BF92" s="48">
        <v>0</v>
      </c>
      <c r="BG92" s="49">
        <v>0</v>
      </c>
      <c r="BH92" s="48">
        <v>0</v>
      </c>
      <c r="BI92" s="49">
        <v>0</v>
      </c>
      <c r="BJ92" s="48">
        <v>4</v>
      </c>
      <c r="BK92" s="49">
        <v>100</v>
      </c>
      <c r="BL92" s="48">
        <v>4</v>
      </c>
    </row>
    <row r="93" spans="1:64" ht="15">
      <c r="A93" s="64" t="s">
        <v>218</v>
      </c>
      <c r="B93" s="64" t="s">
        <v>279</v>
      </c>
      <c r="C93" s="65" t="s">
        <v>2126</v>
      </c>
      <c r="D93" s="66">
        <v>6.5</v>
      </c>
      <c r="E93" s="67" t="s">
        <v>136</v>
      </c>
      <c r="F93" s="68">
        <v>30</v>
      </c>
      <c r="G93" s="65"/>
      <c r="H93" s="69"/>
      <c r="I93" s="70"/>
      <c r="J93" s="70"/>
      <c r="K93" s="34" t="s">
        <v>65</v>
      </c>
      <c r="L93" s="77">
        <v>93</v>
      </c>
      <c r="M93" s="77"/>
      <c r="N93" s="72"/>
      <c r="O93" s="79" t="s">
        <v>359</v>
      </c>
      <c r="P93" s="81">
        <v>43607.642962962964</v>
      </c>
      <c r="Q93" s="79" t="s">
        <v>372</v>
      </c>
      <c r="R93" s="79"/>
      <c r="S93" s="79"/>
      <c r="T93" s="79" t="s">
        <v>462</v>
      </c>
      <c r="U93" s="79"/>
      <c r="V93" s="83" t="s">
        <v>470</v>
      </c>
      <c r="W93" s="81">
        <v>43607.642962962964</v>
      </c>
      <c r="X93" s="83" t="s">
        <v>490</v>
      </c>
      <c r="Y93" s="79"/>
      <c r="Z93" s="79"/>
      <c r="AA93" s="85" t="s">
        <v>589</v>
      </c>
      <c r="AB93" s="85" t="s">
        <v>678</v>
      </c>
      <c r="AC93" s="79" t="b">
        <v>0</v>
      </c>
      <c r="AD93" s="79">
        <v>0</v>
      </c>
      <c r="AE93" s="85" t="s">
        <v>746</v>
      </c>
      <c r="AF93" s="79" t="b">
        <v>0</v>
      </c>
      <c r="AG93" s="79" t="s">
        <v>806</v>
      </c>
      <c r="AH93" s="79"/>
      <c r="AI93" s="85" t="s">
        <v>740</v>
      </c>
      <c r="AJ93" s="79" t="b">
        <v>0</v>
      </c>
      <c r="AK93" s="79">
        <v>0</v>
      </c>
      <c r="AL93" s="85" t="s">
        <v>740</v>
      </c>
      <c r="AM93" s="79" t="s">
        <v>812</v>
      </c>
      <c r="AN93" s="79" t="b">
        <v>0</v>
      </c>
      <c r="AO93" s="85" t="s">
        <v>678</v>
      </c>
      <c r="AP93" s="79" t="s">
        <v>176</v>
      </c>
      <c r="AQ93" s="79">
        <v>0</v>
      </c>
      <c r="AR93" s="79">
        <v>0</v>
      </c>
      <c r="AS93" s="79"/>
      <c r="AT93" s="79"/>
      <c r="AU93" s="79"/>
      <c r="AV93" s="79"/>
      <c r="AW93" s="79"/>
      <c r="AX93" s="79"/>
      <c r="AY93" s="79"/>
      <c r="AZ93" s="79"/>
      <c r="BA93">
        <v>2</v>
      </c>
      <c r="BB93" s="78" t="str">
        <f>REPLACE(INDEX(GroupVertices[Group],MATCH(Edges[[#This Row],[Vertex 1]],GroupVertices[Vertex],0)),1,1,"")</f>
        <v>1</v>
      </c>
      <c r="BC93" s="78" t="str">
        <f>REPLACE(INDEX(GroupVertices[Group],MATCH(Edges[[#This Row],[Vertex 2]],GroupVertices[Vertex],0)),1,1,"")</f>
        <v>1</v>
      </c>
      <c r="BD93" s="48">
        <v>0</v>
      </c>
      <c r="BE93" s="49">
        <v>0</v>
      </c>
      <c r="BF93" s="48">
        <v>0</v>
      </c>
      <c r="BG93" s="49">
        <v>0</v>
      </c>
      <c r="BH93" s="48">
        <v>0</v>
      </c>
      <c r="BI93" s="49">
        <v>0</v>
      </c>
      <c r="BJ93" s="48">
        <v>9</v>
      </c>
      <c r="BK93" s="49">
        <v>100</v>
      </c>
      <c r="BL93" s="48">
        <v>9</v>
      </c>
    </row>
    <row r="94" spans="1:64" ht="15">
      <c r="A94" s="64" t="s">
        <v>218</v>
      </c>
      <c r="B94" s="64" t="s">
        <v>279</v>
      </c>
      <c r="C94" s="65" t="s">
        <v>2126</v>
      </c>
      <c r="D94" s="66">
        <v>6.5</v>
      </c>
      <c r="E94" s="67" t="s">
        <v>136</v>
      </c>
      <c r="F94" s="68">
        <v>30</v>
      </c>
      <c r="G94" s="65"/>
      <c r="H94" s="69"/>
      <c r="I94" s="70"/>
      <c r="J94" s="70"/>
      <c r="K94" s="34" t="s">
        <v>65</v>
      </c>
      <c r="L94" s="77">
        <v>94</v>
      </c>
      <c r="M94" s="77"/>
      <c r="N94" s="72"/>
      <c r="O94" s="79" t="s">
        <v>359</v>
      </c>
      <c r="P94" s="81">
        <v>43609.57451388889</v>
      </c>
      <c r="Q94" s="79" t="s">
        <v>392</v>
      </c>
      <c r="R94" s="79"/>
      <c r="S94" s="79"/>
      <c r="T94" s="79" t="s">
        <v>462</v>
      </c>
      <c r="U94" s="79"/>
      <c r="V94" s="83" t="s">
        <v>470</v>
      </c>
      <c r="W94" s="81">
        <v>43609.57451388889</v>
      </c>
      <c r="X94" s="83" t="s">
        <v>510</v>
      </c>
      <c r="Y94" s="79"/>
      <c r="Z94" s="79"/>
      <c r="AA94" s="85" t="s">
        <v>609</v>
      </c>
      <c r="AB94" s="85" t="s">
        <v>698</v>
      </c>
      <c r="AC94" s="79" t="b">
        <v>0</v>
      </c>
      <c r="AD94" s="79">
        <v>1</v>
      </c>
      <c r="AE94" s="85" t="s">
        <v>746</v>
      </c>
      <c r="AF94" s="79" t="b">
        <v>0</v>
      </c>
      <c r="AG94" s="79" t="s">
        <v>806</v>
      </c>
      <c r="AH94" s="79"/>
      <c r="AI94" s="85" t="s">
        <v>740</v>
      </c>
      <c r="AJ94" s="79" t="b">
        <v>0</v>
      </c>
      <c r="AK94" s="79">
        <v>0</v>
      </c>
      <c r="AL94" s="85" t="s">
        <v>740</v>
      </c>
      <c r="AM94" s="79" t="s">
        <v>812</v>
      </c>
      <c r="AN94" s="79" t="b">
        <v>0</v>
      </c>
      <c r="AO94" s="85" t="s">
        <v>698</v>
      </c>
      <c r="AP94" s="79" t="s">
        <v>176</v>
      </c>
      <c r="AQ94" s="79">
        <v>0</v>
      </c>
      <c r="AR94" s="79">
        <v>0</v>
      </c>
      <c r="AS94" s="79"/>
      <c r="AT94" s="79"/>
      <c r="AU94" s="79"/>
      <c r="AV94" s="79"/>
      <c r="AW94" s="79"/>
      <c r="AX94" s="79"/>
      <c r="AY94" s="79"/>
      <c r="AZ94" s="79"/>
      <c r="BA94">
        <v>2</v>
      </c>
      <c r="BB94" s="78" t="str">
        <f>REPLACE(INDEX(GroupVertices[Group],MATCH(Edges[[#This Row],[Vertex 1]],GroupVertices[Vertex],0)),1,1,"")</f>
        <v>1</v>
      </c>
      <c r="BC94" s="78" t="str">
        <f>REPLACE(INDEX(GroupVertices[Group],MATCH(Edges[[#This Row],[Vertex 2]],GroupVertices[Vertex],0)),1,1,"")</f>
        <v>1</v>
      </c>
      <c r="BD94" s="48">
        <v>0</v>
      </c>
      <c r="BE94" s="49">
        <v>0</v>
      </c>
      <c r="BF94" s="48">
        <v>0</v>
      </c>
      <c r="BG94" s="49">
        <v>0</v>
      </c>
      <c r="BH94" s="48">
        <v>0</v>
      </c>
      <c r="BI94" s="49">
        <v>0</v>
      </c>
      <c r="BJ94" s="48">
        <v>4</v>
      </c>
      <c r="BK94" s="49">
        <v>100</v>
      </c>
      <c r="BL94" s="48">
        <v>4</v>
      </c>
    </row>
    <row r="95" spans="1:64" ht="15">
      <c r="A95" s="64" t="s">
        <v>218</v>
      </c>
      <c r="B95" s="64" t="s">
        <v>280</v>
      </c>
      <c r="C95" s="65" t="s">
        <v>2124</v>
      </c>
      <c r="D95" s="66">
        <v>3</v>
      </c>
      <c r="E95" s="67" t="s">
        <v>132</v>
      </c>
      <c r="F95" s="68">
        <v>32</v>
      </c>
      <c r="G95" s="65"/>
      <c r="H95" s="69"/>
      <c r="I95" s="70"/>
      <c r="J95" s="70"/>
      <c r="K95" s="34" t="s">
        <v>65</v>
      </c>
      <c r="L95" s="77">
        <v>95</v>
      </c>
      <c r="M95" s="77"/>
      <c r="N95" s="72"/>
      <c r="O95" s="79" t="s">
        <v>358</v>
      </c>
      <c r="P95" s="81">
        <v>43609.57462962963</v>
      </c>
      <c r="Q95" s="79" t="s">
        <v>393</v>
      </c>
      <c r="R95" s="79"/>
      <c r="S95" s="79"/>
      <c r="T95" s="79" t="s">
        <v>462</v>
      </c>
      <c r="U95" s="79"/>
      <c r="V95" s="83" t="s">
        <v>470</v>
      </c>
      <c r="W95" s="81">
        <v>43609.57462962963</v>
      </c>
      <c r="X95" s="83" t="s">
        <v>511</v>
      </c>
      <c r="Y95" s="79"/>
      <c r="Z95" s="79"/>
      <c r="AA95" s="85" t="s">
        <v>610</v>
      </c>
      <c r="AB95" s="85" t="s">
        <v>699</v>
      </c>
      <c r="AC95" s="79" t="b">
        <v>0</v>
      </c>
      <c r="AD95" s="79">
        <v>0</v>
      </c>
      <c r="AE95" s="85" t="s">
        <v>766</v>
      </c>
      <c r="AF95" s="79" t="b">
        <v>0</v>
      </c>
      <c r="AG95" s="79" t="s">
        <v>806</v>
      </c>
      <c r="AH95" s="79"/>
      <c r="AI95" s="85" t="s">
        <v>740</v>
      </c>
      <c r="AJ95" s="79" t="b">
        <v>0</v>
      </c>
      <c r="AK95" s="79">
        <v>0</v>
      </c>
      <c r="AL95" s="85" t="s">
        <v>740</v>
      </c>
      <c r="AM95" s="79" t="s">
        <v>812</v>
      </c>
      <c r="AN95" s="79" t="b">
        <v>0</v>
      </c>
      <c r="AO95" s="85" t="s">
        <v>699</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c r="BE95" s="49"/>
      <c r="BF95" s="48"/>
      <c r="BG95" s="49"/>
      <c r="BH95" s="48"/>
      <c r="BI95" s="49"/>
      <c r="BJ95" s="48"/>
      <c r="BK95" s="49"/>
      <c r="BL95" s="48"/>
    </row>
    <row r="96" spans="1:64" ht="15">
      <c r="A96" s="64" t="s">
        <v>218</v>
      </c>
      <c r="B96" s="64" t="s">
        <v>281</v>
      </c>
      <c r="C96" s="65" t="s">
        <v>2124</v>
      </c>
      <c r="D96" s="66">
        <v>3</v>
      </c>
      <c r="E96" s="67" t="s">
        <v>132</v>
      </c>
      <c r="F96" s="68">
        <v>32</v>
      </c>
      <c r="G96" s="65"/>
      <c r="H96" s="69"/>
      <c r="I96" s="70"/>
      <c r="J96" s="70"/>
      <c r="K96" s="34" t="s">
        <v>65</v>
      </c>
      <c r="L96" s="77">
        <v>96</v>
      </c>
      <c r="M96" s="77"/>
      <c r="N96" s="72"/>
      <c r="O96" s="79" t="s">
        <v>359</v>
      </c>
      <c r="P96" s="81">
        <v>43609.57462962963</v>
      </c>
      <c r="Q96" s="79" t="s">
        <v>393</v>
      </c>
      <c r="R96" s="79"/>
      <c r="S96" s="79"/>
      <c r="T96" s="79" t="s">
        <v>462</v>
      </c>
      <c r="U96" s="79"/>
      <c r="V96" s="83" t="s">
        <v>470</v>
      </c>
      <c r="W96" s="81">
        <v>43609.57462962963</v>
      </c>
      <c r="X96" s="83" t="s">
        <v>511</v>
      </c>
      <c r="Y96" s="79"/>
      <c r="Z96" s="79"/>
      <c r="AA96" s="85" t="s">
        <v>610</v>
      </c>
      <c r="AB96" s="85" t="s">
        <v>699</v>
      </c>
      <c r="AC96" s="79" t="b">
        <v>0</v>
      </c>
      <c r="AD96" s="79">
        <v>0</v>
      </c>
      <c r="AE96" s="85" t="s">
        <v>766</v>
      </c>
      <c r="AF96" s="79" t="b">
        <v>0</v>
      </c>
      <c r="AG96" s="79" t="s">
        <v>806</v>
      </c>
      <c r="AH96" s="79"/>
      <c r="AI96" s="85" t="s">
        <v>740</v>
      </c>
      <c r="AJ96" s="79" t="b">
        <v>0</v>
      </c>
      <c r="AK96" s="79">
        <v>0</v>
      </c>
      <c r="AL96" s="85" t="s">
        <v>740</v>
      </c>
      <c r="AM96" s="79" t="s">
        <v>812</v>
      </c>
      <c r="AN96" s="79" t="b">
        <v>0</v>
      </c>
      <c r="AO96" s="85" t="s">
        <v>699</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v>0</v>
      </c>
      <c r="BE96" s="49">
        <v>0</v>
      </c>
      <c r="BF96" s="48">
        <v>0</v>
      </c>
      <c r="BG96" s="49">
        <v>0</v>
      </c>
      <c r="BH96" s="48">
        <v>0</v>
      </c>
      <c r="BI96" s="49">
        <v>0</v>
      </c>
      <c r="BJ96" s="48">
        <v>5</v>
      </c>
      <c r="BK96" s="49">
        <v>100</v>
      </c>
      <c r="BL96" s="48">
        <v>5</v>
      </c>
    </row>
    <row r="97" spans="1:64" ht="15">
      <c r="A97" s="64" t="s">
        <v>218</v>
      </c>
      <c r="B97" s="64" t="s">
        <v>282</v>
      </c>
      <c r="C97" s="65" t="s">
        <v>2124</v>
      </c>
      <c r="D97" s="66">
        <v>3</v>
      </c>
      <c r="E97" s="67" t="s">
        <v>132</v>
      </c>
      <c r="F97" s="68">
        <v>32</v>
      </c>
      <c r="G97" s="65"/>
      <c r="H97" s="69"/>
      <c r="I97" s="70"/>
      <c r="J97" s="70"/>
      <c r="K97" s="34" t="s">
        <v>65</v>
      </c>
      <c r="L97" s="77">
        <v>97</v>
      </c>
      <c r="M97" s="77"/>
      <c r="N97" s="72"/>
      <c r="O97" s="79" t="s">
        <v>359</v>
      </c>
      <c r="P97" s="81">
        <v>43609.5747337963</v>
      </c>
      <c r="Q97" s="79" t="s">
        <v>394</v>
      </c>
      <c r="R97" s="79"/>
      <c r="S97" s="79"/>
      <c r="T97" s="79" t="s">
        <v>462</v>
      </c>
      <c r="U97" s="79"/>
      <c r="V97" s="83" t="s">
        <v>470</v>
      </c>
      <c r="W97" s="81">
        <v>43609.5747337963</v>
      </c>
      <c r="X97" s="83" t="s">
        <v>512</v>
      </c>
      <c r="Y97" s="79"/>
      <c r="Z97" s="79"/>
      <c r="AA97" s="85" t="s">
        <v>611</v>
      </c>
      <c r="AB97" s="85" t="s">
        <v>700</v>
      </c>
      <c r="AC97" s="79" t="b">
        <v>0</v>
      </c>
      <c r="AD97" s="79">
        <v>1</v>
      </c>
      <c r="AE97" s="85" t="s">
        <v>767</v>
      </c>
      <c r="AF97" s="79" t="b">
        <v>0</v>
      </c>
      <c r="AG97" s="79" t="s">
        <v>806</v>
      </c>
      <c r="AH97" s="79"/>
      <c r="AI97" s="85" t="s">
        <v>740</v>
      </c>
      <c r="AJ97" s="79" t="b">
        <v>0</v>
      </c>
      <c r="AK97" s="79">
        <v>0</v>
      </c>
      <c r="AL97" s="85" t="s">
        <v>740</v>
      </c>
      <c r="AM97" s="79" t="s">
        <v>812</v>
      </c>
      <c r="AN97" s="79" t="b">
        <v>0</v>
      </c>
      <c r="AO97" s="85" t="s">
        <v>700</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v>0</v>
      </c>
      <c r="BE97" s="49">
        <v>0</v>
      </c>
      <c r="BF97" s="48">
        <v>0</v>
      </c>
      <c r="BG97" s="49">
        <v>0</v>
      </c>
      <c r="BH97" s="48">
        <v>0</v>
      </c>
      <c r="BI97" s="49">
        <v>0</v>
      </c>
      <c r="BJ97" s="48">
        <v>4</v>
      </c>
      <c r="BK97" s="49">
        <v>100</v>
      </c>
      <c r="BL97" s="48">
        <v>4</v>
      </c>
    </row>
    <row r="98" spans="1:64" ht="15">
      <c r="A98" s="64" t="s">
        <v>218</v>
      </c>
      <c r="B98" s="64" t="s">
        <v>283</v>
      </c>
      <c r="C98" s="65" t="s">
        <v>2124</v>
      </c>
      <c r="D98" s="66">
        <v>3</v>
      </c>
      <c r="E98" s="67" t="s">
        <v>132</v>
      </c>
      <c r="F98" s="68">
        <v>32</v>
      </c>
      <c r="G98" s="65"/>
      <c r="H98" s="69"/>
      <c r="I98" s="70"/>
      <c r="J98" s="70"/>
      <c r="K98" s="34" t="s">
        <v>65</v>
      </c>
      <c r="L98" s="77">
        <v>98</v>
      </c>
      <c r="M98" s="77"/>
      <c r="N98" s="72"/>
      <c r="O98" s="79" t="s">
        <v>359</v>
      </c>
      <c r="P98" s="81">
        <v>43609.574837962966</v>
      </c>
      <c r="Q98" s="79" t="s">
        <v>395</v>
      </c>
      <c r="R98" s="79"/>
      <c r="S98" s="79"/>
      <c r="T98" s="79" t="s">
        <v>462</v>
      </c>
      <c r="U98" s="79"/>
      <c r="V98" s="83" t="s">
        <v>470</v>
      </c>
      <c r="W98" s="81">
        <v>43609.574837962966</v>
      </c>
      <c r="X98" s="83" t="s">
        <v>513</v>
      </c>
      <c r="Y98" s="79"/>
      <c r="Z98" s="79"/>
      <c r="AA98" s="85" t="s">
        <v>612</v>
      </c>
      <c r="AB98" s="85" t="s">
        <v>701</v>
      </c>
      <c r="AC98" s="79" t="b">
        <v>0</v>
      </c>
      <c r="AD98" s="79">
        <v>1</v>
      </c>
      <c r="AE98" s="85" t="s">
        <v>768</v>
      </c>
      <c r="AF98" s="79" t="b">
        <v>0</v>
      </c>
      <c r="AG98" s="79" t="s">
        <v>806</v>
      </c>
      <c r="AH98" s="79"/>
      <c r="AI98" s="85" t="s">
        <v>740</v>
      </c>
      <c r="AJ98" s="79" t="b">
        <v>0</v>
      </c>
      <c r="AK98" s="79">
        <v>0</v>
      </c>
      <c r="AL98" s="85" t="s">
        <v>740</v>
      </c>
      <c r="AM98" s="79" t="s">
        <v>812</v>
      </c>
      <c r="AN98" s="79" t="b">
        <v>0</v>
      </c>
      <c r="AO98" s="85" t="s">
        <v>701</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0</v>
      </c>
      <c r="BE98" s="49">
        <v>0</v>
      </c>
      <c r="BF98" s="48">
        <v>0</v>
      </c>
      <c r="BG98" s="49">
        <v>0</v>
      </c>
      <c r="BH98" s="48">
        <v>0</v>
      </c>
      <c r="BI98" s="49">
        <v>0</v>
      </c>
      <c r="BJ98" s="48">
        <v>4</v>
      </c>
      <c r="BK98" s="49">
        <v>100</v>
      </c>
      <c r="BL98" s="48">
        <v>4</v>
      </c>
    </row>
    <row r="99" spans="1:64" ht="15">
      <c r="A99" s="64" t="s">
        <v>218</v>
      </c>
      <c r="B99" s="64" t="s">
        <v>284</v>
      </c>
      <c r="C99" s="65" t="s">
        <v>2124</v>
      </c>
      <c r="D99" s="66">
        <v>3</v>
      </c>
      <c r="E99" s="67" t="s">
        <v>132</v>
      </c>
      <c r="F99" s="68">
        <v>32</v>
      </c>
      <c r="G99" s="65"/>
      <c r="H99" s="69"/>
      <c r="I99" s="70"/>
      <c r="J99" s="70"/>
      <c r="K99" s="34" t="s">
        <v>65</v>
      </c>
      <c r="L99" s="77">
        <v>99</v>
      </c>
      <c r="M99" s="77"/>
      <c r="N99" s="72"/>
      <c r="O99" s="79" t="s">
        <v>358</v>
      </c>
      <c r="P99" s="81">
        <v>43609.57491898148</v>
      </c>
      <c r="Q99" s="79" t="s">
        <v>396</v>
      </c>
      <c r="R99" s="79"/>
      <c r="S99" s="79"/>
      <c r="T99" s="79" t="s">
        <v>462</v>
      </c>
      <c r="U99" s="79"/>
      <c r="V99" s="83" t="s">
        <v>470</v>
      </c>
      <c r="W99" s="81">
        <v>43609.57491898148</v>
      </c>
      <c r="X99" s="83" t="s">
        <v>514</v>
      </c>
      <c r="Y99" s="79"/>
      <c r="Z99" s="79"/>
      <c r="AA99" s="85" t="s">
        <v>613</v>
      </c>
      <c r="AB99" s="85" t="s">
        <v>702</v>
      </c>
      <c r="AC99" s="79" t="b">
        <v>0</v>
      </c>
      <c r="AD99" s="79">
        <v>1</v>
      </c>
      <c r="AE99" s="85" t="s">
        <v>769</v>
      </c>
      <c r="AF99" s="79" t="b">
        <v>0</v>
      </c>
      <c r="AG99" s="79" t="s">
        <v>806</v>
      </c>
      <c r="AH99" s="79"/>
      <c r="AI99" s="85" t="s">
        <v>740</v>
      </c>
      <c r="AJ99" s="79" t="b">
        <v>0</v>
      </c>
      <c r="AK99" s="79">
        <v>0</v>
      </c>
      <c r="AL99" s="85" t="s">
        <v>740</v>
      </c>
      <c r="AM99" s="79" t="s">
        <v>812</v>
      </c>
      <c r="AN99" s="79" t="b">
        <v>0</v>
      </c>
      <c r="AO99" s="85" t="s">
        <v>702</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c r="BE99" s="49"/>
      <c r="BF99" s="48"/>
      <c r="BG99" s="49"/>
      <c r="BH99" s="48"/>
      <c r="BI99" s="49"/>
      <c r="BJ99" s="48"/>
      <c r="BK99" s="49"/>
      <c r="BL99" s="48"/>
    </row>
    <row r="100" spans="1:64" ht="15">
      <c r="A100" s="64" t="s">
        <v>217</v>
      </c>
      <c r="B100" s="64" t="s">
        <v>224</v>
      </c>
      <c r="C100" s="65" t="s">
        <v>2126</v>
      </c>
      <c r="D100" s="66">
        <v>6.5</v>
      </c>
      <c r="E100" s="67" t="s">
        <v>136</v>
      </c>
      <c r="F100" s="68">
        <v>30</v>
      </c>
      <c r="G100" s="65"/>
      <c r="H100" s="69"/>
      <c r="I100" s="70"/>
      <c r="J100" s="70"/>
      <c r="K100" s="34" t="s">
        <v>65</v>
      </c>
      <c r="L100" s="77">
        <v>100</v>
      </c>
      <c r="M100" s="77"/>
      <c r="N100" s="72"/>
      <c r="O100" s="79" t="s">
        <v>358</v>
      </c>
      <c r="P100" s="81">
        <v>43610.646678240744</v>
      </c>
      <c r="Q100" s="79" t="s">
        <v>365</v>
      </c>
      <c r="R100" s="83" t="s">
        <v>452</v>
      </c>
      <c r="S100" s="79" t="s">
        <v>455</v>
      </c>
      <c r="T100" s="79" t="s">
        <v>460</v>
      </c>
      <c r="U100" s="79"/>
      <c r="V100" s="83" t="s">
        <v>469</v>
      </c>
      <c r="W100" s="81">
        <v>43610.646678240744</v>
      </c>
      <c r="X100" s="83" t="s">
        <v>481</v>
      </c>
      <c r="Y100" s="79"/>
      <c r="Z100" s="79"/>
      <c r="AA100" s="85" t="s">
        <v>580</v>
      </c>
      <c r="AB100" s="79"/>
      <c r="AC100" s="79" t="b">
        <v>0</v>
      </c>
      <c r="AD100" s="79">
        <v>4</v>
      </c>
      <c r="AE100" s="85" t="s">
        <v>740</v>
      </c>
      <c r="AF100" s="79" t="b">
        <v>0</v>
      </c>
      <c r="AG100" s="79" t="s">
        <v>805</v>
      </c>
      <c r="AH100" s="79"/>
      <c r="AI100" s="85" t="s">
        <v>740</v>
      </c>
      <c r="AJ100" s="79" t="b">
        <v>0</v>
      </c>
      <c r="AK100" s="79">
        <v>3</v>
      </c>
      <c r="AL100" s="85" t="s">
        <v>740</v>
      </c>
      <c r="AM100" s="79" t="s">
        <v>811</v>
      </c>
      <c r="AN100" s="79" t="b">
        <v>0</v>
      </c>
      <c r="AO100" s="85" t="s">
        <v>580</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3</v>
      </c>
      <c r="BC100" s="78" t="str">
        <f>REPLACE(INDEX(GroupVertices[Group],MATCH(Edges[[#This Row],[Vertex 2]],GroupVertices[Vertex],0)),1,1,"")</f>
        <v>3</v>
      </c>
      <c r="BD100" s="48"/>
      <c r="BE100" s="49"/>
      <c r="BF100" s="48"/>
      <c r="BG100" s="49"/>
      <c r="BH100" s="48"/>
      <c r="BI100" s="49"/>
      <c r="BJ100" s="48"/>
      <c r="BK100" s="49"/>
      <c r="BL100" s="48"/>
    </row>
    <row r="101" spans="1:64" ht="15">
      <c r="A101" s="64" t="s">
        <v>217</v>
      </c>
      <c r="B101" s="64" t="s">
        <v>224</v>
      </c>
      <c r="C101" s="65" t="s">
        <v>2126</v>
      </c>
      <c r="D101" s="66">
        <v>6.5</v>
      </c>
      <c r="E101" s="67" t="s">
        <v>136</v>
      </c>
      <c r="F101" s="68">
        <v>30</v>
      </c>
      <c r="G101" s="65"/>
      <c r="H101" s="69"/>
      <c r="I101" s="70"/>
      <c r="J101" s="70"/>
      <c r="K101" s="34" t="s">
        <v>65</v>
      </c>
      <c r="L101" s="77">
        <v>101</v>
      </c>
      <c r="M101" s="77"/>
      <c r="N101" s="72"/>
      <c r="O101" s="79" t="s">
        <v>358</v>
      </c>
      <c r="P101" s="81">
        <v>43611.00885416667</v>
      </c>
      <c r="Q101" s="79" t="s">
        <v>366</v>
      </c>
      <c r="R101" s="83" t="s">
        <v>453</v>
      </c>
      <c r="S101" s="79" t="s">
        <v>455</v>
      </c>
      <c r="T101" s="79" t="s">
        <v>461</v>
      </c>
      <c r="U101" s="79"/>
      <c r="V101" s="83" t="s">
        <v>469</v>
      </c>
      <c r="W101" s="81">
        <v>43611.00885416667</v>
      </c>
      <c r="X101" s="83" t="s">
        <v>482</v>
      </c>
      <c r="Y101" s="79"/>
      <c r="Z101" s="79"/>
      <c r="AA101" s="85" t="s">
        <v>581</v>
      </c>
      <c r="AB101" s="79"/>
      <c r="AC101" s="79" t="b">
        <v>0</v>
      </c>
      <c r="AD101" s="79">
        <v>3</v>
      </c>
      <c r="AE101" s="85" t="s">
        <v>740</v>
      </c>
      <c r="AF101" s="79" t="b">
        <v>0</v>
      </c>
      <c r="AG101" s="79" t="s">
        <v>805</v>
      </c>
      <c r="AH101" s="79"/>
      <c r="AI101" s="85" t="s">
        <v>740</v>
      </c>
      <c r="AJ101" s="79" t="b">
        <v>0</v>
      </c>
      <c r="AK101" s="79">
        <v>3</v>
      </c>
      <c r="AL101" s="85" t="s">
        <v>740</v>
      </c>
      <c r="AM101" s="79" t="s">
        <v>809</v>
      </c>
      <c r="AN101" s="79" t="b">
        <v>0</v>
      </c>
      <c r="AO101" s="85" t="s">
        <v>581</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3</v>
      </c>
      <c r="BC101" s="78" t="str">
        <f>REPLACE(INDEX(GroupVertices[Group],MATCH(Edges[[#This Row],[Vertex 2]],GroupVertices[Vertex],0)),1,1,"")</f>
        <v>3</v>
      </c>
      <c r="BD101" s="48"/>
      <c r="BE101" s="49"/>
      <c r="BF101" s="48"/>
      <c r="BG101" s="49"/>
      <c r="BH101" s="48"/>
      <c r="BI101" s="49"/>
      <c r="BJ101" s="48"/>
      <c r="BK101" s="49"/>
      <c r="BL101" s="48"/>
    </row>
    <row r="102" spans="1:64" ht="15">
      <c r="A102" s="64" t="s">
        <v>218</v>
      </c>
      <c r="B102" s="64" t="s">
        <v>224</v>
      </c>
      <c r="C102" s="65" t="s">
        <v>2124</v>
      </c>
      <c r="D102" s="66">
        <v>3</v>
      </c>
      <c r="E102" s="67" t="s">
        <v>132</v>
      </c>
      <c r="F102" s="68">
        <v>32</v>
      </c>
      <c r="G102" s="65"/>
      <c r="H102" s="69"/>
      <c r="I102" s="70"/>
      <c r="J102" s="70"/>
      <c r="K102" s="34" t="s">
        <v>65</v>
      </c>
      <c r="L102" s="77">
        <v>102</v>
      </c>
      <c r="M102" s="77"/>
      <c r="N102" s="72"/>
      <c r="O102" s="79" t="s">
        <v>358</v>
      </c>
      <c r="P102" s="81">
        <v>43609.57491898148</v>
      </c>
      <c r="Q102" s="79" t="s">
        <v>396</v>
      </c>
      <c r="R102" s="79"/>
      <c r="S102" s="79"/>
      <c r="T102" s="79" t="s">
        <v>462</v>
      </c>
      <c r="U102" s="79"/>
      <c r="V102" s="83" t="s">
        <v>470</v>
      </c>
      <c r="W102" s="81">
        <v>43609.57491898148</v>
      </c>
      <c r="X102" s="83" t="s">
        <v>514</v>
      </c>
      <c r="Y102" s="79"/>
      <c r="Z102" s="79"/>
      <c r="AA102" s="85" t="s">
        <v>613</v>
      </c>
      <c r="AB102" s="85" t="s">
        <v>702</v>
      </c>
      <c r="AC102" s="79" t="b">
        <v>0</v>
      </c>
      <c r="AD102" s="79">
        <v>1</v>
      </c>
      <c r="AE102" s="85" t="s">
        <v>769</v>
      </c>
      <c r="AF102" s="79" t="b">
        <v>0</v>
      </c>
      <c r="AG102" s="79" t="s">
        <v>806</v>
      </c>
      <c r="AH102" s="79"/>
      <c r="AI102" s="85" t="s">
        <v>740</v>
      </c>
      <c r="AJ102" s="79" t="b">
        <v>0</v>
      </c>
      <c r="AK102" s="79">
        <v>0</v>
      </c>
      <c r="AL102" s="85" t="s">
        <v>740</v>
      </c>
      <c r="AM102" s="79" t="s">
        <v>812</v>
      </c>
      <c r="AN102" s="79" t="b">
        <v>0</v>
      </c>
      <c r="AO102" s="85" t="s">
        <v>702</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3</v>
      </c>
      <c r="BD102" s="48"/>
      <c r="BE102" s="49"/>
      <c r="BF102" s="48"/>
      <c r="BG102" s="49"/>
      <c r="BH102" s="48"/>
      <c r="BI102" s="49"/>
      <c r="BJ102" s="48"/>
      <c r="BK102" s="49"/>
      <c r="BL102" s="48"/>
    </row>
    <row r="103" spans="1:64" ht="15">
      <c r="A103" s="64" t="s">
        <v>218</v>
      </c>
      <c r="B103" s="64" t="s">
        <v>285</v>
      </c>
      <c r="C103" s="65" t="s">
        <v>2126</v>
      </c>
      <c r="D103" s="66">
        <v>6.5</v>
      </c>
      <c r="E103" s="67" t="s">
        <v>136</v>
      </c>
      <c r="F103" s="68">
        <v>30</v>
      </c>
      <c r="G103" s="65"/>
      <c r="H103" s="69"/>
      <c r="I103" s="70"/>
      <c r="J103" s="70"/>
      <c r="K103" s="34" t="s">
        <v>65</v>
      </c>
      <c r="L103" s="77">
        <v>103</v>
      </c>
      <c r="M103" s="77"/>
      <c r="N103" s="72"/>
      <c r="O103" s="79" t="s">
        <v>359</v>
      </c>
      <c r="P103" s="81">
        <v>43609.5746875</v>
      </c>
      <c r="Q103" s="79" t="s">
        <v>397</v>
      </c>
      <c r="R103" s="79"/>
      <c r="S103" s="79"/>
      <c r="T103" s="79" t="s">
        <v>462</v>
      </c>
      <c r="U103" s="79"/>
      <c r="V103" s="83" t="s">
        <v>470</v>
      </c>
      <c r="W103" s="81">
        <v>43609.5746875</v>
      </c>
      <c r="X103" s="83" t="s">
        <v>515</v>
      </c>
      <c r="Y103" s="79"/>
      <c r="Z103" s="79"/>
      <c r="AA103" s="85" t="s">
        <v>614</v>
      </c>
      <c r="AB103" s="85" t="s">
        <v>703</v>
      </c>
      <c r="AC103" s="79" t="b">
        <v>0</v>
      </c>
      <c r="AD103" s="79">
        <v>0</v>
      </c>
      <c r="AE103" s="85" t="s">
        <v>769</v>
      </c>
      <c r="AF103" s="79" t="b">
        <v>0</v>
      </c>
      <c r="AG103" s="79" t="s">
        <v>806</v>
      </c>
      <c r="AH103" s="79"/>
      <c r="AI103" s="85" t="s">
        <v>740</v>
      </c>
      <c r="AJ103" s="79" t="b">
        <v>0</v>
      </c>
      <c r="AK103" s="79">
        <v>0</v>
      </c>
      <c r="AL103" s="85" t="s">
        <v>740</v>
      </c>
      <c r="AM103" s="79" t="s">
        <v>812</v>
      </c>
      <c r="AN103" s="79" t="b">
        <v>0</v>
      </c>
      <c r="AO103" s="85" t="s">
        <v>703</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1</v>
      </c>
      <c r="BC103" s="78" t="str">
        <f>REPLACE(INDEX(GroupVertices[Group],MATCH(Edges[[#This Row],[Vertex 2]],GroupVertices[Vertex],0)),1,1,"")</f>
        <v>1</v>
      </c>
      <c r="BD103" s="48">
        <v>0</v>
      </c>
      <c r="BE103" s="49">
        <v>0</v>
      </c>
      <c r="BF103" s="48">
        <v>0</v>
      </c>
      <c r="BG103" s="49">
        <v>0</v>
      </c>
      <c r="BH103" s="48">
        <v>0</v>
      </c>
      <c r="BI103" s="49">
        <v>0</v>
      </c>
      <c r="BJ103" s="48">
        <v>4</v>
      </c>
      <c r="BK103" s="49">
        <v>100</v>
      </c>
      <c r="BL103" s="48">
        <v>4</v>
      </c>
    </row>
    <row r="104" spans="1:64" ht="15">
      <c r="A104" s="64" t="s">
        <v>218</v>
      </c>
      <c r="B104" s="64" t="s">
        <v>285</v>
      </c>
      <c r="C104" s="65" t="s">
        <v>2126</v>
      </c>
      <c r="D104" s="66">
        <v>6.5</v>
      </c>
      <c r="E104" s="67" t="s">
        <v>136</v>
      </c>
      <c r="F104" s="68">
        <v>30</v>
      </c>
      <c r="G104" s="65"/>
      <c r="H104" s="69"/>
      <c r="I104" s="70"/>
      <c r="J104" s="70"/>
      <c r="K104" s="34" t="s">
        <v>65</v>
      </c>
      <c r="L104" s="77">
        <v>104</v>
      </c>
      <c r="M104" s="77"/>
      <c r="N104" s="72"/>
      <c r="O104" s="79" t="s">
        <v>359</v>
      </c>
      <c r="P104" s="81">
        <v>43609.57491898148</v>
      </c>
      <c r="Q104" s="79" t="s">
        <v>396</v>
      </c>
      <c r="R104" s="79"/>
      <c r="S104" s="79"/>
      <c r="T104" s="79" t="s">
        <v>462</v>
      </c>
      <c r="U104" s="79"/>
      <c r="V104" s="83" t="s">
        <v>470</v>
      </c>
      <c r="W104" s="81">
        <v>43609.57491898148</v>
      </c>
      <c r="X104" s="83" t="s">
        <v>514</v>
      </c>
      <c r="Y104" s="79"/>
      <c r="Z104" s="79"/>
      <c r="AA104" s="85" t="s">
        <v>613</v>
      </c>
      <c r="AB104" s="85" t="s">
        <v>702</v>
      </c>
      <c r="AC104" s="79" t="b">
        <v>0</v>
      </c>
      <c r="AD104" s="79">
        <v>1</v>
      </c>
      <c r="AE104" s="85" t="s">
        <v>769</v>
      </c>
      <c r="AF104" s="79" t="b">
        <v>0</v>
      </c>
      <c r="AG104" s="79" t="s">
        <v>806</v>
      </c>
      <c r="AH104" s="79"/>
      <c r="AI104" s="85" t="s">
        <v>740</v>
      </c>
      <c r="AJ104" s="79" t="b">
        <v>0</v>
      </c>
      <c r="AK104" s="79">
        <v>0</v>
      </c>
      <c r="AL104" s="85" t="s">
        <v>740</v>
      </c>
      <c r="AM104" s="79" t="s">
        <v>812</v>
      </c>
      <c r="AN104" s="79" t="b">
        <v>0</v>
      </c>
      <c r="AO104" s="85" t="s">
        <v>702</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1</v>
      </c>
      <c r="BC104" s="78" t="str">
        <f>REPLACE(INDEX(GroupVertices[Group],MATCH(Edges[[#This Row],[Vertex 2]],GroupVertices[Vertex],0)),1,1,"")</f>
        <v>1</v>
      </c>
      <c r="BD104" s="48">
        <v>0</v>
      </c>
      <c r="BE104" s="49">
        <v>0</v>
      </c>
      <c r="BF104" s="48">
        <v>0</v>
      </c>
      <c r="BG104" s="49">
        <v>0</v>
      </c>
      <c r="BH104" s="48">
        <v>0</v>
      </c>
      <c r="BI104" s="49">
        <v>0</v>
      </c>
      <c r="BJ104" s="48">
        <v>6</v>
      </c>
      <c r="BK104" s="49">
        <v>100</v>
      </c>
      <c r="BL104" s="48">
        <v>6</v>
      </c>
    </row>
    <row r="105" spans="1:64" ht="15">
      <c r="A105" s="64" t="s">
        <v>218</v>
      </c>
      <c r="B105" s="64" t="s">
        <v>286</v>
      </c>
      <c r="C105" s="65" t="s">
        <v>2124</v>
      </c>
      <c r="D105" s="66">
        <v>3</v>
      </c>
      <c r="E105" s="67" t="s">
        <v>132</v>
      </c>
      <c r="F105" s="68">
        <v>32</v>
      </c>
      <c r="G105" s="65"/>
      <c r="H105" s="69"/>
      <c r="I105" s="70"/>
      <c r="J105" s="70"/>
      <c r="K105" s="34" t="s">
        <v>65</v>
      </c>
      <c r="L105" s="77">
        <v>105</v>
      </c>
      <c r="M105" s="77"/>
      <c r="N105" s="72"/>
      <c r="O105" s="79" t="s">
        <v>359</v>
      </c>
      <c r="P105" s="81">
        <v>43609.575150462966</v>
      </c>
      <c r="Q105" s="79" t="s">
        <v>398</v>
      </c>
      <c r="R105" s="79"/>
      <c r="S105" s="79"/>
      <c r="T105" s="79" t="s">
        <v>462</v>
      </c>
      <c r="U105" s="79"/>
      <c r="V105" s="83" t="s">
        <v>470</v>
      </c>
      <c r="W105" s="81">
        <v>43609.575150462966</v>
      </c>
      <c r="X105" s="83" t="s">
        <v>516</v>
      </c>
      <c r="Y105" s="79"/>
      <c r="Z105" s="79"/>
      <c r="AA105" s="85" t="s">
        <v>615</v>
      </c>
      <c r="AB105" s="85" t="s">
        <v>704</v>
      </c>
      <c r="AC105" s="79" t="b">
        <v>0</v>
      </c>
      <c r="AD105" s="79">
        <v>0</v>
      </c>
      <c r="AE105" s="85" t="s">
        <v>770</v>
      </c>
      <c r="AF105" s="79" t="b">
        <v>0</v>
      </c>
      <c r="AG105" s="79" t="s">
        <v>806</v>
      </c>
      <c r="AH105" s="79"/>
      <c r="AI105" s="85" t="s">
        <v>740</v>
      </c>
      <c r="AJ105" s="79" t="b">
        <v>0</v>
      </c>
      <c r="AK105" s="79">
        <v>0</v>
      </c>
      <c r="AL105" s="85" t="s">
        <v>740</v>
      </c>
      <c r="AM105" s="79" t="s">
        <v>812</v>
      </c>
      <c r="AN105" s="79" t="b">
        <v>0</v>
      </c>
      <c r="AO105" s="85" t="s">
        <v>704</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v>0</v>
      </c>
      <c r="BE105" s="49">
        <v>0</v>
      </c>
      <c r="BF105" s="48">
        <v>0</v>
      </c>
      <c r="BG105" s="49">
        <v>0</v>
      </c>
      <c r="BH105" s="48">
        <v>0</v>
      </c>
      <c r="BI105" s="49">
        <v>0</v>
      </c>
      <c r="BJ105" s="48">
        <v>5</v>
      </c>
      <c r="BK105" s="49">
        <v>100</v>
      </c>
      <c r="BL105" s="48">
        <v>5</v>
      </c>
    </row>
    <row r="106" spans="1:64" ht="15">
      <c r="A106" s="64" t="s">
        <v>218</v>
      </c>
      <c r="B106" s="64" t="s">
        <v>287</v>
      </c>
      <c r="C106" s="65" t="s">
        <v>2124</v>
      </c>
      <c r="D106" s="66">
        <v>3</v>
      </c>
      <c r="E106" s="67" t="s">
        <v>132</v>
      </c>
      <c r="F106" s="68">
        <v>32</v>
      </c>
      <c r="G106" s="65"/>
      <c r="H106" s="69"/>
      <c r="I106" s="70"/>
      <c r="J106" s="70"/>
      <c r="K106" s="34" t="s">
        <v>65</v>
      </c>
      <c r="L106" s="77">
        <v>106</v>
      </c>
      <c r="M106" s="77"/>
      <c r="N106" s="72"/>
      <c r="O106" s="79" t="s">
        <v>359</v>
      </c>
      <c r="P106" s="81">
        <v>43609.575208333335</v>
      </c>
      <c r="Q106" s="79" t="s">
        <v>399</v>
      </c>
      <c r="R106" s="79"/>
      <c r="S106" s="79"/>
      <c r="T106" s="79" t="s">
        <v>462</v>
      </c>
      <c r="U106" s="79"/>
      <c r="V106" s="83" t="s">
        <v>470</v>
      </c>
      <c r="W106" s="81">
        <v>43609.575208333335</v>
      </c>
      <c r="X106" s="83" t="s">
        <v>517</v>
      </c>
      <c r="Y106" s="79"/>
      <c r="Z106" s="79"/>
      <c r="AA106" s="85" t="s">
        <v>616</v>
      </c>
      <c r="AB106" s="85" t="s">
        <v>705</v>
      </c>
      <c r="AC106" s="79" t="b">
        <v>0</v>
      </c>
      <c r="AD106" s="79">
        <v>0</v>
      </c>
      <c r="AE106" s="85" t="s">
        <v>771</v>
      </c>
      <c r="AF106" s="79" t="b">
        <v>0</v>
      </c>
      <c r="AG106" s="79" t="s">
        <v>806</v>
      </c>
      <c r="AH106" s="79"/>
      <c r="AI106" s="85" t="s">
        <v>740</v>
      </c>
      <c r="AJ106" s="79" t="b">
        <v>0</v>
      </c>
      <c r="AK106" s="79">
        <v>0</v>
      </c>
      <c r="AL106" s="85" t="s">
        <v>740</v>
      </c>
      <c r="AM106" s="79" t="s">
        <v>812</v>
      </c>
      <c r="AN106" s="79" t="b">
        <v>0</v>
      </c>
      <c r="AO106" s="85" t="s">
        <v>705</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v>0</v>
      </c>
      <c r="BE106" s="49">
        <v>0</v>
      </c>
      <c r="BF106" s="48">
        <v>0</v>
      </c>
      <c r="BG106" s="49">
        <v>0</v>
      </c>
      <c r="BH106" s="48">
        <v>0</v>
      </c>
      <c r="BI106" s="49">
        <v>0</v>
      </c>
      <c r="BJ106" s="48">
        <v>4</v>
      </c>
      <c r="BK106" s="49">
        <v>100</v>
      </c>
      <c r="BL106" s="48">
        <v>4</v>
      </c>
    </row>
    <row r="107" spans="1:64" ht="15">
      <c r="A107" s="64" t="s">
        <v>218</v>
      </c>
      <c r="B107" s="64" t="s">
        <v>288</v>
      </c>
      <c r="C107" s="65" t="s">
        <v>2124</v>
      </c>
      <c r="D107" s="66">
        <v>3</v>
      </c>
      <c r="E107" s="67" t="s">
        <v>132</v>
      </c>
      <c r="F107" s="68">
        <v>32</v>
      </c>
      <c r="G107" s="65"/>
      <c r="H107" s="69"/>
      <c r="I107" s="70"/>
      <c r="J107" s="70"/>
      <c r="K107" s="34" t="s">
        <v>65</v>
      </c>
      <c r="L107" s="77">
        <v>107</v>
      </c>
      <c r="M107" s="77"/>
      <c r="N107" s="72"/>
      <c r="O107" s="79" t="s">
        <v>358</v>
      </c>
      <c r="P107" s="81">
        <v>43609.575277777774</v>
      </c>
      <c r="Q107" s="79" t="s">
        <v>400</v>
      </c>
      <c r="R107" s="79"/>
      <c r="S107" s="79"/>
      <c r="T107" s="79" t="s">
        <v>462</v>
      </c>
      <c r="U107" s="79"/>
      <c r="V107" s="83" t="s">
        <v>470</v>
      </c>
      <c r="W107" s="81">
        <v>43609.575277777774</v>
      </c>
      <c r="X107" s="83" t="s">
        <v>518</v>
      </c>
      <c r="Y107" s="79"/>
      <c r="Z107" s="79"/>
      <c r="AA107" s="85" t="s">
        <v>617</v>
      </c>
      <c r="AB107" s="85" t="s">
        <v>706</v>
      </c>
      <c r="AC107" s="79" t="b">
        <v>0</v>
      </c>
      <c r="AD107" s="79">
        <v>3</v>
      </c>
      <c r="AE107" s="85" t="s">
        <v>772</v>
      </c>
      <c r="AF107" s="79" t="b">
        <v>0</v>
      </c>
      <c r="AG107" s="79" t="s">
        <v>806</v>
      </c>
      <c r="AH107" s="79"/>
      <c r="AI107" s="85" t="s">
        <v>740</v>
      </c>
      <c r="AJ107" s="79" t="b">
        <v>0</v>
      </c>
      <c r="AK107" s="79">
        <v>0</v>
      </c>
      <c r="AL107" s="85" t="s">
        <v>740</v>
      </c>
      <c r="AM107" s="79" t="s">
        <v>812</v>
      </c>
      <c r="AN107" s="79" t="b">
        <v>0</v>
      </c>
      <c r="AO107" s="85" t="s">
        <v>706</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c r="BE107" s="49"/>
      <c r="BF107" s="48"/>
      <c r="BG107" s="49"/>
      <c r="BH107" s="48"/>
      <c r="BI107" s="49"/>
      <c r="BJ107" s="48"/>
      <c r="BK107" s="49"/>
      <c r="BL107" s="48"/>
    </row>
    <row r="108" spans="1:64" ht="15">
      <c r="A108" s="64" t="s">
        <v>218</v>
      </c>
      <c r="B108" s="64" t="s">
        <v>289</v>
      </c>
      <c r="C108" s="65" t="s">
        <v>2124</v>
      </c>
      <c r="D108" s="66">
        <v>3</v>
      </c>
      <c r="E108" s="67" t="s">
        <v>132</v>
      </c>
      <c r="F108" s="68">
        <v>32</v>
      </c>
      <c r="G108" s="65"/>
      <c r="H108" s="69"/>
      <c r="I108" s="70"/>
      <c r="J108" s="70"/>
      <c r="K108" s="34" t="s">
        <v>65</v>
      </c>
      <c r="L108" s="77">
        <v>108</v>
      </c>
      <c r="M108" s="77"/>
      <c r="N108" s="72"/>
      <c r="O108" s="79" t="s">
        <v>358</v>
      </c>
      <c r="P108" s="81">
        <v>43609.575277777774</v>
      </c>
      <c r="Q108" s="79" t="s">
        <v>400</v>
      </c>
      <c r="R108" s="79"/>
      <c r="S108" s="79"/>
      <c r="T108" s="79" t="s">
        <v>462</v>
      </c>
      <c r="U108" s="79"/>
      <c r="V108" s="83" t="s">
        <v>470</v>
      </c>
      <c r="W108" s="81">
        <v>43609.575277777774</v>
      </c>
      <c r="X108" s="83" t="s">
        <v>518</v>
      </c>
      <c r="Y108" s="79"/>
      <c r="Z108" s="79"/>
      <c r="AA108" s="85" t="s">
        <v>617</v>
      </c>
      <c r="AB108" s="85" t="s">
        <v>706</v>
      </c>
      <c r="AC108" s="79" t="b">
        <v>0</v>
      </c>
      <c r="AD108" s="79">
        <v>3</v>
      </c>
      <c r="AE108" s="85" t="s">
        <v>772</v>
      </c>
      <c r="AF108" s="79" t="b">
        <v>0</v>
      </c>
      <c r="AG108" s="79" t="s">
        <v>806</v>
      </c>
      <c r="AH108" s="79"/>
      <c r="AI108" s="85" t="s">
        <v>740</v>
      </c>
      <c r="AJ108" s="79" t="b">
        <v>0</v>
      </c>
      <c r="AK108" s="79">
        <v>0</v>
      </c>
      <c r="AL108" s="85" t="s">
        <v>740</v>
      </c>
      <c r="AM108" s="79" t="s">
        <v>812</v>
      </c>
      <c r="AN108" s="79" t="b">
        <v>0</v>
      </c>
      <c r="AO108" s="85" t="s">
        <v>706</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c r="BE108" s="49"/>
      <c r="BF108" s="48"/>
      <c r="BG108" s="49"/>
      <c r="BH108" s="48"/>
      <c r="BI108" s="49"/>
      <c r="BJ108" s="48"/>
      <c r="BK108" s="49"/>
      <c r="BL108" s="48"/>
    </row>
    <row r="109" spans="1:64" ht="15">
      <c r="A109" s="64" t="s">
        <v>218</v>
      </c>
      <c r="B109" s="64" t="s">
        <v>290</v>
      </c>
      <c r="C109" s="65" t="s">
        <v>2124</v>
      </c>
      <c r="D109" s="66">
        <v>3</v>
      </c>
      <c r="E109" s="67" t="s">
        <v>132</v>
      </c>
      <c r="F109" s="68">
        <v>32</v>
      </c>
      <c r="G109" s="65"/>
      <c r="H109" s="69"/>
      <c r="I109" s="70"/>
      <c r="J109" s="70"/>
      <c r="K109" s="34" t="s">
        <v>65</v>
      </c>
      <c r="L109" s="77">
        <v>109</v>
      </c>
      <c r="M109" s="77"/>
      <c r="N109" s="72"/>
      <c r="O109" s="79" t="s">
        <v>358</v>
      </c>
      <c r="P109" s="81">
        <v>43609.575277777774</v>
      </c>
      <c r="Q109" s="79" t="s">
        <v>400</v>
      </c>
      <c r="R109" s="79"/>
      <c r="S109" s="79"/>
      <c r="T109" s="79" t="s">
        <v>462</v>
      </c>
      <c r="U109" s="79"/>
      <c r="V109" s="83" t="s">
        <v>470</v>
      </c>
      <c r="W109" s="81">
        <v>43609.575277777774</v>
      </c>
      <c r="X109" s="83" t="s">
        <v>518</v>
      </c>
      <c r="Y109" s="79"/>
      <c r="Z109" s="79"/>
      <c r="AA109" s="85" t="s">
        <v>617</v>
      </c>
      <c r="AB109" s="85" t="s">
        <v>706</v>
      </c>
      <c r="AC109" s="79" t="b">
        <v>0</v>
      </c>
      <c r="AD109" s="79">
        <v>3</v>
      </c>
      <c r="AE109" s="85" t="s">
        <v>772</v>
      </c>
      <c r="AF109" s="79" t="b">
        <v>0</v>
      </c>
      <c r="AG109" s="79" t="s">
        <v>806</v>
      </c>
      <c r="AH109" s="79"/>
      <c r="AI109" s="85" t="s">
        <v>740</v>
      </c>
      <c r="AJ109" s="79" t="b">
        <v>0</v>
      </c>
      <c r="AK109" s="79">
        <v>0</v>
      </c>
      <c r="AL109" s="85" t="s">
        <v>740</v>
      </c>
      <c r="AM109" s="79" t="s">
        <v>812</v>
      </c>
      <c r="AN109" s="79" t="b">
        <v>0</v>
      </c>
      <c r="AO109" s="85" t="s">
        <v>706</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c r="BE109" s="49"/>
      <c r="BF109" s="48"/>
      <c r="BG109" s="49"/>
      <c r="BH109" s="48"/>
      <c r="BI109" s="49"/>
      <c r="BJ109" s="48"/>
      <c r="BK109" s="49"/>
      <c r="BL109" s="48"/>
    </row>
    <row r="110" spans="1:64" ht="15">
      <c r="A110" s="64" t="s">
        <v>218</v>
      </c>
      <c r="B110" s="64" t="s">
        <v>291</v>
      </c>
      <c r="C110" s="65" t="s">
        <v>2124</v>
      </c>
      <c r="D110" s="66">
        <v>3</v>
      </c>
      <c r="E110" s="67" t="s">
        <v>132</v>
      </c>
      <c r="F110" s="68">
        <v>32</v>
      </c>
      <c r="G110" s="65"/>
      <c r="H110" s="69"/>
      <c r="I110" s="70"/>
      <c r="J110" s="70"/>
      <c r="K110" s="34" t="s">
        <v>65</v>
      </c>
      <c r="L110" s="77">
        <v>110</v>
      </c>
      <c r="M110" s="77"/>
      <c r="N110" s="72"/>
      <c r="O110" s="79" t="s">
        <v>358</v>
      </c>
      <c r="P110" s="81">
        <v>43609.575277777774</v>
      </c>
      <c r="Q110" s="79" t="s">
        <v>400</v>
      </c>
      <c r="R110" s="79"/>
      <c r="S110" s="79"/>
      <c r="T110" s="79" t="s">
        <v>462</v>
      </c>
      <c r="U110" s="79"/>
      <c r="V110" s="83" t="s">
        <v>470</v>
      </c>
      <c r="W110" s="81">
        <v>43609.575277777774</v>
      </c>
      <c r="X110" s="83" t="s">
        <v>518</v>
      </c>
      <c r="Y110" s="79"/>
      <c r="Z110" s="79"/>
      <c r="AA110" s="85" t="s">
        <v>617</v>
      </c>
      <c r="AB110" s="85" t="s">
        <v>706</v>
      </c>
      <c r="AC110" s="79" t="b">
        <v>0</v>
      </c>
      <c r="AD110" s="79">
        <v>3</v>
      </c>
      <c r="AE110" s="85" t="s">
        <v>772</v>
      </c>
      <c r="AF110" s="79" t="b">
        <v>0</v>
      </c>
      <c r="AG110" s="79" t="s">
        <v>806</v>
      </c>
      <c r="AH110" s="79"/>
      <c r="AI110" s="85" t="s">
        <v>740</v>
      </c>
      <c r="AJ110" s="79" t="b">
        <v>0</v>
      </c>
      <c r="AK110" s="79">
        <v>0</v>
      </c>
      <c r="AL110" s="85" t="s">
        <v>740</v>
      </c>
      <c r="AM110" s="79" t="s">
        <v>812</v>
      </c>
      <c r="AN110" s="79" t="b">
        <v>0</v>
      </c>
      <c r="AO110" s="85" t="s">
        <v>706</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c r="BE110" s="49"/>
      <c r="BF110" s="48"/>
      <c r="BG110" s="49"/>
      <c r="BH110" s="48"/>
      <c r="BI110" s="49"/>
      <c r="BJ110" s="48"/>
      <c r="BK110" s="49"/>
      <c r="BL110" s="48"/>
    </row>
    <row r="111" spans="1:64" ht="15">
      <c r="A111" s="64" t="s">
        <v>218</v>
      </c>
      <c r="B111" s="64" t="s">
        <v>292</v>
      </c>
      <c r="C111" s="65" t="s">
        <v>2124</v>
      </c>
      <c r="D111" s="66">
        <v>3</v>
      </c>
      <c r="E111" s="67" t="s">
        <v>132</v>
      </c>
      <c r="F111" s="68">
        <v>32</v>
      </c>
      <c r="G111" s="65"/>
      <c r="H111" s="69"/>
      <c r="I111" s="70"/>
      <c r="J111" s="70"/>
      <c r="K111" s="34" t="s">
        <v>65</v>
      </c>
      <c r="L111" s="77">
        <v>111</v>
      </c>
      <c r="M111" s="77"/>
      <c r="N111" s="72"/>
      <c r="O111" s="79" t="s">
        <v>358</v>
      </c>
      <c r="P111" s="81">
        <v>43609.575277777774</v>
      </c>
      <c r="Q111" s="79" t="s">
        <v>400</v>
      </c>
      <c r="R111" s="79"/>
      <c r="S111" s="79"/>
      <c r="T111" s="79" t="s">
        <v>462</v>
      </c>
      <c r="U111" s="79"/>
      <c r="V111" s="83" t="s">
        <v>470</v>
      </c>
      <c r="W111" s="81">
        <v>43609.575277777774</v>
      </c>
      <c r="X111" s="83" t="s">
        <v>518</v>
      </c>
      <c r="Y111" s="79"/>
      <c r="Z111" s="79"/>
      <c r="AA111" s="85" t="s">
        <v>617</v>
      </c>
      <c r="AB111" s="85" t="s">
        <v>706</v>
      </c>
      <c r="AC111" s="79" t="b">
        <v>0</v>
      </c>
      <c r="AD111" s="79">
        <v>3</v>
      </c>
      <c r="AE111" s="85" t="s">
        <v>772</v>
      </c>
      <c r="AF111" s="79" t="b">
        <v>0</v>
      </c>
      <c r="AG111" s="79" t="s">
        <v>806</v>
      </c>
      <c r="AH111" s="79"/>
      <c r="AI111" s="85" t="s">
        <v>740</v>
      </c>
      <c r="AJ111" s="79" t="b">
        <v>0</v>
      </c>
      <c r="AK111" s="79">
        <v>0</v>
      </c>
      <c r="AL111" s="85" t="s">
        <v>740</v>
      </c>
      <c r="AM111" s="79" t="s">
        <v>812</v>
      </c>
      <c r="AN111" s="79" t="b">
        <v>0</v>
      </c>
      <c r="AO111" s="85" t="s">
        <v>706</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c r="BE111" s="49"/>
      <c r="BF111" s="48"/>
      <c r="BG111" s="49"/>
      <c r="BH111" s="48"/>
      <c r="BI111" s="49"/>
      <c r="BJ111" s="48"/>
      <c r="BK111" s="49"/>
      <c r="BL111" s="48"/>
    </row>
    <row r="112" spans="1:64" ht="15">
      <c r="A112" s="64" t="s">
        <v>218</v>
      </c>
      <c r="B112" s="64" t="s">
        <v>293</v>
      </c>
      <c r="C112" s="65" t="s">
        <v>2124</v>
      </c>
      <c r="D112" s="66">
        <v>3</v>
      </c>
      <c r="E112" s="67" t="s">
        <v>132</v>
      </c>
      <c r="F112" s="68">
        <v>32</v>
      </c>
      <c r="G112" s="65"/>
      <c r="H112" s="69"/>
      <c r="I112" s="70"/>
      <c r="J112" s="70"/>
      <c r="K112" s="34" t="s">
        <v>65</v>
      </c>
      <c r="L112" s="77">
        <v>112</v>
      </c>
      <c r="M112" s="77"/>
      <c r="N112" s="72"/>
      <c r="O112" s="79" t="s">
        <v>358</v>
      </c>
      <c r="P112" s="81">
        <v>43609.575277777774</v>
      </c>
      <c r="Q112" s="79" t="s">
        <v>400</v>
      </c>
      <c r="R112" s="79"/>
      <c r="S112" s="79"/>
      <c r="T112" s="79" t="s">
        <v>462</v>
      </c>
      <c r="U112" s="79"/>
      <c r="V112" s="83" t="s">
        <v>470</v>
      </c>
      <c r="W112" s="81">
        <v>43609.575277777774</v>
      </c>
      <c r="X112" s="83" t="s">
        <v>518</v>
      </c>
      <c r="Y112" s="79"/>
      <c r="Z112" s="79"/>
      <c r="AA112" s="85" t="s">
        <v>617</v>
      </c>
      <c r="AB112" s="85" t="s">
        <v>706</v>
      </c>
      <c r="AC112" s="79" t="b">
        <v>0</v>
      </c>
      <c r="AD112" s="79">
        <v>3</v>
      </c>
      <c r="AE112" s="85" t="s">
        <v>772</v>
      </c>
      <c r="AF112" s="79" t="b">
        <v>0</v>
      </c>
      <c r="AG112" s="79" t="s">
        <v>806</v>
      </c>
      <c r="AH112" s="79"/>
      <c r="AI112" s="85" t="s">
        <v>740</v>
      </c>
      <c r="AJ112" s="79" t="b">
        <v>0</v>
      </c>
      <c r="AK112" s="79">
        <v>0</v>
      </c>
      <c r="AL112" s="85" t="s">
        <v>740</v>
      </c>
      <c r="AM112" s="79" t="s">
        <v>812</v>
      </c>
      <c r="AN112" s="79" t="b">
        <v>0</v>
      </c>
      <c r="AO112" s="85" t="s">
        <v>706</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c r="BE112" s="49"/>
      <c r="BF112" s="48"/>
      <c r="BG112" s="49"/>
      <c r="BH112" s="48"/>
      <c r="BI112" s="49"/>
      <c r="BJ112" s="48"/>
      <c r="BK112" s="49"/>
      <c r="BL112" s="48"/>
    </row>
    <row r="113" spans="1:64" ht="15">
      <c r="A113" s="64" t="s">
        <v>218</v>
      </c>
      <c r="B113" s="64" t="s">
        <v>294</v>
      </c>
      <c r="C113" s="65" t="s">
        <v>2124</v>
      </c>
      <c r="D113" s="66">
        <v>3</v>
      </c>
      <c r="E113" s="67" t="s">
        <v>132</v>
      </c>
      <c r="F113" s="68">
        <v>32</v>
      </c>
      <c r="G113" s="65"/>
      <c r="H113" s="69"/>
      <c r="I113" s="70"/>
      <c r="J113" s="70"/>
      <c r="K113" s="34" t="s">
        <v>65</v>
      </c>
      <c r="L113" s="77">
        <v>113</v>
      </c>
      <c r="M113" s="77"/>
      <c r="N113" s="72"/>
      <c r="O113" s="79" t="s">
        <v>358</v>
      </c>
      <c r="P113" s="81">
        <v>43609.575277777774</v>
      </c>
      <c r="Q113" s="79" t="s">
        <v>400</v>
      </c>
      <c r="R113" s="79"/>
      <c r="S113" s="79"/>
      <c r="T113" s="79" t="s">
        <v>462</v>
      </c>
      <c r="U113" s="79"/>
      <c r="V113" s="83" t="s">
        <v>470</v>
      </c>
      <c r="W113" s="81">
        <v>43609.575277777774</v>
      </c>
      <c r="X113" s="83" t="s">
        <v>518</v>
      </c>
      <c r="Y113" s="79"/>
      <c r="Z113" s="79"/>
      <c r="AA113" s="85" t="s">
        <v>617</v>
      </c>
      <c r="AB113" s="85" t="s">
        <v>706</v>
      </c>
      <c r="AC113" s="79" t="b">
        <v>0</v>
      </c>
      <c r="AD113" s="79">
        <v>3</v>
      </c>
      <c r="AE113" s="85" t="s">
        <v>772</v>
      </c>
      <c r="AF113" s="79" t="b">
        <v>0</v>
      </c>
      <c r="AG113" s="79" t="s">
        <v>806</v>
      </c>
      <c r="AH113" s="79"/>
      <c r="AI113" s="85" t="s">
        <v>740</v>
      </c>
      <c r="AJ113" s="79" t="b">
        <v>0</v>
      </c>
      <c r="AK113" s="79">
        <v>0</v>
      </c>
      <c r="AL113" s="85" t="s">
        <v>740</v>
      </c>
      <c r="AM113" s="79" t="s">
        <v>812</v>
      </c>
      <c r="AN113" s="79" t="b">
        <v>0</v>
      </c>
      <c r="AO113" s="85" t="s">
        <v>706</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c r="BE113" s="49"/>
      <c r="BF113" s="48"/>
      <c r="BG113" s="49"/>
      <c r="BH113" s="48"/>
      <c r="BI113" s="49"/>
      <c r="BJ113" s="48"/>
      <c r="BK113" s="49"/>
      <c r="BL113" s="48"/>
    </row>
    <row r="114" spans="1:64" ht="15">
      <c r="A114" s="64" t="s">
        <v>218</v>
      </c>
      <c r="B114" s="64" t="s">
        <v>295</v>
      </c>
      <c r="C114" s="65" t="s">
        <v>2124</v>
      </c>
      <c r="D114" s="66">
        <v>3</v>
      </c>
      <c r="E114" s="67" t="s">
        <v>132</v>
      </c>
      <c r="F114" s="68">
        <v>32</v>
      </c>
      <c r="G114" s="65"/>
      <c r="H114" s="69"/>
      <c r="I114" s="70"/>
      <c r="J114" s="70"/>
      <c r="K114" s="34" t="s">
        <v>65</v>
      </c>
      <c r="L114" s="77">
        <v>114</v>
      </c>
      <c r="M114" s="77"/>
      <c r="N114" s="72"/>
      <c r="O114" s="79" t="s">
        <v>358</v>
      </c>
      <c r="P114" s="81">
        <v>43609.575277777774</v>
      </c>
      <c r="Q114" s="79" t="s">
        <v>400</v>
      </c>
      <c r="R114" s="79"/>
      <c r="S114" s="79"/>
      <c r="T114" s="79" t="s">
        <v>462</v>
      </c>
      <c r="U114" s="79"/>
      <c r="V114" s="83" t="s">
        <v>470</v>
      </c>
      <c r="W114" s="81">
        <v>43609.575277777774</v>
      </c>
      <c r="X114" s="83" t="s">
        <v>518</v>
      </c>
      <c r="Y114" s="79"/>
      <c r="Z114" s="79"/>
      <c r="AA114" s="85" t="s">
        <v>617</v>
      </c>
      <c r="AB114" s="85" t="s">
        <v>706</v>
      </c>
      <c r="AC114" s="79" t="b">
        <v>0</v>
      </c>
      <c r="AD114" s="79">
        <v>3</v>
      </c>
      <c r="AE114" s="85" t="s">
        <v>772</v>
      </c>
      <c r="AF114" s="79" t="b">
        <v>0</v>
      </c>
      <c r="AG114" s="79" t="s">
        <v>806</v>
      </c>
      <c r="AH114" s="79"/>
      <c r="AI114" s="85" t="s">
        <v>740</v>
      </c>
      <c r="AJ114" s="79" t="b">
        <v>0</v>
      </c>
      <c r="AK114" s="79">
        <v>0</v>
      </c>
      <c r="AL114" s="85" t="s">
        <v>740</v>
      </c>
      <c r="AM114" s="79" t="s">
        <v>812</v>
      </c>
      <c r="AN114" s="79" t="b">
        <v>0</v>
      </c>
      <c r="AO114" s="85" t="s">
        <v>706</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c r="BE114" s="49"/>
      <c r="BF114" s="48"/>
      <c r="BG114" s="49"/>
      <c r="BH114" s="48"/>
      <c r="BI114" s="49"/>
      <c r="BJ114" s="48"/>
      <c r="BK114" s="49"/>
      <c r="BL114" s="48"/>
    </row>
    <row r="115" spans="1:64" ht="15">
      <c r="A115" s="64" t="s">
        <v>218</v>
      </c>
      <c r="B115" s="64" t="s">
        <v>296</v>
      </c>
      <c r="C115" s="65" t="s">
        <v>2124</v>
      </c>
      <c r="D115" s="66">
        <v>3</v>
      </c>
      <c r="E115" s="67" t="s">
        <v>132</v>
      </c>
      <c r="F115" s="68">
        <v>32</v>
      </c>
      <c r="G115" s="65"/>
      <c r="H115" s="69"/>
      <c r="I115" s="70"/>
      <c r="J115" s="70"/>
      <c r="K115" s="34" t="s">
        <v>65</v>
      </c>
      <c r="L115" s="77">
        <v>115</v>
      </c>
      <c r="M115" s="77"/>
      <c r="N115" s="72"/>
      <c r="O115" s="79" t="s">
        <v>358</v>
      </c>
      <c r="P115" s="81">
        <v>43609.575277777774</v>
      </c>
      <c r="Q115" s="79" t="s">
        <v>400</v>
      </c>
      <c r="R115" s="79"/>
      <c r="S115" s="79"/>
      <c r="T115" s="79" t="s">
        <v>462</v>
      </c>
      <c r="U115" s="79"/>
      <c r="V115" s="83" t="s">
        <v>470</v>
      </c>
      <c r="W115" s="81">
        <v>43609.575277777774</v>
      </c>
      <c r="X115" s="83" t="s">
        <v>518</v>
      </c>
      <c r="Y115" s="79"/>
      <c r="Z115" s="79"/>
      <c r="AA115" s="85" t="s">
        <v>617</v>
      </c>
      <c r="AB115" s="85" t="s">
        <v>706</v>
      </c>
      <c r="AC115" s="79" t="b">
        <v>0</v>
      </c>
      <c r="AD115" s="79">
        <v>3</v>
      </c>
      <c r="AE115" s="85" t="s">
        <v>772</v>
      </c>
      <c r="AF115" s="79" t="b">
        <v>0</v>
      </c>
      <c r="AG115" s="79" t="s">
        <v>806</v>
      </c>
      <c r="AH115" s="79"/>
      <c r="AI115" s="85" t="s">
        <v>740</v>
      </c>
      <c r="AJ115" s="79" t="b">
        <v>0</v>
      </c>
      <c r="AK115" s="79">
        <v>0</v>
      </c>
      <c r="AL115" s="85" t="s">
        <v>740</v>
      </c>
      <c r="AM115" s="79" t="s">
        <v>812</v>
      </c>
      <c r="AN115" s="79" t="b">
        <v>0</v>
      </c>
      <c r="AO115" s="85" t="s">
        <v>706</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c r="BE115" s="49"/>
      <c r="BF115" s="48"/>
      <c r="BG115" s="49"/>
      <c r="BH115" s="48"/>
      <c r="BI115" s="49"/>
      <c r="BJ115" s="48"/>
      <c r="BK115" s="49"/>
      <c r="BL115" s="48"/>
    </row>
    <row r="116" spans="1:64" ht="15">
      <c r="A116" s="64" t="s">
        <v>218</v>
      </c>
      <c r="B116" s="64" t="s">
        <v>297</v>
      </c>
      <c r="C116" s="65" t="s">
        <v>2124</v>
      </c>
      <c r="D116" s="66">
        <v>3</v>
      </c>
      <c r="E116" s="67" t="s">
        <v>132</v>
      </c>
      <c r="F116" s="68">
        <v>32</v>
      </c>
      <c r="G116" s="65"/>
      <c r="H116" s="69"/>
      <c r="I116" s="70"/>
      <c r="J116" s="70"/>
      <c r="K116" s="34" t="s">
        <v>65</v>
      </c>
      <c r="L116" s="77">
        <v>116</v>
      </c>
      <c r="M116" s="77"/>
      <c r="N116" s="72"/>
      <c r="O116" s="79" t="s">
        <v>358</v>
      </c>
      <c r="P116" s="81">
        <v>43609.575277777774</v>
      </c>
      <c r="Q116" s="79" t="s">
        <v>400</v>
      </c>
      <c r="R116" s="79"/>
      <c r="S116" s="79"/>
      <c r="T116" s="79" t="s">
        <v>462</v>
      </c>
      <c r="U116" s="79"/>
      <c r="V116" s="83" t="s">
        <v>470</v>
      </c>
      <c r="W116" s="81">
        <v>43609.575277777774</v>
      </c>
      <c r="X116" s="83" t="s">
        <v>518</v>
      </c>
      <c r="Y116" s="79"/>
      <c r="Z116" s="79"/>
      <c r="AA116" s="85" t="s">
        <v>617</v>
      </c>
      <c r="AB116" s="85" t="s">
        <v>706</v>
      </c>
      <c r="AC116" s="79" t="b">
        <v>0</v>
      </c>
      <c r="AD116" s="79">
        <v>3</v>
      </c>
      <c r="AE116" s="85" t="s">
        <v>772</v>
      </c>
      <c r="AF116" s="79" t="b">
        <v>0</v>
      </c>
      <c r="AG116" s="79" t="s">
        <v>806</v>
      </c>
      <c r="AH116" s="79"/>
      <c r="AI116" s="85" t="s">
        <v>740</v>
      </c>
      <c r="AJ116" s="79" t="b">
        <v>0</v>
      </c>
      <c r="AK116" s="79">
        <v>0</v>
      </c>
      <c r="AL116" s="85" t="s">
        <v>740</v>
      </c>
      <c r="AM116" s="79" t="s">
        <v>812</v>
      </c>
      <c r="AN116" s="79" t="b">
        <v>0</v>
      </c>
      <c r="AO116" s="85" t="s">
        <v>706</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c r="BE116" s="49"/>
      <c r="BF116" s="48"/>
      <c r="BG116" s="49"/>
      <c r="BH116" s="48"/>
      <c r="BI116" s="49"/>
      <c r="BJ116" s="48"/>
      <c r="BK116" s="49"/>
      <c r="BL116" s="48"/>
    </row>
    <row r="117" spans="1:64" ht="15">
      <c r="A117" s="64" t="s">
        <v>218</v>
      </c>
      <c r="B117" s="64" t="s">
        <v>298</v>
      </c>
      <c r="C117" s="65" t="s">
        <v>2124</v>
      </c>
      <c r="D117" s="66">
        <v>3</v>
      </c>
      <c r="E117" s="67" t="s">
        <v>132</v>
      </c>
      <c r="F117" s="68">
        <v>32</v>
      </c>
      <c r="G117" s="65"/>
      <c r="H117" s="69"/>
      <c r="I117" s="70"/>
      <c r="J117" s="70"/>
      <c r="K117" s="34" t="s">
        <v>65</v>
      </c>
      <c r="L117" s="77">
        <v>117</v>
      </c>
      <c r="M117" s="77"/>
      <c r="N117" s="72"/>
      <c r="O117" s="79" t="s">
        <v>359</v>
      </c>
      <c r="P117" s="81">
        <v>43609.575277777774</v>
      </c>
      <c r="Q117" s="79" t="s">
        <v>400</v>
      </c>
      <c r="R117" s="79"/>
      <c r="S117" s="79"/>
      <c r="T117" s="79" t="s">
        <v>462</v>
      </c>
      <c r="U117" s="79"/>
      <c r="V117" s="83" t="s">
        <v>470</v>
      </c>
      <c r="W117" s="81">
        <v>43609.575277777774</v>
      </c>
      <c r="X117" s="83" t="s">
        <v>518</v>
      </c>
      <c r="Y117" s="79"/>
      <c r="Z117" s="79"/>
      <c r="AA117" s="85" t="s">
        <v>617</v>
      </c>
      <c r="AB117" s="85" t="s">
        <v>706</v>
      </c>
      <c r="AC117" s="79" t="b">
        <v>0</v>
      </c>
      <c r="AD117" s="79">
        <v>3</v>
      </c>
      <c r="AE117" s="85" t="s">
        <v>772</v>
      </c>
      <c r="AF117" s="79" t="b">
        <v>0</v>
      </c>
      <c r="AG117" s="79" t="s">
        <v>806</v>
      </c>
      <c r="AH117" s="79"/>
      <c r="AI117" s="85" t="s">
        <v>740</v>
      </c>
      <c r="AJ117" s="79" t="b">
        <v>0</v>
      </c>
      <c r="AK117" s="79">
        <v>0</v>
      </c>
      <c r="AL117" s="85" t="s">
        <v>740</v>
      </c>
      <c r="AM117" s="79" t="s">
        <v>812</v>
      </c>
      <c r="AN117" s="79" t="b">
        <v>0</v>
      </c>
      <c r="AO117" s="85" t="s">
        <v>706</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v>0</v>
      </c>
      <c r="BE117" s="49">
        <v>0</v>
      </c>
      <c r="BF117" s="48">
        <v>0</v>
      </c>
      <c r="BG117" s="49">
        <v>0</v>
      </c>
      <c r="BH117" s="48">
        <v>0</v>
      </c>
      <c r="BI117" s="49">
        <v>0</v>
      </c>
      <c r="BJ117" s="48">
        <v>14</v>
      </c>
      <c r="BK117" s="49">
        <v>100</v>
      </c>
      <c r="BL117" s="48">
        <v>14</v>
      </c>
    </row>
    <row r="118" spans="1:64" ht="15">
      <c r="A118" s="64" t="s">
        <v>218</v>
      </c>
      <c r="B118" s="64" t="s">
        <v>299</v>
      </c>
      <c r="C118" s="65" t="s">
        <v>2124</v>
      </c>
      <c r="D118" s="66">
        <v>3</v>
      </c>
      <c r="E118" s="67" t="s">
        <v>132</v>
      </c>
      <c r="F118" s="68">
        <v>32</v>
      </c>
      <c r="G118" s="65"/>
      <c r="H118" s="69"/>
      <c r="I118" s="70"/>
      <c r="J118" s="70"/>
      <c r="K118" s="34" t="s">
        <v>65</v>
      </c>
      <c r="L118" s="77">
        <v>118</v>
      </c>
      <c r="M118" s="77"/>
      <c r="N118" s="72"/>
      <c r="O118" s="79" t="s">
        <v>359</v>
      </c>
      <c r="P118" s="81">
        <v>43609.575370370374</v>
      </c>
      <c r="Q118" s="79" t="s">
        <v>401</v>
      </c>
      <c r="R118" s="79"/>
      <c r="S118" s="79"/>
      <c r="T118" s="79" t="s">
        <v>462</v>
      </c>
      <c r="U118" s="79"/>
      <c r="V118" s="83" t="s">
        <v>470</v>
      </c>
      <c r="W118" s="81">
        <v>43609.575370370374</v>
      </c>
      <c r="X118" s="83" t="s">
        <v>519</v>
      </c>
      <c r="Y118" s="79"/>
      <c r="Z118" s="79"/>
      <c r="AA118" s="85" t="s">
        <v>618</v>
      </c>
      <c r="AB118" s="85" t="s">
        <v>707</v>
      </c>
      <c r="AC118" s="79" t="b">
        <v>0</v>
      </c>
      <c r="AD118" s="79">
        <v>0</v>
      </c>
      <c r="AE118" s="85" t="s">
        <v>773</v>
      </c>
      <c r="AF118" s="79" t="b">
        <v>0</v>
      </c>
      <c r="AG118" s="79" t="s">
        <v>806</v>
      </c>
      <c r="AH118" s="79"/>
      <c r="AI118" s="85" t="s">
        <v>740</v>
      </c>
      <c r="AJ118" s="79" t="b">
        <v>0</v>
      </c>
      <c r="AK118" s="79">
        <v>0</v>
      </c>
      <c r="AL118" s="85" t="s">
        <v>740</v>
      </c>
      <c r="AM118" s="79" t="s">
        <v>812</v>
      </c>
      <c r="AN118" s="79" t="b">
        <v>0</v>
      </c>
      <c r="AO118" s="85" t="s">
        <v>707</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0</v>
      </c>
      <c r="BE118" s="49">
        <v>0</v>
      </c>
      <c r="BF118" s="48">
        <v>0</v>
      </c>
      <c r="BG118" s="49">
        <v>0</v>
      </c>
      <c r="BH118" s="48">
        <v>0</v>
      </c>
      <c r="BI118" s="49">
        <v>0</v>
      </c>
      <c r="BJ118" s="48">
        <v>4</v>
      </c>
      <c r="BK118" s="49">
        <v>100</v>
      </c>
      <c r="BL118" s="48">
        <v>4</v>
      </c>
    </row>
    <row r="119" spans="1:64" ht="15">
      <c r="A119" s="64" t="s">
        <v>218</v>
      </c>
      <c r="B119" s="64" t="s">
        <v>300</v>
      </c>
      <c r="C119" s="65" t="s">
        <v>2124</v>
      </c>
      <c r="D119" s="66">
        <v>3</v>
      </c>
      <c r="E119" s="67" t="s">
        <v>132</v>
      </c>
      <c r="F119" s="68">
        <v>32</v>
      </c>
      <c r="G119" s="65"/>
      <c r="H119" s="69"/>
      <c r="I119" s="70"/>
      <c r="J119" s="70"/>
      <c r="K119" s="34" t="s">
        <v>65</v>
      </c>
      <c r="L119" s="77">
        <v>119</v>
      </c>
      <c r="M119" s="77"/>
      <c r="N119" s="72"/>
      <c r="O119" s="79" t="s">
        <v>358</v>
      </c>
      <c r="P119" s="81">
        <v>43609.57541666667</v>
      </c>
      <c r="Q119" s="79" t="s">
        <v>402</v>
      </c>
      <c r="R119" s="79"/>
      <c r="S119" s="79"/>
      <c r="T119" s="79" t="s">
        <v>462</v>
      </c>
      <c r="U119" s="79"/>
      <c r="V119" s="83" t="s">
        <v>470</v>
      </c>
      <c r="W119" s="81">
        <v>43609.57541666667</v>
      </c>
      <c r="X119" s="83" t="s">
        <v>520</v>
      </c>
      <c r="Y119" s="79"/>
      <c r="Z119" s="79"/>
      <c r="AA119" s="85" t="s">
        <v>619</v>
      </c>
      <c r="AB119" s="85" t="s">
        <v>708</v>
      </c>
      <c r="AC119" s="79" t="b">
        <v>0</v>
      </c>
      <c r="AD119" s="79">
        <v>1</v>
      </c>
      <c r="AE119" s="85" t="s">
        <v>774</v>
      </c>
      <c r="AF119" s="79" t="b">
        <v>0</v>
      </c>
      <c r="AG119" s="79" t="s">
        <v>806</v>
      </c>
      <c r="AH119" s="79"/>
      <c r="AI119" s="85" t="s">
        <v>740</v>
      </c>
      <c r="AJ119" s="79" t="b">
        <v>0</v>
      </c>
      <c r="AK119" s="79">
        <v>0</v>
      </c>
      <c r="AL119" s="85" t="s">
        <v>740</v>
      </c>
      <c r="AM119" s="79" t="s">
        <v>812</v>
      </c>
      <c r="AN119" s="79" t="b">
        <v>0</v>
      </c>
      <c r="AO119" s="85" t="s">
        <v>708</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c r="BE119" s="49"/>
      <c r="BF119" s="48"/>
      <c r="BG119" s="49"/>
      <c r="BH119" s="48"/>
      <c r="BI119" s="49"/>
      <c r="BJ119" s="48"/>
      <c r="BK119" s="49"/>
      <c r="BL119" s="48"/>
    </row>
    <row r="120" spans="1:64" ht="15">
      <c r="A120" s="64" t="s">
        <v>217</v>
      </c>
      <c r="B120" s="64" t="s">
        <v>225</v>
      </c>
      <c r="C120" s="65" t="s">
        <v>2124</v>
      </c>
      <c r="D120" s="66">
        <v>3</v>
      </c>
      <c r="E120" s="67" t="s">
        <v>132</v>
      </c>
      <c r="F120" s="68">
        <v>32</v>
      </c>
      <c r="G120" s="65"/>
      <c r="H120" s="69"/>
      <c r="I120" s="70"/>
      <c r="J120" s="70"/>
      <c r="K120" s="34" t="s">
        <v>65</v>
      </c>
      <c r="L120" s="77">
        <v>120</v>
      </c>
      <c r="M120" s="77"/>
      <c r="N120" s="72"/>
      <c r="O120" s="79" t="s">
        <v>358</v>
      </c>
      <c r="P120" s="81">
        <v>43609.799305555556</v>
      </c>
      <c r="Q120" s="79" t="s">
        <v>364</v>
      </c>
      <c r="R120" s="83" t="s">
        <v>451</v>
      </c>
      <c r="S120" s="79" t="s">
        <v>455</v>
      </c>
      <c r="T120" s="79" t="s">
        <v>459</v>
      </c>
      <c r="U120" s="79"/>
      <c r="V120" s="83" t="s">
        <v>469</v>
      </c>
      <c r="W120" s="81">
        <v>43609.799305555556</v>
      </c>
      <c r="X120" s="83" t="s">
        <v>480</v>
      </c>
      <c r="Y120" s="79"/>
      <c r="Z120" s="79"/>
      <c r="AA120" s="85" t="s">
        <v>579</v>
      </c>
      <c r="AB120" s="79"/>
      <c r="AC120" s="79" t="b">
        <v>0</v>
      </c>
      <c r="AD120" s="79">
        <v>9</v>
      </c>
      <c r="AE120" s="85" t="s">
        <v>740</v>
      </c>
      <c r="AF120" s="79" t="b">
        <v>0</v>
      </c>
      <c r="AG120" s="79" t="s">
        <v>805</v>
      </c>
      <c r="AH120" s="79"/>
      <c r="AI120" s="85" t="s">
        <v>740</v>
      </c>
      <c r="AJ120" s="79" t="b">
        <v>0</v>
      </c>
      <c r="AK120" s="79">
        <v>3</v>
      </c>
      <c r="AL120" s="85" t="s">
        <v>740</v>
      </c>
      <c r="AM120" s="79" t="s">
        <v>809</v>
      </c>
      <c r="AN120" s="79" t="b">
        <v>0</v>
      </c>
      <c r="AO120" s="85" t="s">
        <v>579</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3</v>
      </c>
      <c r="BC120" s="78" t="str">
        <f>REPLACE(INDEX(GroupVertices[Group],MATCH(Edges[[#This Row],[Vertex 2]],GroupVertices[Vertex],0)),1,1,"")</f>
        <v>3</v>
      </c>
      <c r="BD120" s="48"/>
      <c r="BE120" s="49"/>
      <c r="BF120" s="48"/>
      <c r="BG120" s="49"/>
      <c r="BH120" s="48"/>
      <c r="BI120" s="49"/>
      <c r="BJ120" s="48"/>
      <c r="BK120" s="49"/>
      <c r="BL120" s="48"/>
    </row>
    <row r="121" spans="1:64" ht="15">
      <c r="A121" s="64" t="s">
        <v>218</v>
      </c>
      <c r="B121" s="64" t="s">
        <v>225</v>
      </c>
      <c r="C121" s="65" t="s">
        <v>2124</v>
      </c>
      <c r="D121" s="66">
        <v>3</v>
      </c>
      <c r="E121" s="67" t="s">
        <v>132</v>
      </c>
      <c r="F121" s="68">
        <v>32</v>
      </c>
      <c r="G121" s="65"/>
      <c r="H121" s="69"/>
      <c r="I121" s="70"/>
      <c r="J121" s="70"/>
      <c r="K121" s="34" t="s">
        <v>65</v>
      </c>
      <c r="L121" s="77">
        <v>121</v>
      </c>
      <c r="M121" s="77"/>
      <c r="N121" s="72"/>
      <c r="O121" s="79" t="s">
        <v>358</v>
      </c>
      <c r="P121" s="81">
        <v>43609.57541666667</v>
      </c>
      <c r="Q121" s="79" t="s">
        <v>402</v>
      </c>
      <c r="R121" s="79"/>
      <c r="S121" s="79"/>
      <c r="T121" s="79" t="s">
        <v>462</v>
      </c>
      <c r="U121" s="79"/>
      <c r="V121" s="83" t="s">
        <v>470</v>
      </c>
      <c r="W121" s="81">
        <v>43609.57541666667</v>
      </c>
      <c r="X121" s="83" t="s">
        <v>520</v>
      </c>
      <c r="Y121" s="79"/>
      <c r="Z121" s="79"/>
      <c r="AA121" s="85" t="s">
        <v>619</v>
      </c>
      <c r="AB121" s="85" t="s">
        <v>708</v>
      </c>
      <c r="AC121" s="79" t="b">
        <v>0</v>
      </c>
      <c r="AD121" s="79">
        <v>1</v>
      </c>
      <c r="AE121" s="85" t="s">
        <v>774</v>
      </c>
      <c r="AF121" s="79" t="b">
        <v>0</v>
      </c>
      <c r="AG121" s="79" t="s">
        <v>806</v>
      </c>
      <c r="AH121" s="79"/>
      <c r="AI121" s="85" t="s">
        <v>740</v>
      </c>
      <c r="AJ121" s="79" t="b">
        <v>0</v>
      </c>
      <c r="AK121" s="79">
        <v>0</v>
      </c>
      <c r="AL121" s="85" t="s">
        <v>740</v>
      </c>
      <c r="AM121" s="79" t="s">
        <v>812</v>
      </c>
      <c r="AN121" s="79" t="b">
        <v>0</v>
      </c>
      <c r="AO121" s="85" t="s">
        <v>708</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3</v>
      </c>
      <c r="BD121" s="48"/>
      <c r="BE121" s="49"/>
      <c r="BF121" s="48"/>
      <c r="BG121" s="49"/>
      <c r="BH121" s="48"/>
      <c r="BI121" s="49"/>
      <c r="BJ121" s="48"/>
      <c r="BK121" s="49"/>
      <c r="BL121" s="48"/>
    </row>
    <row r="122" spans="1:64" ht="15">
      <c r="A122" s="64" t="s">
        <v>218</v>
      </c>
      <c r="B122" s="64" t="s">
        <v>301</v>
      </c>
      <c r="C122" s="65" t="s">
        <v>2124</v>
      </c>
      <c r="D122" s="66">
        <v>3</v>
      </c>
      <c r="E122" s="67" t="s">
        <v>132</v>
      </c>
      <c r="F122" s="68">
        <v>32</v>
      </c>
      <c r="G122" s="65"/>
      <c r="H122" s="69"/>
      <c r="I122" s="70"/>
      <c r="J122" s="70"/>
      <c r="K122" s="34" t="s">
        <v>65</v>
      </c>
      <c r="L122" s="77">
        <v>122</v>
      </c>
      <c r="M122" s="77"/>
      <c r="N122" s="72"/>
      <c r="O122" s="79" t="s">
        <v>359</v>
      </c>
      <c r="P122" s="81">
        <v>43609.57541666667</v>
      </c>
      <c r="Q122" s="79" t="s">
        <v>402</v>
      </c>
      <c r="R122" s="79"/>
      <c r="S122" s="79"/>
      <c r="T122" s="79" t="s">
        <v>462</v>
      </c>
      <c r="U122" s="79"/>
      <c r="V122" s="83" t="s">
        <v>470</v>
      </c>
      <c r="W122" s="81">
        <v>43609.57541666667</v>
      </c>
      <c r="X122" s="83" t="s">
        <v>520</v>
      </c>
      <c r="Y122" s="79"/>
      <c r="Z122" s="79"/>
      <c r="AA122" s="85" t="s">
        <v>619</v>
      </c>
      <c r="AB122" s="85" t="s">
        <v>708</v>
      </c>
      <c r="AC122" s="79" t="b">
        <v>0</v>
      </c>
      <c r="AD122" s="79">
        <v>1</v>
      </c>
      <c r="AE122" s="85" t="s">
        <v>774</v>
      </c>
      <c r="AF122" s="79" t="b">
        <v>0</v>
      </c>
      <c r="AG122" s="79" t="s">
        <v>806</v>
      </c>
      <c r="AH122" s="79"/>
      <c r="AI122" s="85" t="s">
        <v>740</v>
      </c>
      <c r="AJ122" s="79" t="b">
        <v>0</v>
      </c>
      <c r="AK122" s="79">
        <v>0</v>
      </c>
      <c r="AL122" s="85" t="s">
        <v>740</v>
      </c>
      <c r="AM122" s="79" t="s">
        <v>812</v>
      </c>
      <c r="AN122" s="79" t="b">
        <v>0</v>
      </c>
      <c r="AO122" s="85" t="s">
        <v>708</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v>0</v>
      </c>
      <c r="BE122" s="49">
        <v>0</v>
      </c>
      <c r="BF122" s="48">
        <v>0</v>
      </c>
      <c r="BG122" s="49">
        <v>0</v>
      </c>
      <c r="BH122" s="48">
        <v>0</v>
      </c>
      <c r="BI122" s="49">
        <v>0</v>
      </c>
      <c r="BJ122" s="48">
        <v>6</v>
      </c>
      <c r="BK122" s="49">
        <v>100</v>
      </c>
      <c r="BL122" s="48">
        <v>6</v>
      </c>
    </row>
    <row r="123" spans="1:64" ht="15">
      <c r="A123" s="64" t="s">
        <v>218</v>
      </c>
      <c r="B123" s="64" t="s">
        <v>302</v>
      </c>
      <c r="C123" s="65" t="s">
        <v>2124</v>
      </c>
      <c r="D123" s="66">
        <v>3</v>
      </c>
      <c r="E123" s="67" t="s">
        <v>132</v>
      </c>
      <c r="F123" s="68">
        <v>32</v>
      </c>
      <c r="G123" s="65"/>
      <c r="H123" s="69"/>
      <c r="I123" s="70"/>
      <c r="J123" s="70"/>
      <c r="K123" s="34" t="s">
        <v>65</v>
      </c>
      <c r="L123" s="77">
        <v>123</v>
      </c>
      <c r="M123" s="77"/>
      <c r="N123" s="72"/>
      <c r="O123" s="79" t="s">
        <v>358</v>
      </c>
      <c r="P123" s="81">
        <v>43609.58453703704</v>
      </c>
      <c r="Q123" s="79" t="s">
        <v>403</v>
      </c>
      <c r="R123" s="79"/>
      <c r="S123" s="79"/>
      <c r="T123" s="79" t="s">
        <v>462</v>
      </c>
      <c r="U123" s="79"/>
      <c r="V123" s="83" t="s">
        <v>470</v>
      </c>
      <c r="W123" s="81">
        <v>43609.58453703704</v>
      </c>
      <c r="X123" s="83" t="s">
        <v>521</v>
      </c>
      <c r="Y123" s="79"/>
      <c r="Z123" s="79"/>
      <c r="AA123" s="85" t="s">
        <v>620</v>
      </c>
      <c r="AB123" s="85" t="s">
        <v>709</v>
      </c>
      <c r="AC123" s="79" t="b">
        <v>0</v>
      </c>
      <c r="AD123" s="79">
        <v>1</v>
      </c>
      <c r="AE123" s="85" t="s">
        <v>775</v>
      </c>
      <c r="AF123" s="79" t="b">
        <v>0</v>
      </c>
      <c r="AG123" s="79" t="s">
        <v>806</v>
      </c>
      <c r="AH123" s="79"/>
      <c r="AI123" s="85" t="s">
        <v>740</v>
      </c>
      <c r="AJ123" s="79" t="b">
        <v>0</v>
      </c>
      <c r="AK123" s="79">
        <v>0</v>
      </c>
      <c r="AL123" s="85" t="s">
        <v>740</v>
      </c>
      <c r="AM123" s="79" t="s">
        <v>812</v>
      </c>
      <c r="AN123" s="79" t="b">
        <v>0</v>
      </c>
      <c r="AO123" s="85" t="s">
        <v>709</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c r="BE123" s="49"/>
      <c r="BF123" s="48"/>
      <c r="BG123" s="49"/>
      <c r="BH123" s="48"/>
      <c r="BI123" s="49"/>
      <c r="BJ123" s="48"/>
      <c r="BK123" s="49"/>
      <c r="BL123" s="48"/>
    </row>
    <row r="124" spans="1:64" ht="15">
      <c r="A124" s="64" t="s">
        <v>218</v>
      </c>
      <c r="B124" s="64" t="s">
        <v>303</v>
      </c>
      <c r="C124" s="65" t="s">
        <v>2124</v>
      </c>
      <c r="D124" s="66">
        <v>3</v>
      </c>
      <c r="E124" s="67" t="s">
        <v>132</v>
      </c>
      <c r="F124" s="68">
        <v>32</v>
      </c>
      <c r="G124" s="65"/>
      <c r="H124" s="69"/>
      <c r="I124" s="70"/>
      <c r="J124" s="70"/>
      <c r="K124" s="34" t="s">
        <v>65</v>
      </c>
      <c r="L124" s="77">
        <v>124</v>
      </c>
      <c r="M124" s="77"/>
      <c r="N124" s="72"/>
      <c r="O124" s="79" t="s">
        <v>359</v>
      </c>
      <c r="P124" s="81">
        <v>43609.58453703704</v>
      </c>
      <c r="Q124" s="79" t="s">
        <v>403</v>
      </c>
      <c r="R124" s="79"/>
      <c r="S124" s="79"/>
      <c r="T124" s="79" t="s">
        <v>462</v>
      </c>
      <c r="U124" s="79"/>
      <c r="V124" s="83" t="s">
        <v>470</v>
      </c>
      <c r="W124" s="81">
        <v>43609.58453703704</v>
      </c>
      <c r="X124" s="83" t="s">
        <v>521</v>
      </c>
      <c r="Y124" s="79"/>
      <c r="Z124" s="79"/>
      <c r="AA124" s="85" t="s">
        <v>620</v>
      </c>
      <c r="AB124" s="85" t="s">
        <v>709</v>
      </c>
      <c r="AC124" s="79" t="b">
        <v>0</v>
      </c>
      <c r="AD124" s="79">
        <v>1</v>
      </c>
      <c r="AE124" s="85" t="s">
        <v>775</v>
      </c>
      <c r="AF124" s="79" t="b">
        <v>0</v>
      </c>
      <c r="AG124" s="79" t="s">
        <v>806</v>
      </c>
      <c r="AH124" s="79"/>
      <c r="AI124" s="85" t="s">
        <v>740</v>
      </c>
      <c r="AJ124" s="79" t="b">
        <v>0</v>
      </c>
      <c r="AK124" s="79">
        <v>0</v>
      </c>
      <c r="AL124" s="85" t="s">
        <v>740</v>
      </c>
      <c r="AM124" s="79" t="s">
        <v>812</v>
      </c>
      <c r="AN124" s="79" t="b">
        <v>0</v>
      </c>
      <c r="AO124" s="85" t="s">
        <v>709</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v>0</v>
      </c>
      <c r="BE124" s="49">
        <v>0</v>
      </c>
      <c r="BF124" s="48">
        <v>0</v>
      </c>
      <c r="BG124" s="49">
        <v>0</v>
      </c>
      <c r="BH124" s="48">
        <v>0</v>
      </c>
      <c r="BI124" s="49">
        <v>0</v>
      </c>
      <c r="BJ124" s="48">
        <v>5</v>
      </c>
      <c r="BK124" s="49">
        <v>100</v>
      </c>
      <c r="BL124" s="48">
        <v>5</v>
      </c>
    </row>
    <row r="125" spans="1:64" ht="15">
      <c r="A125" s="64" t="s">
        <v>218</v>
      </c>
      <c r="B125" s="64" t="s">
        <v>304</v>
      </c>
      <c r="C125" s="65" t="s">
        <v>2124</v>
      </c>
      <c r="D125" s="66">
        <v>3</v>
      </c>
      <c r="E125" s="67" t="s">
        <v>132</v>
      </c>
      <c r="F125" s="68">
        <v>32</v>
      </c>
      <c r="G125" s="65"/>
      <c r="H125" s="69"/>
      <c r="I125" s="70"/>
      <c r="J125" s="70"/>
      <c r="K125" s="34" t="s">
        <v>65</v>
      </c>
      <c r="L125" s="77">
        <v>125</v>
      </c>
      <c r="M125" s="77"/>
      <c r="N125" s="72"/>
      <c r="O125" s="79" t="s">
        <v>358</v>
      </c>
      <c r="P125" s="81">
        <v>43609.58459490741</v>
      </c>
      <c r="Q125" s="79" t="s">
        <v>404</v>
      </c>
      <c r="R125" s="79"/>
      <c r="S125" s="79"/>
      <c r="T125" s="79" t="s">
        <v>462</v>
      </c>
      <c r="U125" s="79"/>
      <c r="V125" s="83" t="s">
        <v>470</v>
      </c>
      <c r="W125" s="81">
        <v>43609.58459490741</v>
      </c>
      <c r="X125" s="83" t="s">
        <v>522</v>
      </c>
      <c r="Y125" s="79"/>
      <c r="Z125" s="79"/>
      <c r="AA125" s="85" t="s">
        <v>621</v>
      </c>
      <c r="AB125" s="85" t="s">
        <v>710</v>
      </c>
      <c r="AC125" s="79" t="b">
        <v>0</v>
      </c>
      <c r="AD125" s="79">
        <v>0</v>
      </c>
      <c r="AE125" s="85" t="s">
        <v>776</v>
      </c>
      <c r="AF125" s="79" t="b">
        <v>0</v>
      </c>
      <c r="AG125" s="79" t="s">
        <v>806</v>
      </c>
      <c r="AH125" s="79"/>
      <c r="AI125" s="85" t="s">
        <v>740</v>
      </c>
      <c r="AJ125" s="79" t="b">
        <v>0</v>
      </c>
      <c r="AK125" s="79">
        <v>0</v>
      </c>
      <c r="AL125" s="85" t="s">
        <v>740</v>
      </c>
      <c r="AM125" s="79" t="s">
        <v>812</v>
      </c>
      <c r="AN125" s="79" t="b">
        <v>0</v>
      </c>
      <c r="AO125" s="85" t="s">
        <v>710</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c r="BE125" s="49"/>
      <c r="BF125" s="48"/>
      <c r="BG125" s="49"/>
      <c r="BH125" s="48"/>
      <c r="BI125" s="49"/>
      <c r="BJ125" s="48"/>
      <c r="BK125" s="49"/>
      <c r="BL125" s="48"/>
    </row>
    <row r="126" spans="1:64" ht="15">
      <c r="A126" s="64" t="s">
        <v>218</v>
      </c>
      <c r="B126" s="64" t="s">
        <v>305</v>
      </c>
      <c r="C126" s="65" t="s">
        <v>2124</v>
      </c>
      <c r="D126" s="66">
        <v>3</v>
      </c>
      <c r="E126" s="67" t="s">
        <v>132</v>
      </c>
      <c r="F126" s="68">
        <v>32</v>
      </c>
      <c r="G126" s="65"/>
      <c r="H126" s="69"/>
      <c r="I126" s="70"/>
      <c r="J126" s="70"/>
      <c r="K126" s="34" t="s">
        <v>65</v>
      </c>
      <c r="L126" s="77">
        <v>126</v>
      </c>
      <c r="M126" s="77"/>
      <c r="N126" s="72"/>
      <c r="O126" s="79" t="s">
        <v>359</v>
      </c>
      <c r="P126" s="81">
        <v>43609.58459490741</v>
      </c>
      <c r="Q126" s="79" t="s">
        <v>404</v>
      </c>
      <c r="R126" s="79"/>
      <c r="S126" s="79"/>
      <c r="T126" s="79" t="s">
        <v>462</v>
      </c>
      <c r="U126" s="79"/>
      <c r="V126" s="83" t="s">
        <v>470</v>
      </c>
      <c r="W126" s="81">
        <v>43609.58459490741</v>
      </c>
      <c r="X126" s="83" t="s">
        <v>522</v>
      </c>
      <c r="Y126" s="79"/>
      <c r="Z126" s="79"/>
      <c r="AA126" s="85" t="s">
        <v>621</v>
      </c>
      <c r="AB126" s="85" t="s">
        <v>710</v>
      </c>
      <c r="AC126" s="79" t="b">
        <v>0</v>
      </c>
      <c r="AD126" s="79">
        <v>0</v>
      </c>
      <c r="AE126" s="85" t="s">
        <v>776</v>
      </c>
      <c r="AF126" s="79" t="b">
        <v>0</v>
      </c>
      <c r="AG126" s="79" t="s">
        <v>806</v>
      </c>
      <c r="AH126" s="79"/>
      <c r="AI126" s="85" t="s">
        <v>740</v>
      </c>
      <c r="AJ126" s="79" t="b">
        <v>0</v>
      </c>
      <c r="AK126" s="79">
        <v>0</v>
      </c>
      <c r="AL126" s="85" t="s">
        <v>740</v>
      </c>
      <c r="AM126" s="79" t="s">
        <v>812</v>
      </c>
      <c r="AN126" s="79" t="b">
        <v>0</v>
      </c>
      <c r="AO126" s="85" t="s">
        <v>710</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v>0</v>
      </c>
      <c r="BE126" s="49">
        <v>0</v>
      </c>
      <c r="BF126" s="48">
        <v>0</v>
      </c>
      <c r="BG126" s="49">
        <v>0</v>
      </c>
      <c r="BH126" s="48">
        <v>0</v>
      </c>
      <c r="BI126" s="49">
        <v>0</v>
      </c>
      <c r="BJ126" s="48">
        <v>5</v>
      </c>
      <c r="BK126" s="49">
        <v>100</v>
      </c>
      <c r="BL126" s="48">
        <v>5</v>
      </c>
    </row>
    <row r="127" spans="1:64" ht="15">
      <c r="A127" s="64" t="s">
        <v>218</v>
      </c>
      <c r="B127" s="64" t="s">
        <v>306</v>
      </c>
      <c r="C127" s="65" t="s">
        <v>2124</v>
      </c>
      <c r="D127" s="66">
        <v>3</v>
      </c>
      <c r="E127" s="67" t="s">
        <v>132</v>
      </c>
      <c r="F127" s="68">
        <v>32</v>
      </c>
      <c r="G127" s="65"/>
      <c r="H127" s="69"/>
      <c r="I127" s="70"/>
      <c r="J127" s="70"/>
      <c r="K127" s="34" t="s">
        <v>65</v>
      </c>
      <c r="L127" s="77">
        <v>127</v>
      </c>
      <c r="M127" s="77"/>
      <c r="N127" s="72"/>
      <c r="O127" s="79" t="s">
        <v>358</v>
      </c>
      <c r="P127" s="81">
        <v>43609.60634259259</v>
      </c>
      <c r="Q127" s="79" t="s">
        <v>405</v>
      </c>
      <c r="R127" s="79"/>
      <c r="S127" s="79"/>
      <c r="T127" s="79" t="s">
        <v>462</v>
      </c>
      <c r="U127" s="79"/>
      <c r="V127" s="83" t="s">
        <v>470</v>
      </c>
      <c r="W127" s="81">
        <v>43609.60634259259</v>
      </c>
      <c r="X127" s="83" t="s">
        <v>523</v>
      </c>
      <c r="Y127" s="79"/>
      <c r="Z127" s="79"/>
      <c r="AA127" s="85" t="s">
        <v>622</v>
      </c>
      <c r="AB127" s="85" t="s">
        <v>711</v>
      </c>
      <c r="AC127" s="79" t="b">
        <v>0</v>
      </c>
      <c r="AD127" s="79">
        <v>1</v>
      </c>
      <c r="AE127" s="85" t="s">
        <v>777</v>
      </c>
      <c r="AF127" s="79" t="b">
        <v>0</v>
      </c>
      <c r="AG127" s="79" t="s">
        <v>806</v>
      </c>
      <c r="AH127" s="79"/>
      <c r="AI127" s="85" t="s">
        <v>740</v>
      </c>
      <c r="AJ127" s="79" t="b">
        <v>0</v>
      </c>
      <c r="AK127" s="79">
        <v>0</v>
      </c>
      <c r="AL127" s="85" t="s">
        <v>740</v>
      </c>
      <c r="AM127" s="79" t="s">
        <v>812</v>
      </c>
      <c r="AN127" s="79" t="b">
        <v>0</v>
      </c>
      <c r="AO127" s="85" t="s">
        <v>711</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c r="BE127" s="49"/>
      <c r="BF127" s="48"/>
      <c r="BG127" s="49"/>
      <c r="BH127" s="48"/>
      <c r="BI127" s="49"/>
      <c r="BJ127" s="48"/>
      <c r="BK127" s="49"/>
      <c r="BL127" s="48"/>
    </row>
    <row r="128" spans="1:64" ht="15">
      <c r="A128" s="64" t="s">
        <v>218</v>
      </c>
      <c r="B128" s="64" t="s">
        <v>307</v>
      </c>
      <c r="C128" s="65" t="s">
        <v>2124</v>
      </c>
      <c r="D128" s="66">
        <v>3</v>
      </c>
      <c r="E128" s="67" t="s">
        <v>132</v>
      </c>
      <c r="F128" s="68">
        <v>32</v>
      </c>
      <c r="G128" s="65"/>
      <c r="H128" s="69"/>
      <c r="I128" s="70"/>
      <c r="J128" s="70"/>
      <c r="K128" s="34" t="s">
        <v>65</v>
      </c>
      <c r="L128" s="77">
        <v>128</v>
      </c>
      <c r="M128" s="77"/>
      <c r="N128" s="72"/>
      <c r="O128" s="79" t="s">
        <v>358</v>
      </c>
      <c r="P128" s="81">
        <v>43609.60634259259</v>
      </c>
      <c r="Q128" s="79" t="s">
        <v>405</v>
      </c>
      <c r="R128" s="79"/>
      <c r="S128" s="79"/>
      <c r="T128" s="79" t="s">
        <v>462</v>
      </c>
      <c r="U128" s="79"/>
      <c r="V128" s="83" t="s">
        <v>470</v>
      </c>
      <c r="W128" s="81">
        <v>43609.60634259259</v>
      </c>
      <c r="X128" s="83" t="s">
        <v>523</v>
      </c>
      <c r="Y128" s="79"/>
      <c r="Z128" s="79"/>
      <c r="AA128" s="85" t="s">
        <v>622</v>
      </c>
      <c r="AB128" s="85" t="s">
        <v>711</v>
      </c>
      <c r="AC128" s="79" t="b">
        <v>0</v>
      </c>
      <c r="AD128" s="79">
        <v>1</v>
      </c>
      <c r="AE128" s="85" t="s">
        <v>777</v>
      </c>
      <c r="AF128" s="79" t="b">
        <v>0</v>
      </c>
      <c r="AG128" s="79" t="s">
        <v>806</v>
      </c>
      <c r="AH128" s="79"/>
      <c r="AI128" s="85" t="s">
        <v>740</v>
      </c>
      <c r="AJ128" s="79" t="b">
        <v>0</v>
      </c>
      <c r="AK128" s="79">
        <v>0</v>
      </c>
      <c r="AL128" s="85" t="s">
        <v>740</v>
      </c>
      <c r="AM128" s="79" t="s">
        <v>812</v>
      </c>
      <c r="AN128" s="79" t="b">
        <v>0</v>
      </c>
      <c r="AO128" s="85" t="s">
        <v>711</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c r="BE128" s="49"/>
      <c r="BF128" s="48"/>
      <c r="BG128" s="49"/>
      <c r="BH128" s="48"/>
      <c r="BI128" s="49"/>
      <c r="BJ128" s="48"/>
      <c r="BK128" s="49"/>
      <c r="BL128" s="48"/>
    </row>
    <row r="129" spans="1:64" ht="15">
      <c r="A129" s="64" t="s">
        <v>218</v>
      </c>
      <c r="B129" s="64" t="s">
        <v>308</v>
      </c>
      <c r="C129" s="65" t="s">
        <v>2124</v>
      </c>
      <c r="D129" s="66">
        <v>3</v>
      </c>
      <c r="E129" s="67" t="s">
        <v>132</v>
      </c>
      <c r="F129" s="68">
        <v>32</v>
      </c>
      <c r="G129" s="65"/>
      <c r="H129" s="69"/>
      <c r="I129" s="70"/>
      <c r="J129" s="70"/>
      <c r="K129" s="34" t="s">
        <v>65</v>
      </c>
      <c r="L129" s="77">
        <v>129</v>
      </c>
      <c r="M129" s="77"/>
      <c r="N129" s="72"/>
      <c r="O129" s="79" t="s">
        <v>359</v>
      </c>
      <c r="P129" s="81">
        <v>43609.60634259259</v>
      </c>
      <c r="Q129" s="79" t="s">
        <v>405</v>
      </c>
      <c r="R129" s="79"/>
      <c r="S129" s="79"/>
      <c r="T129" s="79" t="s">
        <v>462</v>
      </c>
      <c r="U129" s="79"/>
      <c r="V129" s="83" t="s">
        <v>470</v>
      </c>
      <c r="W129" s="81">
        <v>43609.60634259259</v>
      </c>
      <c r="X129" s="83" t="s">
        <v>523</v>
      </c>
      <c r="Y129" s="79"/>
      <c r="Z129" s="79"/>
      <c r="AA129" s="85" t="s">
        <v>622</v>
      </c>
      <c r="AB129" s="85" t="s">
        <v>711</v>
      </c>
      <c r="AC129" s="79" t="b">
        <v>0</v>
      </c>
      <c r="AD129" s="79">
        <v>1</v>
      </c>
      <c r="AE129" s="85" t="s">
        <v>777</v>
      </c>
      <c r="AF129" s="79" t="b">
        <v>0</v>
      </c>
      <c r="AG129" s="79" t="s">
        <v>806</v>
      </c>
      <c r="AH129" s="79"/>
      <c r="AI129" s="85" t="s">
        <v>740</v>
      </c>
      <c r="AJ129" s="79" t="b">
        <v>0</v>
      </c>
      <c r="AK129" s="79">
        <v>0</v>
      </c>
      <c r="AL129" s="85" t="s">
        <v>740</v>
      </c>
      <c r="AM129" s="79" t="s">
        <v>812</v>
      </c>
      <c r="AN129" s="79" t="b">
        <v>0</v>
      </c>
      <c r="AO129" s="85" t="s">
        <v>711</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v>0</v>
      </c>
      <c r="BE129" s="49">
        <v>0</v>
      </c>
      <c r="BF129" s="48">
        <v>0</v>
      </c>
      <c r="BG129" s="49">
        <v>0</v>
      </c>
      <c r="BH129" s="48">
        <v>0</v>
      </c>
      <c r="BI129" s="49">
        <v>0</v>
      </c>
      <c r="BJ129" s="48">
        <v>6</v>
      </c>
      <c r="BK129" s="49">
        <v>100</v>
      </c>
      <c r="BL129" s="48">
        <v>6</v>
      </c>
    </row>
    <row r="130" spans="1:64" ht="15">
      <c r="A130" s="64" t="s">
        <v>218</v>
      </c>
      <c r="B130" s="64" t="s">
        <v>309</v>
      </c>
      <c r="C130" s="65" t="s">
        <v>2124</v>
      </c>
      <c r="D130" s="66">
        <v>3</v>
      </c>
      <c r="E130" s="67" t="s">
        <v>132</v>
      </c>
      <c r="F130" s="68">
        <v>32</v>
      </c>
      <c r="G130" s="65"/>
      <c r="H130" s="69"/>
      <c r="I130" s="70"/>
      <c r="J130" s="70"/>
      <c r="K130" s="34" t="s">
        <v>65</v>
      </c>
      <c r="L130" s="77">
        <v>130</v>
      </c>
      <c r="M130" s="77"/>
      <c r="N130" s="72"/>
      <c r="O130" s="79" t="s">
        <v>358</v>
      </c>
      <c r="P130" s="81">
        <v>43609.606400462966</v>
      </c>
      <c r="Q130" s="79" t="s">
        <v>406</v>
      </c>
      <c r="R130" s="79"/>
      <c r="S130" s="79"/>
      <c r="T130" s="79" t="s">
        <v>462</v>
      </c>
      <c r="U130" s="79"/>
      <c r="V130" s="83" t="s">
        <v>470</v>
      </c>
      <c r="W130" s="81">
        <v>43609.606400462966</v>
      </c>
      <c r="X130" s="83" t="s">
        <v>524</v>
      </c>
      <c r="Y130" s="79"/>
      <c r="Z130" s="79"/>
      <c r="AA130" s="85" t="s">
        <v>623</v>
      </c>
      <c r="AB130" s="85" t="s">
        <v>712</v>
      </c>
      <c r="AC130" s="79" t="b">
        <v>0</v>
      </c>
      <c r="AD130" s="79">
        <v>0</v>
      </c>
      <c r="AE130" s="85" t="s">
        <v>778</v>
      </c>
      <c r="AF130" s="79" t="b">
        <v>0</v>
      </c>
      <c r="AG130" s="79" t="s">
        <v>806</v>
      </c>
      <c r="AH130" s="79"/>
      <c r="AI130" s="85" t="s">
        <v>740</v>
      </c>
      <c r="AJ130" s="79" t="b">
        <v>0</v>
      </c>
      <c r="AK130" s="79">
        <v>0</v>
      </c>
      <c r="AL130" s="85" t="s">
        <v>740</v>
      </c>
      <c r="AM130" s="79" t="s">
        <v>812</v>
      </c>
      <c r="AN130" s="79" t="b">
        <v>0</v>
      </c>
      <c r="AO130" s="85" t="s">
        <v>712</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c r="BE130" s="49"/>
      <c r="BF130" s="48"/>
      <c r="BG130" s="49"/>
      <c r="BH130" s="48"/>
      <c r="BI130" s="49"/>
      <c r="BJ130" s="48"/>
      <c r="BK130" s="49"/>
      <c r="BL130" s="48"/>
    </row>
    <row r="131" spans="1:64" ht="15">
      <c r="A131" s="64" t="s">
        <v>218</v>
      </c>
      <c r="B131" s="64" t="s">
        <v>310</v>
      </c>
      <c r="C131" s="65" t="s">
        <v>2124</v>
      </c>
      <c r="D131" s="66">
        <v>3</v>
      </c>
      <c r="E131" s="67" t="s">
        <v>132</v>
      </c>
      <c r="F131" s="68">
        <v>32</v>
      </c>
      <c r="G131" s="65"/>
      <c r="H131" s="69"/>
      <c r="I131" s="70"/>
      <c r="J131" s="70"/>
      <c r="K131" s="34" t="s">
        <v>65</v>
      </c>
      <c r="L131" s="77">
        <v>131</v>
      </c>
      <c r="M131" s="77"/>
      <c r="N131" s="72"/>
      <c r="O131" s="79" t="s">
        <v>359</v>
      </c>
      <c r="P131" s="81">
        <v>43609.606400462966</v>
      </c>
      <c r="Q131" s="79" t="s">
        <v>406</v>
      </c>
      <c r="R131" s="79"/>
      <c r="S131" s="79"/>
      <c r="T131" s="79" t="s">
        <v>462</v>
      </c>
      <c r="U131" s="79"/>
      <c r="V131" s="83" t="s">
        <v>470</v>
      </c>
      <c r="W131" s="81">
        <v>43609.606400462966</v>
      </c>
      <c r="X131" s="83" t="s">
        <v>524</v>
      </c>
      <c r="Y131" s="79"/>
      <c r="Z131" s="79"/>
      <c r="AA131" s="85" t="s">
        <v>623</v>
      </c>
      <c r="AB131" s="85" t="s">
        <v>712</v>
      </c>
      <c r="AC131" s="79" t="b">
        <v>0</v>
      </c>
      <c r="AD131" s="79">
        <v>0</v>
      </c>
      <c r="AE131" s="85" t="s">
        <v>778</v>
      </c>
      <c r="AF131" s="79" t="b">
        <v>0</v>
      </c>
      <c r="AG131" s="79" t="s">
        <v>806</v>
      </c>
      <c r="AH131" s="79"/>
      <c r="AI131" s="85" t="s">
        <v>740</v>
      </c>
      <c r="AJ131" s="79" t="b">
        <v>0</v>
      </c>
      <c r="AK131" s="79">
        <v>0</v>
      </c>
      <c r="AL131" s="85" t="s">
        <v>740</v>
      </c>
      <c r="AM131" s="79" t="s">
        <v>812</v>
      </c>
      <c r="AN131" s="79" t="b">
        <v>0</v>
      </c>
      <c r="AO131" s="85" t="s">
        <v>712</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v>0</v>
      </c>
      <c r="BE131" s="49">
        <v>0</v>
      </c>
      <c r="BF131" s="48">
        <v>0</v>
      </c>
      <c r="BG131" s="49">
        <v>0</v>
      </c>
      <c r="BH131" s="48">
        <v>0</v>
      </c>
      <c r="BI131" s="49">
        <v>0</v>
      </c>
      <c r="BJ131" s="48">
        <v>5</v>
      </c>
      <c r="BK131" s="49">
        <v>100</v>
      </c>
      <c r="BL131" s="48">
        <v>5</v>
      </c>
    </row>
    <row r="132" spans="1:64" ht="15">
      <c r="A132" s="64" t="s">
        <v>218</v>
      </c>
      <c r="B132" s="64" t="s">
        <v>311</v>
      </c>
      <c r="C132" s="65" t="s">
        <v>2124</v>
      </c>
      <c r="D132" s="66">
        <v>3</v>
      </c>
      <c r="E132" s="67" t="s">
        <v>132</v>
      </c>
      <c r="F132" s="68">
        <v>32</v>
      </c>
      <c r="G132" s="65"/>
      <c r="H132" s="69"/>
      <c r="I132" s="70"/>
      <c r="J132" s="70"/>
      <c r="K132" s="34" t="s">
        <v>65</v>
      </c>
      <c r="L132" s="77">
        <v>132</v>
      </c>
      <c r="M132" s="77"/>
      <c r="N132" s="72"/>
      <c r="O132" s="79" t="s">
        <v>359</v>
      </c>
      <c r="P132" s="81">
        <v>43609.72630787037</v>
      </c>
      <c r="Q132" s="79" t="s">
        <v>407</v>
      </c>
      <c r="R132" s="79"/>
      <c r="S132" s="79"/>
      <c r="T132" s="79" t="s">
        <v>462</v>
      </c>
      <c r="U132" s="79"/>
      <c r="V132" s="83" t="s">
        <v>470</v>
      </c>
      <c r="W132" s="81">
        <v>43609.72630787037</v>
      </c>
      <c r="X132" s="83" t="s">
        <v>525</v>
      </c>
      <c r="Y132" s="79"/>
      <c r="Z132" s="79"/>
      <c r="AA132" s="85" t="s">
        <v>624</v>
      </c>
      <c r="AB132" s="85" t="s">
        <v>713</v>
      </c>
      <c r="AC132" s="79" t="b">
        <v>0</v>
      </c>
      <c r="AD132" s="79">
        <v>0</v>
      </c>
      <c r="AE132" s="85" t="s">
        <v>779</v>
      </c>
      <c r="AF132" s="79" t="b">
        <v>0</v>
      </c>
      <c r="AG132" s="79" t="s">
        <v>807</v>
      </c>
      <c r="AH132" s="79"/>
      <c r="AI132" s="85" t="s">
        <v>740</v>
      </c>
      <c r="AJ132" s="79" t="b">
        <v>0</v>
      </c>
      <c r="AK132" s="79">
        <v>0</v>
      </c>
      <c r="AL132" s="85" t="s">
        <v>740</v>
      </c>
      <c r="AM132" s="79" t="s">
        <v>812</v>
      </c>
      <c r="AN132" s="79" t="b">
        <v>0</v>
      </c>
      <c r="AO132" s="85" t="s">
        <v>713</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v>0</v>
      </c>
      <c r="BE132" s="49">
        <v>0</v>
      </c>
      <c r="BF132" s="48">
        <v>0</v>
      </c>
      <c r="BG132" s="49">
        <v>0</v>
      </c>
      <c r="BH132" s="48">
        <v>0</v>
      </c>
      <c r="BI132" s="49">
        <v>0</v>
      </c>
      <c r="BJ132" s="48">
        <v>6</v>
      </c>
      <c r="BK132" s="49">
        <v>100</v>
      </c>
      <c r="BL132" s="48">
        <v>6</v>
      </c>
    </row>
    <row r="133" spans="1:64" ht="15">
      <c r="A133" s="64" t="s">
        <v>218</v>
      </c>
      <c r="B133" s="64" t="s">
        <v>312</v>
      </c>
      <c r="C133" s="65" t="s">
        <v>2124</v>
      </c>
      <c r="D133" s="66">
        <v>3</v>
      </c>
      <c r="E133" s="67" t="s">
        <v>132</v>
      </c>
      <c r="F133" s="68">
        <v>32</v>
      </c>
      <c r="G133" s="65"/>
      <c r="H133" s="69"/>
      <c r="I133" s="70"/>
      <c r="J133" s="70"/>
      <c r="K133" s="34" t="s">
        <v>65</v>
      </c>
      <c r="L133" s="77">
        <v>133</v>
      </c>
      <c r="M133" s="77"/>
      <c r="N133" s="72"/>
      <c r="O133" s="79" t="s">
        <v>358</v>
      </c>
      <c r="P133" s="81">
        <v>43609.7265162037</v>
      </c>
      <c r="Q133" s="79" t="s">
        <v>408</v>
      </c>
      <c r="R133" s="79"/>
      <c r="S133" s="79"/>
      <c r="T133" s="79" t="s">
        <v>462</v>
      </c>
      <c r="U133" s="79"/>
      <c r="V133" s="83" t="s">
        <v>470</v>
      </c>
      <c r="W133" s="81">
        <v>43609.7265162037</v>
      </c>
      <c r="X133" s="83" t="s">
        <v>526</v>
      </c>
      <c r="Y133" s="79"/>
      <c r="Z133" s="79"/>
      <c r="AA133" s="85" t="s">
        <v>625</v>
      </c>
      <c r="AB133" s="85" t="s">
        <v>714</v>
      </c>
      <c r="AC133" s="79" t="b">
        <v>0</v>
      </c>
      <c r="AD133" s="79">
        <v>1</v>
      </c>
      <c r="AE133" s="85" t="s">
        <v>780</v>
      </c>
      <c r="AF133" s="79" t="b">
        <v>0</v>
      </c>
      <c r="AG133" s="79" t="s">
        <v>806</v>
      </c>
      <c r="AH133" s="79"/>
      <c r="AI133" s="85" t="s">
        <v>740</v>
      </c>
      <c r="AJ133" s="79" t="b">
        <v>0</v>
      </c>
      <c r="AK133" s="79">
        <v>0</v>
      </c>
      <c r="AL133" s="85" t="s">
        <v>740</v>
      </c>
      <c r="AM133" s="79" t="s">
        <v>812</v>
      </c>
      <c r="AN133" s="79" t="b">
        <v>0</v>
      </c>
      <c r="AO133" s="85" t="s">
        <v>714</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1</v>
      </c>
      <c r="BD133" s="48"/>
      <c r="BE133" s="49"/>
      <c r="BF133" s="48"/>
      <c r="BG133" s="49"/>
      <c r="BH133" s="48"/>
      <c r="BI133" s="49"/>
      <c r="BJ133" s="48"/>
      <c r="BK133" s="49"/>
      <c r="BL133" s="48"/>
    </row>
    <row r="134" spans="1:64" ht="15">
      <c r="A134" s="64" t="s">
        <v>218</v>
      </c>
      <c r="B134" s="64" t="s">
        <v>313</v>
      </c>
      <c r="C134" s="65" t="s">
        <v>2124</v>
      </c>
      <c r="D134" s="66">
        <v>3</v>
      </c>
      <c r="E134" s="67" t="s">
        <v>132</v>
      </c>
      <c r="F134" s="68">
        <v>32</v>
      </c>
      <c r="G134" s="65"/>
      <c r="H134" s="69"/>
      <c r="I134" s="70"/>
      <c r="J134" s="70"/>
      <c r="K134" s="34" t="s">
        <v>65</v>
      </c>
      <c r="L134" s="77">
        <v>134</v>
      </c>
      <c r="M134" s="77"/>
      <c r="N134" s="72"/>
      <c r="O134" s="79" t="s">
        <v>359</v>
      </c>
      <c r="P134" s="81">
        <v>43609.7265162037</v>
      </c>
      <c r="Q134" s="79" t="s">
        <v>408</v>
      </c>
      <c r="R134" s="79"/>
      <c r="S134" s="79"/>
      <c r="T134" s="79" t="s">
        <v>462</v>
      </c>
      <c r="U134" s="79"/>
      <c r="V134" s="83" t="s">
        <v>470</v>
      </c>
      <c r="W134" s="81">
        <v>43609.7265162037</v>
      </c>
      <c r="X134" s="83" t="s">
        <v>526</v>
      </c>
      <c r="Y134" s="79"/>
      <c r="Z134" s="79"/>
      <c r="AA134" s="85" t="s">
        <v>625</v>
      </c>
      <c r="AB134" s="85" t="s">
        <v>714</v>
      </c>
      <c r="AC134" s="79" t="b">
        <v>0</v>
      </c>
      <c r="AD134" s="79">
        <v>1</v>
      </c>
      <c r="AE134" s="85" t="s">
        <v>780</v>
      </c>
      <c r="AF134" s="79" t="b">
        <v>0</v>
      </c>
      <c r="AG134" s="79" t="s">
        <v>806</v>
      </c>
      <c r="AH134" s="79"/>
      <c r="AI134" s="85" t="s">
        <v>740</v>
      </c>
      <c r="AJ134" s="79" t="b">
        <v>0</v>
      </c>
      <c r="AK134" s="79">
        <v>0</v>
      </c>
      <c r="AL134" s="85" t="s">
        <v>740</v>
      </c>
      <c r="AM134" s="79" t="s">
        <v>812</v>
      </c>
      <c r="AN134" s="79" t="b">
        <v>0</v>
      </c>
      <c r="AO134" s="85" t="s">
        <v>714</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v>0</v>
      </c>
      <c r="BE134" s="49">
        <v>0</v>
      </c>
      <c r="BF134" s="48">
        <v>0</v>
      </c>
      <c r="BG134" s="49">
        <v>0</v>
      </c>
      <c r="BH134" s="48">
        <v>0</v>
      </c>
      <c r="BI134" s="49">
        <v>0</v>
      </c>
      <c r="BJ134" s="48">
        <v>6</v>
      </c>
      <c r="BK134" s="49">
        <v>100</v>
      </c>
      <c r="BL134" s="48">
        <v>6</v>
      </c>
    </row>
    <row r="135" spans="1:64" ht="15">
      <c r="A135" s="64" t="s">
        <v>218</v>
      </c>
      <c r="B135" s="64" t="s">
        <v>314</v>
      </c>
      <c r="C135" s="65" t="s">
        <v>2124</v>
      </c>
      <c r="D135" s="66">
        <v>3</v>
      </c>
      <c r="E135" s="67" t="s">
        <v>132</v>
      </c>
      <c r="F135" s="68">
        <v>32</v>
      </c>
      <c r="G135" s="65"/>
      <c r="H135" s="69"/>
      <c r="I135" s="70"/>
      <c r="J135" s="70"/>
      <c r="K135" s="34" t="s">
        <v>65</v>
      </c>
      <c r="L135" s="77">
        <v>135</v>
      </c>
      <c r="M135" s="77"/>
      <c r="N135" s="72"/>
      <c r="O135" s="79" t="s">
        <v>358</v>
      </c>
      <c r="P135" s="81">
        <v>43609.726585648146</v>
      </c>
      <c r="Q135" s="79" t="s">
        <v>409</v>
      </c>
      <c r="R135" s="79"/>
      <c r="S135" s="79"/>
      <c r="T135" s="79" t="s">
        <v>462</v>
      </c>
      <c r="U135" s="79"/>
      <c r="V135" s="83" t="s">
        <v>470</v>
      </c>
      <c r="W135" s="81">
        <v>43609.726585648146</v>
      </c>
      <c r="X135" s="83" t="s">
        <v>527</v>
      </c>
      <c r="Y135" s="79"/>
      <c r="Z135" s="79"/>
      <c r="AA135" s="85" t="s">
        <v>626</v>
      </c>
      <c r="AB135" s="85" t="s">
        <v>715</v>
      </c>
      <c r="AC135" s="79" t="b">
        <v>0</v>
      </c>
      <c r="AD135" s="79">
        <v>1</v>
      </c>
      <c r="AE135" s="85" t="s">
        <v>781</v>
      </c>
      <c r="AF135" s="79" t="b">
        <v>0</v>
      </c>
      <c r="AG135" s="79" t="s">
        <v>806</v>
      </c>
      <c r="AH135" s="79"/>
      <c r="AI135" s="85" t="s">
        <v>740</v>
      </c>
      <c r="AJ135" s="79" t="b">
        <v>0</v>
      </c>
      <c r="AK135" s="79">
        <v>0</v>
      </c>
      <c r="AL135" s="85" t="s">
        <v>740</v>
      </c>
      <c r="AM135" s="79" t="s">
        <v>812</v>
      </c>
      <c r="AN135" s="79" t="b">
        <v>0</v>
      </c>
      <c r="AO135" s="85" t="s">
        <v>715</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c r="BE135" s="49"/>
      <c r="BF135" s="48"/>
      <c r="BG135" s="49"/>
      <c r="BH135" s="48"/>
      <c r="BI135" s="49"/>
      <c r="BJ135" s="48"/>
      <c r="BK135" s="49"/>
      <c r="BL135" s="48"/>
    </row>
    <row r="136" spans="1:64" ht="15">
      <c r="A136" s="64" t="s">
        <v>218</v>
      </c>
      <c r="B136" s="64" t="s">
        <v>315</v>
      </c>
      <c r="C136" s="65" t="s">
        <v>2124</v>
      </c>
      <c r="D136" s="66">
        <v>3</v>
      </c>
      <c r="E136" s="67" t="s">
        <v>132</v>
      </c>
      <c r="F136" s="68">
        <v>32</v>
      </c>
      <c r="G136" s="65"/>
      <c r="H136" s="69"/>
      <c r="I136" s="70"/>
      <c r="J136" s="70"/>
      <c r="K136" s="34" t="s">
        <v>65</v>
      </c>
      <c r="L136" s="77">
        <v>136</v>
      </c>
      <c r="M136" s="77"/>
      <c r="N136" s="72"/>
      <c r="O136" s="79" t="s">
        <v>359</v>
      </c>
      <c r="P136" s="81">
        <v>43609.726585648146</v>
      </c>
      <c r="Q136" s="79" t="s">
        <v>409</v>
      </c>
      <c r="R136" s="79"/>
      <c r="S136" s="79"/>
      <c r="T136" s="79" t="s">
        <v>462</v>
      </c>
      <c r="U136" s="79"/>
      <c r="V136" s="83" t="s">
        <v>470</v>
      </c>
      <c r="W136" s="81">
        <v>43609.726585648146</v>
      </c>
      <c r="X136" s="83" t="s">
        <v>527</v>
      </c>
      <c r="Y136" s="79"/>
      <c r="Z136" s="79"/>
      <c r="AA136" s="85" t="s">
        <v>626</v>
      </c>
      <c r="AB136" s="85" t="s">
        <v>715</v>
      </c>
      <c r="AC136" s="79" t="b">
        <v>0</v>
      </c>
      <c r="AD136" s="79">
        <v>1</v>
      </c>
      <c r="AE136" s="85" t="s">
        <v>781</v>
      </c>
      <c r="AF136" s="79" t="b">
        <v>0</v>
      </c>
      <c r="AG136" s="79" t="s">
        <v>806</v>
      </c>
      <c r="AH136" s="79"/>
      <c r="AI136" s="85" t="s">
        <v>740</v>
      </c>
      <c r="AJ136" s="79" t="b">
        <v>0</v>
      </c>
      <c r="AK136" s="79">
        <v>0</v>
      </c>
      <c r="AL136" s="85" t="s">
        <v>740</v>
      </c>
      <c r="AM136" s="79" t="s">
        <v>812</v>
      </c>
      <c r="AN136" s="79" t="b">
        <v>0</v>
      </c>
      <c r="AO136" s="85" t="s">
        <v>715</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v>0</v>
      </c>
      <c r="BE136" s="49">
        <v>0</v>
      </c>
      <c r="BF136" s="48">
        <v>0</v>
      </c>
      <c r="BG136" s="49">
        <v>0</v>
      </c>
      <c r="BH136" s="48">
        <v>0</v>
      </c>
      <c r="BI136" s="49">
        <v>0</v>
      </c>
      <c r="BJ136" s="48">
        <v>5</v>
      </c>
      <c r="BK136" s="49">
        <v>100</v>
      </c>
      <c r="BL136" s="48">
        <v>5</v>
      </c>
    </row>
    <row r="137" spans="1:64" ht="15">
      <c r="A137" s="64" t="s">
        <v>218</v>
      </c>
      <c r="B137" s="64" t="s">
        <v>316</v>
      </c>
      <c r="C137" s="65" t="s">
        <v>2124</v>
      </c>
      <c r="D137" s="66">
        <v>3</v>
      </c>
      <c r="E137" s="67" t="s">
        <v>132</v>
      </c>
      <c r="F137" s="68">
        <v>32</v>
      </c>
      <c r="G137" s="65"/>
      <c r="H137" s="69"/>
      <c r="I137" s="70"/>
      <c r="J137" s="70"/>
      <c r="K137" s="34" t="s">
        <v>65</v>
      </c>
      <c r="L137" s="77">
        <v>137</v>
      </c>
      <c r="M137" s="77"/>
      <c r="N137" s="72"/>
      <c r="O137" s="79" t="s">
        <v>359</v>
      </c>
      <c r="P137" s="81">
        <v>43609.726643518516</v>
      </c>
      <c r="Q137" s="79" t="s">
        <v>410</v>
      </c>
      <c r="R137" s="79"/>
      <c r="S137" s="79"/>
      <c r="T137" s="79" t="s">
        <v>462</v>
      </c>
      <c r="U137" s="79"/>
      <c r="V137" s="83" t="s">
        <v>470</v>
      </c>
      <c r="W137" s="81">
        <v>43609.726643518516</v>
      </c>
      <c r="X137" s="83" t="s">
        <v>528</v>
      </c>
      <c r="Y137" s="79"/>
      <c r="Z137" s="79"/>
      <c r="AA137" s="85" t="s">
        <v>627</v>
      </c>
      <c r="AB137" s="85" t="s">
        <v>716</v>
      </c>
      <c r="AC137" s="79" t="b">
        <v>0</v>
      </c>
      <c r="AD137" s="79">
        <v>0</v>
      </c>
      <c r="AE137" s="85" t="s">
        <v>782</v>
      </c>
      <c r="AF137" s="79" t="b">
        <v>0</v>
      </c>
      <c r="AG137" s="79" t="s">
        <v>806</v>
      </c>
      <c r="AH137" s="79"/>
      <c r="AI137" s="85" t="s">
        <v>740</v>
      </c>
      <c r="AJ137" s="79" t="b">
        <v>0</v>
      </c>
      <c r="AK137" s="79">
        <v>0</v>
      </c>
      <c r="AL137" s="85" t="s">
        <v>740</v>
      </c>
      <c r="AM137" s="79" t="s">
        <v>812</v>
      </c>
      <c r="AN137" s="79" t="b">
        <v>0</v>
      </c>
      <c r="AO137" s="85" t="s">
        <v>716</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v>0</v>
      </c>
      <c r="BE137" s="49">
        <v>0</v>
      </c>
      <c r="BF137" s="48">
        <v>0</v>
      </c>
      <c r="BG137" s="49">
        <v>0</v>
      </c>
      <c r="BH137" s="48">
        <v>0</v>
      </c>
      <c r="BI137" s="49">
        <v>0</v>
      </c>
      <c r="BJ137" s="48">
        <v>4</v>
      </c>
      <c r="BK137" s="49">
        <v>100</v>
      </c>
      <c r="BL137" s="48">
        <v>4</v>
      </c>
    </row>
    <row r="138" spans="1:64" ht="15">
      <c r="A138" s="64" t="s">
        <v>218</v>
      </c>
      <c r="B138" s="64" t="s">
        <v>317</v>
      </c>
      <c r="C138" s="65" t="s">
        <v>2124</v>
      </c>
      <c r="D138" s="66">
        <v>3</v>
      </c>
      <c r="E138" s="67" t="s">
        <v>132</v>
      </c>
      <c r="F138" s="68">
        <v>32</v>
      </c>
      <c r="G138" s="65"/>
      <c r="H138" s="69"/>
      <c r="I138" s="70"/>
      <c r="J138" s="70"/>
      <c r="K138" s="34" t="s">
        <v>65</v>
      </c>
      <c r="L138" s="77">
        <v>138</v>
      </c>
      <c r="M138" s="77"/>
      <c r="N138" s="72"/>
      <c r="O138" s="79" t="s">
        <v>358</v>
      </c>
      <c r="P138" s="81">
        <v>43609.74699074074</v>
      </c>
      <c r="Q138" s="79" t="s">
        <v>411</v>
      </c>
      <c r="R138" s="79"/>
      <c r="S138" s="79"/>
      <c r="T138" s="79" t="s">
        <v>462</v>
      </c>
      <c r="U138" s="79"/>
      <c r="V138" s="83" t="s">
        <v>470</v>
      </c>
      <c r="W138" s="81">
        <v>43609.74699074074</v>
      </c>
      <c r="X138" s="83" t="s">
        <v>529</v>
      </c>
      <c r="Y138" s="79"/>
      <c r="Z138" s="79"/>
      <c r="AA138" s="85" t="s">
        <v>628</v>
      </c>
      <c r="AB138" s="85" t="s">
        <v>717</v>
      </c>
      <c r="AC138" s="79" t="b">
        <v>0</v>
      </c>
      <c r="AD138" s="79">
        <v>0</v>
      </c>
      <c r="AE138" s="85" t="s">
        <v>783</v>
      </c>
      <c r="AF138" s="79" t="b">
        <v>0</v>
      </c>
      <c r="AG138" s="79" t="s">
        <v>806</v>
      </c>
      <c r="AH138" s="79"/>
      <c r="AI138" s="85" t="s">
        <v>740</v>
      </c>
      <c r="AJ138" s="79" t="b">
        <v>0</v>
      </c>
      <c r="AK138" s="79">
        <v>0</v>
      </c>
      <c r="AL138" s="85" t="s">
        <v>740</v>
      </c>
      <c r="AM138" s="79" t="s">
        <v>812</v>
      </c>
      <c r="AN138" s="79" t="b">
        <v>0</v>
      </c>
      <c r="AO138" s="85" t="s">
        <v>717</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c r="BE138" s="49"/>
      <c r="BF138" s="48"/>
      <c r="BG138" s="49"/>
      <c r="BH138" s="48"/>
      <c r="BI138" s="49"/>
      <c r="BJ138" s="48"/>
      <c r="BK138" s="49"/>
      <c r="BL138" s="48"/>
    </row>
    <row r="139" spans="1:64" ht="15">
      <c r="A139" s="64" t="s">
        <v>218</v>
      </c>
      <c r="B139" s="64" t="s">
        <v>318</v>
      </c>
      <c r="C139" s="65" t="s">
        <v>2124</v>
      </c>
      <c r="D139" s="66">
        <v>3</v>
      </c>
      <c r="E139" s="67" t="s">
        <v>132</v>
      </c>
      <c r="F139" s="68">
        <v>32</v>
      </c>
      <c r="G139" s="65"/>
      <c r="H139" s="69"/>
      <c r="I139" s="70"/>
      <c r="J139" s="70"/>
      <c r="K139" s="34" t="s">
        <v>65</v>
      </c>
      <c r="L139" s="77">
        <v>139</v>
      </c>
      <c r="M139" s="77"/>
      <c r="N139" s="72"/>
      <c r="O139" s="79" t="s">
        <v>358</v>
      </c>
      <c r="P139" s="81">
        <v>43609.74699074074</v>
      </c>
      <c r="Q139" s="79" t="s">
        <v>411</v>
      </c>
      <c r="R139" s="79"/>
      <c r="S139" s="79"/>
      <c r="T139" s="79" t="s">
        <v>462</v>
      </c>
      <c r="U139" s="79"/>
      <c r="V139" s="83" t="s">
        <v>470</v>
      </c>
      <c r="W139" s="81">
        <v>43609.74699074074</v>
      </c>
      <c r="X139" s="83" t="s">
        <v>529</v>
      </c>
      <c r="Y139" s="79"/>
      <c r="Z139" s="79"/>
      <c r="AA139" s="85" t="s">
        <v>628</v>
      </c>
      <c r="AB139" s="85" t="s">
        <v>717</v>
      </c>
      <c r="AC139" s="79" t="b">
        <v>0</v>
      </c>
      <c r="AD139" s="79">
        <v>0</v>
      </c>
      <c r="AE139" s="85" t="s">
        <v>783</v>
      </c>
      <c r="AF139" s="79" t="b">
        <v>0</v>
      </c>
      <c r="AG139" s="79" t="s">
        <v>806</v>
      </c>
      <c r="AH139" s="79"/>
      <c r="AI139" s="85" t="s">
        <v>740</v>
      </c>
      <c r="AJ139" s="79" t="b">
        <v>0</v>
      </c>
      <c r="AK139" s="79">
        <v>0</v>
      </c>
      <c r="AL139" s="85" t="s">
        <v>740</v>
      </c>
      <c r="AM139" s="79" t="s">
        <v>812</v>
      </c>
      <c r="AN139" s="79" t="b">
        <v>0</v>
      </c>
      <c r="AO139" s="85" t="s">
        <v>717</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c r="BE139" s="49"/>
      <c r="BF139" s="48"/>
      <c r="BG139" s="49"/>
      <c r="BH139" s="48"/>
      <c r="BI139" s="49"/>
      <c r="BJ139" s="48"/>
      <c r="BK139" s="49"/>
      <c r="BL139" s="48"/>
    </row>
    <row r="140" spans="1:64" ht="15">
      <c r="A140" s="64" t="s">
        <v>218</v>
      </c>
      <c r="B140" s="64" t="s">
        <v>319</v>
      </c>
      <c r="C140" s="65" t="s">
        <v>2124</v>
      </c>
      <c r="D140" s="66">
        <v>3</v>
      </c>
      <c r="E140" s="67" t="s">
        <v>132</v>
      </c>
      <c r="F140" s="68">
        <v>32</v>
      </c>
      <c r="G140" s="65"/>
      <c r="H140" s="69"/>
      <c r="I140" s="70"/>
      <c r="J140" s="70"/>
      <c r="K140" s="34" t="s">
        <v>65</v>
      </c>
      <c r="L140" s="77">
        <v>140</v>
      </c>
      <c r="M140" s="77"/>
      <c r="N140" s="72"/>
      <c r="O140" s="79" t="s">
        <v>358</v>
      </c>
      <c r="P140" s="81">
        <v>43609.74699074074</v>
      </c>
      <c r="Q140" s="79" t="s">
        <v>411</v>
      </c>
      <c r="R140" s="79"/>
      <c r="S140" s="79"/>
      <c r="T140" s="79" t="s">
        <v>462</v>
      </c>
      <c r="U140" s="79"/>
      <c r="V140" s="83" t="s">
        <v>470</v>
      </c>
      <c r="W140" s="81">
        <v>43609.74699074074</v>
      </c>
      <c r="X140" s="83" t="s">
        <v>529</v>
      </c>
      <c r="Y140" s="79"/>
      <c r="Z140" s="79"/>
      <c r="AA140" s="85" t="s">
        <v>628</v>
      </c>
      <c r="AB140" s="85" t="s">
        <v>717</v>
      </c>
      <c r="AC140" s="79" t="b">
        <v>0</v>
      </c>
      <c r="AD140" s="79">
        <v>0</v>
      </c>
      <c r="AE140" s="85" t="s">
        <v>783</v>
      </c>
      <c r="AF140" s="79" t="b">
        <v>0</v>
      </c>
      <c r="AG140" s="79" t="s">
        <v>806</v>
      </c>
      <c r="AH140" s="79"/>
      <c r="AI140" s="85" t="s">
        <v>740</v>
      </c>
      <c r="AJ140" s="79" t="b">
        <v>0</v>
      </c>
      <c r="AK140" s="79">
        <v>0</v>
      </c>
      <c r="AL140" s="85" t="s">
        <v>740</v>
      </c>
      <c r="AM140" s="79" t="s">
        <v>812</v>
      </c>
      <c r="AN140" s="79" t="b">
        <v>0</v>
      </c>
      <c r="AO140" s="85" t="s">
        <v>717</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c r="BE140" s="49"/>
      <c r="BF140" s="48"/>
      <c r="BG140" s="49"/>
      <c r="BH140" s="48"/>
      <c r="BI140" s="49"/>
      <c r="BJ140" s="48"/>
      <c r="BK140" s="49"/>
      <c r="BL140" s="48"/>
    </row>
    <row r="141" spans="1:64" ht="15">
      <c r="A141" s="64" t="s">
        <v>218</v>
      </c>
      <c r="B141" s="64" t="s">
        <v>320</v>
      </c>
      <c r="C141" s="65" t="s">
        <v>2124</v>
      </c>
      <c r="D141" s="66">
        <v>3</v>
      </c>
      <c r="E141" s="67" t="s">
        <v>132</v>
      </c>
      <c r="F141" s="68">
        <v>32</v>
      </c>
      <c r="G141" s="65"/>
      <c r="H141" s="69"/>
      <c r="I141" s="70"/>
      <c r="J141" s="70"/>
      <c r="K141" s="34" t="s">
        <v>65</v>
      </c>
      <c r="L141" s="77">
        <v>141</v>
      </c>
      <c r="M141" s="77"/>
      <c r="N141" s="72"/>
      <c r="O141" s="79" t="s">
        <v>358</v>
      </c>
      <c r="P141" s="81">
        <v>43609.74731481481</v>
      </c>
      <c r="Q141" s="79" t="s">
        <v>412</v>
      </c>
      <c r="R141" s="79"/>
      <c r="S141" s="79"/>
      <c r="T141" s="79" t="s">
        <v>462</v>
      </c>
      <c r="U141" s="79"/>
      <c r="V141" s="83" t="s">
        <v>470</v>
      </c>
      <c r="W141" s="81">
        <v>43609.74731481481</v>
      </c>
      <c r="X141" s="83" t="s">
        <v>530</v>
      </c>
      <c r="Y141" s="79"/>
      <c r="Z141" s="79"/>
      <c r="AA141" s="85" t="s">
        <v>629</v>
      </c>
      <c r="AB141" s="85" t="s">
        <v>718</v>
      </c>
      <c r="AC141" s="79" t="b">
        <v>0</v>
      </c>
      <c r="AD141" s="79">
        <v>2</v>
      </c>
      <c r="AE141" s="85" t="s">
        <v>784</v>
      </c>
      <c r="AF141" s="79" t="b">
        <v>0</v>
      </c>
      <c r="AG141" s="79" t="s">
        <v>806</v>
      </c>
      <c r="AH141" s="79"/>
      <c r="AI141" s="85" t="s">
        <v>740</v>
      </c>
      <c r="AJ141" s="79" t="b">
        <v>0</v>
      </c>
      <c r="AK141" s="79">
        <v>0</v>
      </c>
      <c r="AL141" s="85" t="s">
        <v>740</v>
      </c>
      <c r="AM141" s="79" t="s">
        <v>812</v>
      </c>
      <c r="AN141" s="79" t="b">
        <v>0</v>
      </c>
      <c r="AO141" s="85" t="s">
        <v>718</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c r="BE141" s="49"/>
      <c r="BF141" s="48"/>
      <c r="BG141" s="49"/>
      <c r="BH141" s="48"/>
      <c r="BI141" s="49"/>
      <c r="BJ141" s="48"/>
      <c r="BK141" s="49"/>
      <c r="BL141" s="48"/>
    </row>
    <row r="142" spans="1:64" ht="15">
      <c r="A142" s="64" t="s">
        <v>218</v>
      </c>
      <c r="B142" s="64" t="s">
        <v>321</v>
      </c>
      <c r="C142" s="65" t="s">
        <v>2124</v>
      </c>
      <c r="D142" s="66">
        <v>3</v>
      </c>
      <c r="E142" s="67" t="s">
        <v>132</v>
      </c>
      <c r="F142" s="68">
        <v>32</v>
      </c>
      <c r="G142" s="65"/>
      <c r="H142" s="69"/>
      <c r="I142" s="70"/>
      <c r="J142" s="70"/>
      <c r="K142" s="34" t="s">
        <v>65</v>
      </c>
      <c r="L142" s="77">
        <v>142</v>
      </c>
      <c r="M142" s="77"/>
      <c r="N142" s="72"/>
      <c r="O142" s="79" t="s">
        <v>359</v>
      </c>
      <c r="P142" s="81">
        <v>43609.74731481481</v>
      </c>
      <c r="Q142" s="79" t="s">
        <v>412</v>
      </c>
      <c r="R142" s="79"/>
      <c r="S142" s="79"/>
      <c r="T142" s="79" t="s">
        <v>462</v>
      </c>
      <c r="U142" s="79"/>
      <c r="V142" s="83" t="s">
        <v>470</v>
      </c>
      <c r="W142" s="81">
        <v>43609.74731481481</v>
      </c>
      <c r="X142" s="83" t="s">
        <v>530</v>
      </c>
      <c r="Y142" s="79"/>
      <c r="Z142" s="79"/>
      <c r="AA142" s="85" t="s">
        <v>629</v>
      </c>
      <c r="AB142" s="85" t="s">
        <v>718</v>
      </c>
      <c r="AC142" s="79" t="b">
        <v>0</v>
      </c>
      <c r="AD142" s="79">
        <v>2</v>
      </c>
      <c r="AE142" s="85" t="s">
        <v>784</v>
      </c>
      <c r="AF142" s="79" t="b">
        <v>0</v>
      </c>
      <c r="AG142" s="79" t="s">
        <v>806</v>
      </c>
      <c r="AH142" s="79"/>
      <c r="AI142" s="85" t="s">
        <v>740</v>
      </c>
      <c r="AJ142" s="79" t="b">
        <v>0</v>
      </c>
      <c r="AK142" s="79">
        <v>0</v>
      </c>
      <c r="AL142" s="85" t="s">
        <v>740</v>
      </c>
      <c r="AM142" s="79" t="s">
        <v>812</v>
      </c>
      <c r="AN142" s="79" t="b">
        <v>0</v>
      </c>
      <c r="AO142" s="85" t="s">
        <v>718</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v>0</v>
      </c>
      <c r="BE142" s="49">
        <v>0</v>
      </c>
      <c r="BF142" s="48">
        <v>0</v>
      </c>
      <c r="BG142" s="49">
        <v>0</v>
      </c>
      <c r="BH142" s="48">
        <v>0</v>
      </c>
      <c r="BI142" s="49">
        <v>0</v>
      </c>
      <c r="BJ142" s="48">
        <v>5</v>
      </c>
      <c r="BK142" s="49">
        <v>100</v>
      </c>
      <c r="BL142" s="48">
        <v>5</v>
      </c>
    </row>
    <row r="143" spans="1:64" ht="15">
      <c r="A143" s="64" t="s">
        <v>218</v>
      </c>
      <c r="B143" s="64" t="s">
        <v>322</v>
      </c>
      <c r="C143" s="65" t="s">
        <v>2124</v>
      </c>
      <c r="D143" s="66">
        <v>3</v>
      </c>
      <c r="E143" s="67" t="s">
        <v>132</v>
      </c>
      <c r="F143" s="68">
        <v>32</v>
      </c>
      <c r="G143" s="65"/>
      <c r="H143" s="69"/>
      <c r="I143" s="70"/>
      <c r="J143" s="70"/>
      <c r="K143" s="34" t="s">
        <v>65</v>
      </c>
      <c r="L143" s="77">
        <v>143</v>
      </c>
      <c r="M143" s="77"/>
      <c r="N143" s="72"/>
      <c r="O143" s="79" t="s">
        <v>358</v>
      </c>
      <c r="P143" s="81">
        <v>43609.74762731481</v>
      </c>
      <c r="Q143" s="79" t="s">
        <v>413</v>
      </c>
      <c r="R143" s="79"/>
      <c r="S143" s="79"/>
      <c r="T143" s="79" t="s">
        <v>462</v>
      </c>
      <c r="U143" s="79"/>
      <c r="V143" s="83" t="s">
        <v>470</v>
      </c>
      <c r="W143" s="81">
        <v>43609.74762731481</v>
      </c>
      <c r="X143" s="83" t="s">
        <v>531</v>
      </c>
      <c r="Y143" s="79"/>
      <c r="Z143" s="79"/>
      <c r="AA143" s="85" t="s">
        <v>630</v>
      </c>
      <c r="AB143" s="85" t="s">
        <v>719</v>
      </c>
      <c r="AC143" s="79" t="b">
        <v>0</v>
      </c>
      <c r="AD143" s="79">
        <v>0</v>
      </c>
      <c r="AE143" s="85" t="s">
        <v>783</v>
      </c>
      <c r="AF143" s="79" t="b">
        <v>0</v>
      </c>
      <c r="AG143" s="79" t="s">
        <v>806</v>
      </c>
      <c r="AH143" s="79"/>
      <c r="AI143" s="85" t="s">
        <v>740</v>
      </c>
      <c r="AJ143" s="79" t="b">
        <v>0</v>
      </c>
      <c r="AK143" s="79">
        <v>0</v>
      </c>
      <c r="AL143" s="85" t="s">
        <v>740</v>
      </c>
      <c r="AM143" s="79" t="s">
        <v>812</v>
      </c>
      <c r="AN143" s="79" t="b">
        <v>0</v>
      </c>
      <c r="AO143" s="85" t="s">
        <v>719</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c r="BE143" s="49"/>
      <c r="BF143" s="48"/>
      <c r="BG143" s="49"/>
      <c r="BH143" s="48"/>
      <c r="BI143" s="49"/>
      <c r="BJ143" s="48"/>
      <c r="BK143" s="49"/>
      <c r="BL143" s="48"/>
    </row>
    <row r="144" spans="1:64" ht="15">
      <c r="A144" s="64" t="s">
        <v>218</v>
      </c>
      <c r="B144" s="64" t="s">
        <v>323</v>
      </c>
      <c r="C144" s="65" t="s">
        <v>2126</v>
      </c>
      <c r="D144" s="66">
        <v>6.5</v>
      </c>
      <c r="E144" s="67" t="s">
        <v>136</v>
      </c>
      <c r="F144" s="68">
        <v>30</v>
      </c>
      <c r="G144" s="65"/>
      <c r="H144" s="69"/>
      <c r="I144" s="70"/>
      <c r="J144" s="70"/>
      <c r="K144" s="34" t="s">
        <v>65</v>
      </c>
      <c r="L144" s="77">
        <v>144</v>
      </c>
      <c r="M144" s="77"/>
      <c r="N144" s="72"/>
      <c r="O144" s="79" t="s">
        <v>359</v>
      </c>
      <c r="P144" s="81">
        <v>43609.74699074074</v>
      </c>
      <c r="Q144" s="79" t="s">
        <v>411</v>
      </c>
      <c r="R144" s="79"/>
      <c r="S144" s="79"/>
      <c r="T144" s="79" t="s">
        <v>462</v>
      </c>
      <c r="U144" s="79"/>
      <c r="V144" s="83" t="s">
        <v>470</v>
      </c>
      <c r="W144" s="81">
        <v>43609.74699074074</v>
      </c>
      <c r="X144" s="83" t="s">
        <v>529</v>
      </c>
      <c r="Y144" s="79"/>
      <c r="Z144" s="79"/>
      <c r="AA144" s="85" t="s">
        <v>628</v>
      </c>
      <c r="AB144" s="85" t="s">
        <v>717</v>
      </c>
      <c r="AC144" s="79" t="b">
        <v>0</v>
      </c>
      <c r="AD144" s="79">
        <v>0</v>
      </c>
      <c r="AE144" s="85" t="s">
        <v>783</v>
      </c>
      <c r="AF144" s="79" t="b">
        <v>0</v>
      </c>
      <c r="AG144" s="79" t="s">
        <v>806</v>
      </c>
      <c r="AH144" s="79"/>
      <c r="AI144" s="85" t="s">
        <v>740</v>
      </c>
      <c r="AJ144" s="79" t="b">
        <v>0</v>
      </c>
      <c r="AK144" s="79">
        <v>0</v>
      </c>
      <c r="AL144" s="85" t="s">
        <v>740</v>
      </c>
      <c r="AM144" s="79" t="s">
        <v>812</v>
      </c>
      <c r="AN144" s="79" t="b">
        <v>0</v>
      </c>
      <c r="AO144" s="85" t="s">
        <v>717</v>
      </c>
      <c r="AP144" s="79" t="s">
        <v>176</v>
      </c>
      <c r="AQ144" s="79">
        <v>0</v>
      </c>
      <c r="AR144" s="79">
        <v>0</v>
      </c>
      <c r="AS144" s="79"/>
      <c r="AT144" s="79"/>
      <c r="AU144" s="79"/>
      <c r="AV144" s="79"/>
      <c r="AW144" s="79"/>
      <c r="AX144" s="79"/>
      <c r="AY144" s="79"/>
      <c r="AZ144" s="79"/>
      <c r="BA144">
        <v>2</v>
      </c>
      <c r="BB144" s="78" t="str">
        <f>REPLACE(INDEX(GroupVertices[Group],MATCH(Edges[[#This Row],[Vertex 1]],GroupVertices[Vertex],0)),1,1,"")</f>
        <v>1</v>
      </c>
      <c r="BC144" s="78" t="str">
        <f>REPLACE(INDEX(GroupVertices[Group],MATCH(Edges[[#This Row],[Vertex 2]],GroupVertices[Vertex],0)),1,1,"")</f>
        <v>1</v>
      </c>
      <c r="BD144" s="48">
        <v>0</v>
      </c>
      <c r="BE144" s="49">
        <v>0</v>
      </c>
      <c r="BF144" s="48">
        <v>0</v>
      </c>
      <c r="BG144" s="49">
        <v>0</v>
      </c>
      <c r="BH144" s="48">
        <v>0</v>
      </c>
      <c r="BI144" s="49">
        <v>0</v>
      </c>
      <c r="BJ144" s="48">
        <v>7</v>
      </c>
      <c r="BK144" s="49">
        <v>100</v>
      </c>
      <c r="BL144" s="48">
        <v>7</v>
      </c>
    </row>
    <row r="145" spans="1:64" ht="15">
      <c r="A145" s="64" t="s">
        <v>218</v>
      </c>
      <c r="B145" s="64" t="s">
        <v>323</v>
      </c>
      <c r="C145" s="65" t="s">
        <v>2126</v>
      </c>
      <c r="D145" s="66">
        <v>6.5</v>
      </c>
      <c r="E145" s="67" t="s">
        <v>136</v>
      </c>
      <c r="F145" s="68">
        <v>30</v>
      </c>
      <c r="G145" s="65"/>
      <c r="H145" s="69"/>
      <c r="I145" s="70"/>
      <c r="J145" s="70"/>
      <c r="K145" s="34" t="s">
        <v>65</v>
      </c>
      <c r="L145" s="77">
        <v>145</v>
      </c>
      <c r="M145" s="77"/>
      <c r="N145" s="72"/>
      <c r="O145" s="79" t="s">
        <v>359</v>
      </c>
      <c r="P145" s="81">
        <v>43609.74762731481</v>
      </c>
      <c r="Q145" s="79" t="s">
        <v>413</v>
      </c>
      <c r="R145" s="79"/>
      <c r="S145" s="79"/>
      <c r="T145" s="79" t="s">
        <v>462</v>
      </c>
      <c r="U145" s="79"/>
      <c r="V145" s="83" t="s">
        <v>470</v>
      </c>
      <c r="W145" s="81">
        <v>43609.74762731481</v>
      </c>
      <c r="X145" s="83" t="s">
        <v>531</v>
      </c>
      <c r="Y145" s="79"/>
      <c r="Z145" s="79"/>
      <c r="AA145" s="85" t="s">
        <v>630</v>
      </c>
      <c r="AB145" s="85" t="s">
        <v>719</v>
      </c>
      <c r="AC145" s="79" t="b">
        <v>0</v>
      </c>
      <c r="AD145" s="79">
        <v>0</v>
      </c>
      <c r="AE145" s="85" t="s">
        <v>783</v>
      </c>
      <c r="AF145" s="79" t="b">
        <v>0</v>
      </c>
      <c r="AG145" s="79" t="s">
        <v>806</v>
      </c>
      <c r="AH145" s="79"/>
      <c r="AI145" s="85" t="s">
        <v>740</v>
      </c>
      <c r="AJ145" s="79" t="b">
        <v>0</v>
      </c>
      <c r="AK145" s="79">
        <v>0</v>
      </c>
      <c r="AL145" s="85" t="s">
        <v>740</v>
      </c>
      <c r="AM145" s="79" t="s">
        <v>812</v>
      </c>
      <c r="AN145" s="79" t="b">
        <v>0</v>
      </c>
      <c r="AO145" s="85" t="s">
        <v>719</v>
      </c>
      <c r="AP145" s="79" t="s">
        <v>176</v>
      </c>
      <c r="AQ145" s="79">
        <v>0</v>
      </c>
      <c r="AR145" s="79">
        <v>0</v>
      </c>
      <c r="AS145" s="79"/>
      <c r="AT145" s="79"/>
      <c r="AU145" s="79"/>
      <c r="AV145" s="79"/>
      <c r="AW145" s="79"/>
      <c r="AX145" s="79"/>
      <c r="AY145" s="79"/>
      <c r="AZ145" s="79"/>
      <c r="BA145">
        <v>2</v>
      </c>
      <c r="BB145" s="78" t="str">
        <f>REPLACE(INDEX(GroupVertices[Group],MATCH(Edges[[#This Row],[Vertex 1]],GroupVertices[Vertex],0)),1,1,"")</f>
        <v>1</v>
      </c>
      <c r="BC145" s="78" t="str">
        <f>REPLACE(INDEX(GroupVertices[Group],MATCH(Edges[[#This Row],[Vertex 2]],GroupVertices[Vertex],0)),1,1,"")</f>
        <v>1</v>
      </c>
      <c r="BD145" s="48">
        <v>0</v>
      </c>
      <c r="BE145" s="49">
        <v>0</v>
      </c>
      <c r="BF145" s="48">
        <v>0</v>
      </c>
      <c r="BG145" s="49">
        <v>0</v>
      </c>
      <c r="BH145" s="48">
        <v>0</v>
      </c>
      <c r="BI145" s="49">
        <v>0</v>
      </c>
      <c r="BJ145" s="48">
        <v>5</v>
      </c>
      <c r="BK145" s="49">
        <v>100</v>
      </c>
      <c r="BL145" s="48">
        <v>5</v>
      </c>
    </row>
    <row r="146" spans="1:64" ht="15">
      <c r="A146" s="64" t="s">
        <v>218</v>
      </c>
      <c r="B146" s="64" t="s">
        <v>324</v>
      </c>
      <c r="C146" s="65" t="s">
        <v>2124</v>
      </c>
      <c r="D146" s="66">
        <v>3</v>
      </c>
      <c r="E146" s="67" t="s">
        <v>132</v>
      </c>
      <c r="F146" s="68">
        <v>32</v>
      </c>
      <c r="G146" s="65"/>
      <c r="H146" s="69"/>
      <c r="I146" s="70"/>
      <c r="J146" s="70"/>
      <c r="K146" s="34" t="s">
        <v>65</v>
      </c>
      <c r="L146" s="77">
        <v>146</v>
      </c>
      <c r="M146" s="77"/>
      <c r="N146" s="72"/>
      <c r="O146" s="79" t="s">
        <v>359</v>
      </c>
      <c r="P146" s="81">
        <v>43609.77390046296</v>
      </c>
      <c r="Q146" s="79" t="s">
        <v>414</v>
      </c>
      <c r="R146" s="79"/>
      <c r="S146" s="79"/>
      <c r="T146" s="79" t="s">
        <v>462</v>
      </c>
      <c r="U146" s="79"/>
      <c r="V146" s="83" t="s">
        <v>470</v>
      </c>
      <c r="W146" s="81">
        <v>43609.77390046296</v>
      </c>
      <c r="X146" s="83" t="s">
        <v>532</v>
      </c>
      <c r="Y146" s="79"/>
      <c r="Z146" s="79"/>
      <c r="AA146" s="85" t="s">
        <v>631</v>
      </c>
      <c r="AB146" s="85" t="s">
        <v>720</v>
      </c>
      <c r="AC146" s="79" t="b">
        <v>0</v>
      </c>
      <c r="AD146" s="79">
        <v>0</v>
      </c>
      <c r="AE146" s="85" t="s">
        <v>785</v>
      </c>
      <c r="AF146" s="79" t="b">
        <v>0</v>
      </c>
      <c r="AG146" s="79" t="s">
        <v>806</v>
      </c>
      <c r="AH146" s="79"/>
      <c r="AI146" s="85" t="s">
        <v>740</v>
      </c>
      <c r="AJ146" s="79" t="b">
        <v>0</v>
      </c>
      <c r="AK146" s="79">
        <v>0</v>
      </c>
      <c r="AL146" s="85" t="s">
        <v>740</v>
      </c>
      <c r="AM146" s="79" t="s">
        <v>812</v>
      </c>
      <c r="AN146" s="79" t="b">
        <v>0</v>
      </c>
      <c r="AO146" s="85" t="s">
        <v>720</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v>0</v>
      </c>
      <c r="BE146" s="49">
        <v>0</v>
      </c>
      <c r="BF146" s="48">
        <v>0</v>
      </c>
      <c r="BG146" s="49">
        <v>0</v>
      </c>
      <c r="BH146" s="48">
        <v>0</v>
      </c>
      <c r="BI146" s="49">
        <v>0</v>
      </c>
      <c r="BJ146" s="48">
        <v>4</v>
      </c>
      <c r="BK146" s="49">
        <v>100</v>
      </c>
      <c r="BL146" s="48">
        <v>4</v>
      </c>
    </row>
    <row r="147" spans="1:64" ht="15">
      <c r="A147" s="64" t="s">
        <v>218</v>
      </c>
      <c r="B147" s="64" t="s">
        <v>325</v>
      </c>
      <c r="C147" s="65" t="s">
        <v>2124</v>
      </c>
      <c r="D147" s="66">
        <v>3</v>
      </c>
      <c r="E147" s="67" t="s">
        <v>132</v>
      </c>
      <c r="F147" s="68">
        <v>32</v>
      </c>
      <c r="G147" s="65"/>
      <c r="H147" s="69"/>
      <c r="I147" s="70"/>
      <c r="J147" s="70"/>
      <c r="K147" s="34" t="s">
        <v>65</v>
      </c>
      <c r="L147" s="77">
        <v>147</v>
      </c>
      <c r="M147" s="77"/>
      <c r="N147" s="72"/>
      <c r="O147" s="79" t="s">
        <v>359</v>
      </c>
      <c r="P147" s="81">
        <v>43609.77407407408</v>
      </c>
      <c r="Q147" s="79" t="s">
        <v>415</v>
      </c>
      <c r="R147" s="79"/>
      <c r="S147" s="79"/>
      <c r="T147" s="79" t="s">
        <v>462</v>
      </c>
      <c r="U147" s="79"/>
      <c r="V147" s="83" t="s">
        <v>470</v>
      </c>
      <c r="W147" s="81">
        <v>43609.77407407408</v>
      </c>
      <c r="X147" s="83" t="s">
        <v>533</v>
      </c>
      <c r="Y147" s="79"/>
      <c r="Z147" s="79"/>
      <c r="AA147" s="85" t="s">
        <v>632</v>
      </c>
      <c r="AB147" s="85" t="s">
        <v>721</v>
      </c>
      <c r="AC147" s="79" t="b">
        <v>0</v>
      </c>
      <c r="AD147" s="79">
        <v>0</v>
      </c>
      <c r="AE147" s="85" t="s">
        <v>786</v>
      </c>
      <c r="AF147" s="79" t="b">
        <v>0</v>
      </c>
      <c r="AG147" s="79" t="s">
        <v>806</v>
      </c>
      <c r="AH147" s="79"/>
      <c r="AI147" s="85" t="s">
        <v>740</v>
      </c>
      <c r="AJ147" s="79" t="b">
        <v>0</v>
      </c>
      <c r="AK147" s="79">
        <v>0</v>
      </c>
      <c r="AL147" s="85" t="s">
        <v>740</v>
      </c>
      <c r="AM147" s="79" t="s">
        <v>812</v>
      </c>
      <c r="AN147" s="79" t="b">
        <v>0</v>
      </c>
      <c r="AO147" s="85" t="s">
        <v>721</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v>0</v>
      </c>
      <c r="BE147" s="49">
        <v>0</v>
      </c>
      <c r="BF147" s="48">
        <v>0</v>
      </c>
      <c r="BG147" s="49">
        <v>0</v>
      </c>
      <c r="BH147" s="48">
        <v>0</v>
      </c>
      <c r="BI147" s="49">
        <v>0</v>
      </c>
      <c r="BJ147" s="48">
        <v>4</v>
      </c>
      <c r="BK147" s="49">
        <v>100</v>
      </c>
      <c r="BL147" s="48">
        <v>4</v>
      </c>
    </row>
    <row r="148" spans="1:64" ht="15">
      <c r="A148" s="64" t="s">
        <v>218</v>
      </c>
      <c r="B148" s="64" t="s">
        <v>326</v>
      </c>
      <c r="C148" s="65" t="s">
        <v>2124</v>
      </c>
      <c r="D148" s="66">
        <v>3</v>
      </c>
      <c r="E148" s="67" t="s">
        <v>132</v>
      </c>
      <c r="F148" s="68">
        <v>32</v>
      </c>
      <c r="G148" s="65"/>
      <c r="H148" s="69"/>
      <c r="I148" s="70"/>
      <c r="J148" s="70"/>
      <c r="K148" s="34" t="s">
        <v>65</v>
      </c>
      <c r="L148" s="77">
        <v>148</v>
      </c>
      <c r="M148" s="77"/>
      <c r="N148" s="72"/>
      <c r="O148" s="79" t="s">
        <v>359</v>
      </c>
      <c r="P148" s="81">
        <v>43610.181805555556</v>
      </c>
      <c r="Q148" s="79" t="s">
        <v>416</v>
      </c>
      <c r="R148" s="79"/>
      <c r="S148" s="79"/>
      <c r="T148" s="79" t="s">
        <v>462</v>
      </c>
      <c r="U148" s="79"/>
      <c r="V148" s="83" t="s">
        <v>470</v>
      </c>
      <c r="W148" s="81">
        <v>43610.181805555556</v>
      </c>
      <c r="X148" s="83" t="s">
        <v>534</v>
      </c>
      <c r="Y148" s="79"/>
      <c r="Z148" s="79"/>
      <c r="AA148" s="85" t="s">
        <v>633</v>
      </c>
      <c r="AB148" s="85" t="s">
        <v>722</v>
      </c>
      <c r="AC148" s="79" t="b">
        <v>0</v>
      </c>
      <c r="AD148" s="79">
        <v>1</v>
      </c>
      <c r="AE148" s="85" t="s">
        <v>787</v>
      </c>
      <c r="AF148" s="79" t="b">
        <v>0</v>
      </c>
      <c r="AG148" s="79" t="s">
        <v>806</v>
      </c>
      <c r="AH148" s="79"/>
      <c r="AI148" s="85" t="s">
        <v>740</v>
      </c>
      <c r="AJ148" s="79" t="b">
        <v>0</v>
      </c>
      <c r="AK148" s="79">
        <v>0</v>
      </c>
      <c r="AL148" s="85" t="s">
        <v>740</v>
      </c>
      <c r="AM148" s="79" t="s">
        <v>813</v>
      </c>
      <c r="AN148" s="79" t="b">
        <v>0</v>
      </c>
      <c r="AO148" s="85" t="s">
        <v>722</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1</v>
      </c>
      <c r="BD148" s="48">
        <v>0</v>
      </c>
      <c r="BE148" s="49">
        <v>0</v>
      </c>
      <c r="BF148" s="48">
        <v>0</v>
      </c>
      <c r="BG148" s="49">
        <v>0</v>
      </c>
      <c r="BH148" s="48">
        <v>0</v>
      </c>
      <c r="BI148" s="49">
        <v>0</v>
      </c>
      <c r="BJ148" s="48">
        <v>4</v>
      </c>
      <c r="BK148" s="49">
        <v>100</v>
      </c>
      <c r="BL148" s="48">
        <v>4</v>
      </c>
    </row>
    <row r="149" spans="1:64" ht="15">
      <c r="A149" s="64" t="s">
        <v>218</v>
      </c>
      <c r="B149" s="64" t="s">
        <v>327</v>
      </c>
      <c r="C149" s="65" t="s">
        <v>2124</v>
      </c>
      <c r="D149" s="66">
        <v>3</v>
      </c>
      <c r="E149" s="67" t="s">
        <v>132</v>
      </c>
      <c r="F149" s="68">
        <v>32</v>
      </c>
      <c r="G149" s="65"/>
      <c r="H149" s="69"/>
      <c r="I149" s="70"/>
      <c r="J149" s="70"/>
      <c r="K149" s="34" t="s">
        <v>65</v>
      </c>
      <c r="L149" s="77">
        <v>149</v>
      </c>
      <c r="M149" s="77"/>
      <c r="N149" s="72"/>
      <c r="O149" s="79" t="s">
        <v>358</v>
      </c>
      <c r="P149" s="81">
        <v>43610.181875</v>
      </c>
      <c r="Q149" s="79" t="s">
        <v>417</v>
      </c>
      <c r="R149" s="79"/>
      <c r="S149" s="79"/>
      <c r="T149" s="79" t="s">
        <v>462</v>
      </c>
      <c r="U149" s="79"/>
      <c r="V149" s="83" t="s">
        <v>470</v>
      </c>
      <c r="W149" s="81">
        <v>43610.181875</v>
      </c>
      <c r="X149" s="83" t="s">
        <v>535</v>
      </c>
      <c r="Y149" s="79"/>
      <c r="Z149" s="79"/>
      <c r="AA149" s="85" t="s">
        <v>634</v>
      </c>
      <c r="AB149" s="85" t="s">
        <v>723</v>
      </c>
      <c r="AC149" s="79" t="b">
        <v>0</v>
      </c>
      <c r="AD149" s="79">
        <v>0</v>
      </c>
      <c r="AE149" s="85" t="s">
        <v>788</v>
      </c>
      <c r="AF149" s="79" t="b">
        <v>0</v>
      </c>
      <c r="AG149" s="79" t="s">
        <v>806</v>
      </c>
      <c r="AH149" s="79"/>
      <c r="AI149" s="85" t="s">
        <v>740</v>
      </c>
      <c r="AJ149" s="79" t="b">
        <v>0</v>
      </c>
      <c r="AK149" s="79">
        <v>0</v>
      </c>
      <c r="AL149" s="85" t="s">
        <v>740</v>
      </c>
      <c r="AM149" s="79" t="s">
        <v>813</v>
      </c>
      <c r="AN149" s="79" t="b">
        <v>0</v>
      </c>
      <c r="AO149" s="85" t="s">
        <v>723</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c r="BE149" s="49"/>
      <c r="BF149" s="48"/>
      <c r="BG149" s="49"/>
      <c r="BH149" s="48"/>
      <c r="BI149" s="49"/>
      <c r="BJ149" s="48"/>
      <c r="BK149" s="49"/>
      <c r="BL149" s="48"/>
    </row>
    <row r="150" spans="1:64" ht="15">
      <c r="A150" s="64" t="s">
        <v>218</v>
      </c>
      <c r="B150" s="64" t="s">
        <v>328</v>
      </c>
      <c r="C150" s="65" t="s">
        <v>2124</v>
      </c>
      <c r="D150" s="66">
        <v>3</v>
      </c>
      <c r="E150" s="67" t="s">
        <v>132</v>
      </c>
      <c r="F150" s="68">
        <v>32</v>
      </c>
      <c r="G150" s="65"/>
      <c r="H150" s="69"/>
      <c r="I150" s="70"/>
      <c r="J150" s="70"/>
      <c r="K150" s="34" t="s">
        <v>65</v>
      </c>
      <c r="L150" s="77">
        <v>150</v>
      </c>
      <c r="M150" s="77"/>
      <c r="N150" s="72"/>
      <c r="O150" s="79" t="s">
        <v>359</v>
      </c>
      <c r="P150" s="81">
        <v>43610.18195601852</v>
      </c>
      <c r="Q150" s="79" t="s">
        <v>418</v>
      </c>
      <c r="R150" s="79"/>
      <c r="S150" s="79"/>
      <c r="T150" s="79" t="s">
        <v>462</v>
      </c>
      <c r="U150" s="79"/>
      <c r="V150" s="83" t="s">
        <v>470</v>
      </c>
      <c r="W150" s="81">
        <v>43610.18195601852</v>
      </c>
      <c r="X150" s="83" t="s">
        <v>536</v>
      </c>
      <c r="Y150" s="79"/>
      <c r="Z150" s="79"/>
      <c r="AA150" s="85" t="s">
        <v>635</v>
      </c>
      <c r="AB150" s="85" t="s">
        <v>724</v>
      </c>
      <c r="AC150" s="79" t="b">
        <v>0</v>
      </c>
      <c r="AD150" s="79">
        <v>1</v>
      </c>
      <c r="AE150" s="85" t="s">
        <v>789</v>
      </c>
      <c r="AF150" s="79" t="b">
        <v>0</v>
      </c>
      <c r="AG150" s="79" t="s">
        <v>806</v>
      </c>
      <c r="AH150" s="79"/>
      <c r="AI150" s="85" t="s">
        <v>740</v>
      </c>
      <c r="AJ150" s="79" t="b">
        <v>0</v>
      </c>
      <c r="AK150" s="79">
        <v>0</v>
      </c>
      <c r="AL150" s="85" t="s">
        <v>740</v>
      </c>
      <c r="AM150" s="79" t="s">
        <v>813</v>
      </c>
      <c r="AN150" s="79" t="b">
        <v>0</v>
      </c>
      <c r="AO150" s="85" t="s">
        <v>724</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v>0</v>
      </c>
      <c r="BE150" s="49">
        <v>0</v>
      </c>
      <c r="BF150" s="48">
        <v>0</v>
      </c>
      <c r="BG150" s="49">
        <v>0</v>
      </c>
      <c r="BH150" s="48">
        <v>0</v>
      </c>
      <c r="BI150" s="49">
        <v>0</v>
      </c>
      <c r="BJ150" s="48">
        <v>4</v>
      </c>
      <c r="BK150" s="49">
        <v>100</v>
      </c>
      <c r="BL150" s="48">
        <v>4</v>
      </c>
    </row>
    <row r="151" spans="1:64" ht="15">
      <c r="A151" s="64" t="s">
        <v>218</v>
      </c>
      <c r="B151" s="64" t="s">
        <v>329</v>
      </c>
      <c r="C151" s="65" t="s">
        <v>2124</v>
      </c>
      <c r="D151" s="66">
        <v>3</v>
      </c>
      <c r="E151" s="67" t="s">
        <v>132</v>
      </c>
      <c r="F151" s="68">
        <v>32</v>
      </c>
      <c r="G151" s="65"/>
      <c r="H151" s="69"/>
      <c r="I151" s="70"/>
      <c r="J151" s="70"/>
      <c r="K151" s="34" t="s">
        <v>65</v>
      </c>
      <c r="L151" s="77">
        <v>151</v>
      </c>
      <c r="M151" s="77"/>
      <c r="N151" s="72"/>
      <c r="O151" s="79" t="s">
        <v>358</v>
      </c>
      <c r="P151" s="81">
        <v>43610.18230324074</v>
      </c>
      <c r="Q151" s="79" t="s">
        <v>419</v>
      </c>
      <c r="R151" s="79"/>
      <c r="S151" s="79"/>
      <c r="T151" s="79" t="s">
        <v>462</v>
      </c>
      <c r="U151" s="79"/>
      <c r="V151" s="83" t="s">
        <v>470</v>
      </c>
      <c r="W151" s="81">
        <v>43610.18230324074</v>
      </c>
      <c r="X151" s="83" t="s">
        <v>537</v>
      </c>
      <c r="Y151" s="79"/>
      <c r="Z151" s="79"/>
      <c r="AA151" s="85" t="s">
        <v>636</v>
      </c>
      <c r="AB151" s="85" t="s">
        <v>725</v>
      </c>
      <c r="AC151" s="79" t="b">
        <v>0</v>
      </c>
      <c r="AD151" s="79">
        <v>1</v>
      </c>
      <c r="AE151" s="85" t="s">
        <v>790</v>
      </c>
      <c r="AF151" s="79" t="b">
        <v>0</v>
      </c>
      <c r="AG151" s="79" t="s">
        <v>806</v>
      </c>
      <c r="AH151" s="79"/>
      <c r="AI151" s="85" t="s">
        <v>740</v>
      </c>
      <c r="AJ151" s="79" t="b">
        <v>0</v>
      </c>
      <c r="AK151" s="79">
        <v>0</v>
      </c>
      <c r="AL151" s="85" t="s">
        <v>740</v>
      </c>
      <c r="AM151" s="79" t="s">
        <v>813</v>
      </c>
      <c r="AN151" s="79" t="b">
        <v>0</v>
      </c>
      <c r="AO151" s="85" t="s">
        <v>725</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c r="BE151" s="49"/>
      <c r="BF151" s="48"/>
      <c r="BG151" s="49"/>
      <c r="BH151" s="48"/>
      <c r="BI151" s="49"/>
      <c r="BJ151" s="48"/>
      <c r="BK151" s="49"/>
      <c r="BL151" s="48"/>
    </row>
    <row r="152" spans="1:64" ht="15">
      <c r="A152" s="64" t="s">
        <v>218</v>
      </c>
      <c r="B152" s="64" t="s">
        <v>330</v>
      </c>
      <c r="C152" s="65" t="s">
        <v>2124</v>
      </c>
      <c r="D152" s="66">
        <v>3</v>
      </c>
      <c r="E152" s="67" t="s">
        <v>132</v>
      </c>
      <c r="F152" s="68">
        <v>32</v>
      </c>
      <c r="G152" s="65"/>
      <c r="H152" s="69"/>
      <c r="I152" s="70"/>
      <c r="J152" s="70"/>
      <c r="K152" s="34" t="s">
        <v>65</v>
      </c>
      <c r="L152" s="77">
        <v>152</v>
      </c>
      <c r="M152" s="77"/>
      <c r="N152" s="72"/>
      <c r="O152" s="79" t="s">
        <v>359</v>
      </c>
      <c r="P152" s="81">
        <v>43610.18230324074</v>
      </c>
      <c r="Q152" s="79" t="s">
        <v>419</v>
      </c>
      <c r="R152" s="79"/>
      <c r="S152" s="79"/>
      <c r="T152" s="79" t="s">
        <v>462</v>
      </c>
      <c r="U152" s="79"/>
      <c r="V152" s="83" t="s">
        <v>470</v>
      </c>
      <c r="W152" s="81">
        <v>43610.18230324074</v>
      </c>
      <c r="X152" s="83" t="s">
        <v>537</v>
      </c>
      <c r="Y152" s="79"/>
      <c r="Z152" s="79"/>
      <c r="AA152" s="85" t="s">
        <v>636</v>
      </c>
      <c r="AB152" s="85" t="s">
        <v>725</v>
      </c>
      <c r="AC152" s="79" t="b">
        <v>0</v>
      </c>
      <c r="AD152" s="79">
        <v>1</v>
      </c>
      <c r="AE152" s="85" t="s">
        <v>790</v>
      </c>
      <c r="AF152" s="79" t="b">
        <v>0</v>
      </c>
      <c r="AG152" s="79" t="s">
        <v>806</v>
      </c>
      <c r="AH152" s="79"/>
      <c r="AI152" s="85" t="s">
        <v>740</v>
      </c>
      <c r="AJ152" s="79" t="b">
        <v>0</v>
      </c>
      <c r="AK152" s="79">
        <v>0</v>
      </c>
      <c r="AL152" s="85" t="s">
        <v>740</v>
      </c>
      <c r="AM152" s="79" t="s">
        <v>813</v>
      </c>
      <c r="AN152" s="79" t="b">
        <v>0</v>
      </c>
      <c r="AO152" s="85" t="s">
        <v>725</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v>0</v>
      </c>
      <c r="BE152" s="49">
        <v>0</v>
      </c>
      <c r="BF152" s="48">
        <v>0</v>
      </c>
      <c r="BG152" s="49">
        <v>0</v>
      </c>
      <c r="BH152" s="48">
        <v>0</v>
      </c>
      <c r="BI152" s="49">
        <v>0</v>
      </c>
      <c r="BJ152" s="48">
        <v>5</v>
      </c>
      <c r="BK152" s="49">
        <v>100</v>
      </c>
      <c r="BL152" s="48">
        <v>5</v>
      </c>
    </row>
    <row r="153" spans="1:64" ht="15">
      <c r="A153" s="64" t="s">
        <v>218</v>
      </c>
      <c r="B153" s="64" t="s">
        <v>331</v>
      </c>
      <c r="C153" s="65" t="s">
        <v>2124</v>
      </c>
      <c r="D153" s="66">
        <v>3</v>
      </c>
      <c r="E153" s="67" t="s">
        <v>132</v>
      </c>
      <c r="F153" s="68">
        <v>32</v>
      </c>
      <c r="G153" s="65"/>
      <c r="H153" s="69"/>
      <c r="I153" s="70"/>
      <c r="J153" s="70"/>
      <c r="K153" s="34" t="s">
        <v>65</v>
      </c>
      <c r="L153" s="77">
        <v>153</v>
      </c>
      <c r="M153" s="77"/>
      <c r="N153" s="72"/>
      <c r="O153" s="79" t="s">
        <v>359</v>
      </c>
      <c r="P153" s="81">
        <v>43610.18239583333</v>
      </c>
      <c r="Q153" s="79" t="s">
        <v>420</v>
      </c>
      <c r="R153" s="79"/>
      <c r="S153" s="79"/>
      <c r="T153" s="79" t="s">
        <v>462</v>
      </c>
      <c r="U153" s="79"/>
      <c r="V153" s="83" t="s">
        <v>470</v>
      </c>
      <c r="W153" s="81">
        <v>43610.18239583333</v>
      </c>
      <c r="X153" s="83" t="s">
        <v>538</v>
      </c>
      <c r="Y153" s="79"/>
      <c r="Z153" s="79"/>
      <c r="AA153" s="85" t="s">
        <v>637</v>
      </c>
      <c r="AB153" s="85" t="s">
        <v>726</v>
      </c>
      <c r="AC153" s="79" t="b">
        <v>0</v>
      </c>
      <c r="AD153" s="79">
        <v>1</v>
      </c>
      <c r="AE153" s="85" t="s">
        <v>791</v>
      </c>
      <c r="AF153" s="79" t="b">
        <v>0</v>
      </c>
      <c r="AG153" s="79" t="s">
        <v>806</v>
      </c>
      <c r="AH153" s="79"/>
      <c r="AI153" s="85" t="s">
        <v>740</v>
      </c>
      <c r="AJ153" s="79" t="b">
        <v>0</v>
      </c>
      <c r="AK153" s="79">
        <v>0</v>
      </c>
      <c r="AL153" s="85" t="s">
        <v>740</v>
      </c>
      <c r="AM153" s="79" t="s">
        <v>813</v>
      </c>
      <c r="AN153" s="79" t="b">
        <v>0</v>
      </c>
      <c r="AO153" s="85" t="s">
        <v>726</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v>0</v>
      </c>
      <c r="BE153" s="49">
        <v>0</v>
      </c>
      <c r="BF153" s="48">
        <v>0</v>
      </c>
      <c r="BG153" s="49">
        <v>0</v>
      </c>
      <c r="BH153" s="48">
        <v>0</v>
      </c>
      <c r="BI153" s="49">
        <v>0</v>
      </c>
      <c r="BJ153" s="48">
        <v>4</v>
      </c>
      <c r="BK153" s="49">
        <v>100</v>
      </c>
      <c r="BL153" s="48">
        <v>4</v>
      </c>
    </row>
    <row r="154" spans="1:64" ht="15">
      <c r="A154" s="64" t="s">
        <v>218</v>
      </c>
      <c r="B154" s="64" t="s">
        <v>332</v>
      </c>
      <c r="C154" s="65" t="s">
        <v>2124</v>
      </c>
      <c r="D154" s="66">
        <v>3</v>
      </c>
      <c r="E154" s="67" t="s">
        <v>132</v>
      </c>
      <c r="F154" s="68">
        <v>32</v>
      </c>
      <c r="G154" s="65"/>
      <c r="H154" s="69"/>
      <c r="I154" s="70"/>
      <c r="J154" s="70"/>
      <c r="K154" s="34" t="s">
        <v>65</v>
      </c>
      <c r="L154" s="77">
        <v>154</v>
      </c>
      <c r="M154" s="77"/>
      <c r="N154" s="72"/>
      <c r="O154" s="79" t="s">
        <v>358</v>
      </c>
      <c r="P154" s="81">
        <v>43610.18268518519</v>
      </c>
      <c r="Q154" s="79" t="s">
        <v>421</v>
      </c>
      <c r="R154" s="79"/>
      <c r="S154" s="79"/>
      <c r="T154" s="79" t="s">
        <v>462</v>
      </c>
      <c r="U154" s="79"/>
      <c r="V154" s="83" t="s">
        <v>470</v>
      </c>
      <c r="W154" s="81">
        <v>43610.18268518519</v>
      </c>
      <c r="X154" s="83" t="s">
        <v>539</v>
      </c>
      <c r="Y154" s="79"/>
      <c r="Z154" s="79"/>
      <c r="AA154" s="85" t="s">
        <v>638</v>
      </c>
      <c r="AB154" s="85" t="s">
        <v>727</v>
      </c>
      <c r="AC154" s="79" t="b">
        <v>0</v>
      </c>
      <c r="AD154" s="79">
        <v>2</v>
      </c>
      <c r="AE154" s="85" t="s">
        <v>792</v>
      </c>
      <c r="AF154" s="79" t="b">
        <v>0</v>
      </c>
      <c r="AG154" s="79" t="s">
        <v>806</v>
      </c>
      <c r="AH154" s="79"/>
      <c r="AI154" s="85" t="s">
        <v>740</v>
      </c>
      <c r="AJ154" s="79" t="b">
        <v>0</v>
      </c>
      <c r="AK154" s="79">
        <v>0</v>
      </c>
      <c r="AL154" s="85" t="s">
        <v>740</v>
      </c>
      <c r="AM154" s="79" t="s">
        <v>813</v>
      </c>
      <c r="AN154" s="79" t="b">
        <v>0</v>
      </c>
      <c r="AO154" s="85" t="s">
        <v>727</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c r="BE154" s="49"/>
      <c r="BF154" s="48"/>
      <c r="BG154" s="49"/>
      <c r="BH154" s="48"/>
      <c r="BI154" s="49"/>
      <c r="BJ154" s="48"/>
      <c r="BK154" s="49"/>
      <c r="BL154" s="48"/>
    </row>
    <row r="155" spans="1:64" ht="15">
      <c r="A155" s="64" t="s">
        <v>218</v>
      </c>
      <c r="B155" s="64" t="s">
        <v>333</v>
      </c>
      <c r="C155" s="65" t="s">
        <v>2124</v>
      </c>
      <c r="D155" s="66">
        <v>3</v>
      </c>
      <c r="E155" s="67" t="s">
        <v>132</v>
      </c>
      <c r="F155" s="68">
        <v>32</v>
      </c>
      <c r="G155" s="65"/>
      <c r="H155" s="69"/>
      <c r="I155" s="70"/>
      <c r="J155" s="70"/>
      <c r="K155" s="34" t="s">
        <v>65</v>
      </c>
      <c r="L155" s="77">
        <v>155</v>
      </c>
      <c r="M155" s="77"/>
      <c r="N155" s="72"/>
      <c r="O155" s="79" t="s">
        <v>359</v>
      </c>
      <c r="P155" s="81">
        <v>43610.18268518519</v>
      </c>
      <c r="Q155" s="79" t="s">
        <v>421</v>
      </c>
      <c r="R155" s="79"/>
      <c r="S155" s="79"/>
      <c r="T155" s="79" t="s">
        <v>462</v>
      </c>
      <c r="U155" s="79"/>
      <c r="V155" s="83" t="s">
        <v>470</v>
      </c>
      <c r="W155" s="81">
        <v>43610.18268518519</v>
      </c>
      <c r="X155" s="83" t="s">
        <v>539</v>
      </c>
      <c r="Y155" s="79"/>
      <c r="Z155" s="79"/>
      <c r="AA155" s="85" t="s">
        <v>638</v>
      </c>
      <c r="AB155" s="85" t="s">
        <v>727</v>
      </c>
      <c r="AC155" s="79" t="b">
        <v>0</v>
      </c>
      <c r="AD155" s="79">
        <v>2</v>
      </c>
      <c r="AE155" s="85" t="s">
        <v>792</v>
      </c>
      <c r="AF155" s="79" t="b">
        <v>0</v>
      </c>
      <c r="AG155" s="79" t="s">
        <v>806</v>
      </c>
      <c r="AH155" s="79"/>
      <c r="AI155" s="85" t="s">
        <v>740</v>
      </c>
      <c r="AJ155" s="79" t="b">
        <v>0</v>
      </c>
      <c r="AK155" s="79">
        <v>0</v>
      </c>
      <c r="AL155" s="85" t="s">
        <v>740</v>
      </c>
      <c r="AM155" s="79" t="s">
        <v>813</v>
      </c>
      <c r="AN155" s="79" t="b">
        <v>0</v>
      </c>
      <c r="AO155" s="85" t="s">
        <v>727</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v>0</v>
      </c>
      <c r="BE155" s="49">
        <v>0</v>
      </c>
      <c r="BF155" s="48">
        <v>0</v>
      </c>
      <c r="BG155" s="49">
        <v>0</v>
      </c>
      <c r="BH155" s="48">
        <v>0</v>
      </c>
      <c r="BI155" s="49">
        <v>0</v>
      </c>
      <c r="BJ155" s="48">
        <v>5</v>
      </c>
      <c r="BK155" s="49">
        <v>100</v>
      </c>
      <c r="BL155" s="48">
        <v>5</v>
      </c>
    </row>
    <row r="156" spans="1:64" ht="15">
      <c r="A156" s="64" t="s">
        <v>218</v>
      </c>
      <c r="B156" s="64" t="s">
        <v>334</v>
      </c>
      <c r="C156" s="65" t="s">
        <v>2124</v>
      </c>
      <c r="D156" s="66">
        <v>3</v>
      </c>
      <c r="E156" s="67" t="s">
        <v>132</v>
      </c>
      <c r="F156" s="68">
        <v>32</v>
      </c>
      <c r="G156" s="65"/>
      <c r="H156" s="69"/>
      <c r="I156" s="70"/>
      <c r="J156" s="70"/>
      <c r="K156" s="34" t="s">
        <v>65</v>
      </c>
      <c r="L156" s="77">
        <v>156</v>
      </c>
      <c r="M156" s="77"/>
      <c r="N156" s="72"/>
      <c r="O156" s="79" t="s">
        <v>359</v>
      </c>
      <c r="P156" s="81">
        <v>43610.780127314814</v>
      </c>
      <c r="Q156" s="79" t="s">
        <v>422</v>
      </c>
      <c r="R156" s="79"/>
      <c r="S156" s="79"/>
      <c r="T156" s="79" t="s">
        <v>462</v>
      </c>
      <c r="U156" s="79"/>
      <c r="V156" s="83" t="s">
        <v>470</v>
      </c>
      <c r="W156" s="81">
        <v>43610.780127314814</v>
      </c>
      <c r="X156" s="83" t="s">
        <v>540</v>
      </c>
      <c r="Y156" s="79"/>
      <c r="Z156" s="79"/>
      <c r="AA156" s="85" t="s">
        <v>639</v>
      </c>
      <c r="AB156" s="85" t="s">
        <v>728</v>
      </c>
      <c r="AC156" s="79" t="b">
        <v>0</v>
      </c>
      <c r="AD156" s="79">
        <v>1</v>
      </c>
      <c r="AE156" s="85" t="s">
        <v>793</v>
      </c>
      <c r="AF156" s="79" t="b">
        <v>0</v>
      </c>
      <c r="AG156" s="79" t="s">
        <v>806</v>
      </c>
      <c r="AH156" s="79"/>
      <c r="AI156" s="85" t="s">
        <v>740</v>
      </c>
      <c r="AJ156" s="79" t="b">
        <v>0</v>
      </c>
      <c r="AK156" s="79">
        <v>1</v>
      </c>
      <c r="AL156" s="85" t="s">
        <v>740</v>
      </c>
      <c r="AM156" s="79" t="s">
        <v>812</v>
      </c>
      <c r="AN156" s="79" t="b">
        <v>0</v>
      </c>
      <c r="AO156" s="85" t="s">
        <v>728</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2</v>
      </c>
      <c r="BD156" s="48">
        <v>0</v>
      </c>
      <c r="BE156" s="49">
        <v>0</v>
      </c>
      <c r="BF156" s="48">
        <v>0</v>
      </c>
      <c r="BG156" s="49">
        <v>0</v>
      </c>
      <c r="BH156" s="48">
        <v>0</v>
      </c>
      <c r="BI156" s="49">
        <v>0</v>
      </c>
      <c r="BJ156" s="48">
        <v>4</v>
      </c>
      <c r="BK156" s="49">
        <v>100</v>
      </c>
      <c r="BL156" s="48">
        <v>4</v>
      </c>
    </row>
    <row r="157" spans="1:64" ht="15">
      <c r="A157" s="64" t="s">
        <v>219</v>
      </c>
      <c r="B157" s="64" t="s">
        <v>334</v>
      </c>
      <c r="C157" s="65" t="s">
        <v>2124</v>
      </c>
      <c r="D157" s="66">
        <v>3</v>
      </c>
      <c r="E157" s="67" t="s">
        <v>132</v>
      </c>
      <c r="F157" s="68">
        <v>32</v>
      </c>
      <c r="G157" s="65"/>
      <c r="H157" s="69"/>
      <c r="I157" s="70"/>
      <c r="J157" s="70"/>
      <c r="K157" s="34" t="s">
        <v>65</v>
      </c>
      <c r="L157" s="77">
        <v>157</v>
      </c>
      <c r="M157" s="77"/>
      <c r="N157" s="72"/>
      <c r="O157" s="79" t="s">
        <v>358</v>
      </c>
      <c r="P157" s="81">
        <v>43610.786157407405</v>
      </c>
      <c r="Q157" s="79" t="s">
        <v>423</v>
      </c>
      <c r="R157" s="79"/>
      <c r="S157" s="79"/>
      <c r="T157" s="79" t="s">
        <v>462</v>
      </c>
      <c r="U157" s="79"/>
      <c r="V157" s="83" t="s">
        <v>471</v>
      </c>
      <c r="W157" s="81">
        <v>43610.786157407405</v>
      </c>
      <c r="X157" s="83" t="s">
        <v>541</v>
      </c>
      <c r="Y157" s="79"/>
      <c r="Z157" s="79"/>
      <c r="AA157" s="85" t="s">
        <v>640</v>
      </c>
      <c r="AB157" s="79"/>
      <c r="AC157" s="79" t="b">
        <v>0</v>
      </c>
      <c r="AD157" s="79">
        <v>0</v>
      </c>
      <c r="AE157" s="85" t="s">
        <v>740</v>
      </c>
      <c r="AF157" s="79" t="b">
        <v>0</v>
      </c>
      <c r="AG157" s="79" t="s">
        <v>806</v>
      </c>
      <c r="AH157" s="79"/>
      <c r="AI157" s="85" t="s">
        <v>740</v>
      </c>
      <c r="AJ157" s="79" t="b">
        <v>0</v>
      </c>
      <c r="AK157" s="79">
        <v>1</v>
      </c>
      <c r="AL157" s="85" t="s">
        <v>639</v>
      </c>
      <c r="AM157" s="79" t="s">
        <v>814</v>
      </c>
      <c r="AN157" s="79" t="b">
        <v>0</v>
      </c>
      <c r="AO157" s="85" t="s">
        <v>639</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2</v>
      </c>
      <c r="BC157" s="78" t="str">
        <f>REPLACE(INDEX(GroupVertices[Group],MATCH(Edges[[#This Row],[Vertex 2]],GroupVertices[Vertex],0)),1,1,"")</f>
        <v>2</v>
      </c>
      <c r="BD157" s="48"/>
      <c r="BE157" s="49"/>
      <c r="BF157" s="48"/>
      <c r="BG157" s="49"/>
      <c r="BH157" s="48"/>
      <c r="BI157" s="49"/>
      <c r="BJ157" s="48"/>
      <c r="BK157" s="49"/>
      <c r="BL157" s="48"/>
    </row>
    <row r="158" spans="1:64" ht="15">
      <c r="A158" s="64" t="s">
        <v>218</v>
      </c>
      <c r="B158" s="64" t="s">
        <v>335</v>
      </c>
      <c r="C158" s="65" t="s">
        <v>2124</v>
      </c>
      <c r="D158" s="66">
        <v>3</v>
      </c>
      <c r="E158" s="67" t="s">
        <v>132</v>
      </c>
      <c r="F158" s="68">
        <v>32</v>
      </c>
      <c r="G158" s="65"/>
      <c r="H158" s="69"/>
      <c r="I158" s="70"/>
      <c r="J158" s="70"/>
      <c r="K158" s="34" t="s">
        <v>65</v>
      </c>
      <c r="L158" s="77">
        <v>158</v>
      </c>
      <c r="M158" s="77"/>
      <c r="N158" s="72"/>
      <c r="O158" s="79" t="s">
        <v>358</v>
      </c>
      <c r="P158" s="81">
        <v>43610.78009259259</v>
      </c>
      <c r="Q158" s="79" t="s">
        <v>424</v>
      </c>
      <c r="R158" s="79"/>
      <c r="S158" s="79"/>
      <c r="T158" s="79" t="s">
        <v>462</v>
      </c>
      <c r="U158" s="79"/>
      <c r="V158" s="83" t="s">
        <v>470</v>
      </c>
      <c r="W158" s="81">
        <v>43610.78009259259</v>
      </c>
      <c r="X158" s="83" t="s">
        <v>542</v>
      </c>
      <c r="Y158" s="79"/>
      <c r="Z158" s="79"/>
      <c r="AA158" s="85" t="s">
        <v>641</v>
      </c>
      <c r="AB158" s="85" t="s">
        <v>729</v>
      </c>
      <c r="AC158" s="79" t="b">
        <v>0</v>
      </c>
      <c r="AD158" s="79">
        <v>2</v>
      </c>
      <c r="AE158" s="85" t="s">
        <v>794</v>
      </c>
      <c r="AF158" s="79" t="b">
        <v>0</v>
      </c>
      <c r="AG158" s="79" t="s">
        <v>806</v>
      </c>
      <c r="AH158" s="79"/>
      <c r="AI158" s="85" t="s">
        <v>740</v>
      </c>
      <c r="AJ158" s="79" t="b">
        <v>0</v>
      </c>
      <c r="AK158" s="79">
        <v>1</v>
      </c>
      <c r="AL158" s="85" t="s">
        <v>740</v>
      </c>
      <c r="AM158" s="79" t="s">
        <v>812</v>
      </c>
      <c r="AN158" s="79" t="b">
        <v>0</v>
      </c>
      <c r="AO158" s="85" t="s">
        <v>729</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2</v>
      </c>
      <c r="BD158" s="48"/>
      <c r="BE158" s="49"/>
      <c r="BF158" s="48"/>
      <c r="BG158" s="49"/>
      <c r="BH158" s="48"/>
      <c r="BI158" s="49"/>
      <c r="BJ158" s="48"/>
      <c r="BK158" s="49"/>
      <c r="BL158" s="48"/>
    </row>
    <row r="159" spans="1:64" ht="15">
      <c r="A159" s="64" t="s">
        <v>219</v>
      </c>
      <c r="B159" s="64" t="s">
        <v>335</v>
      </c>
      <c r="C159" s="65" t="s">
        <v>2124</v>
      </c>
      <c r="D159" s="66">
        <v>3</v>
      </c>
      <c r="E159" s="67" t="s">
        <v>132</v>
      </c>
      <c r="F159" s="68">
        <v>32</v>
      </c>
      <c r="G159" s="65"/>
      <c r="H159" s="69"/>
      <c r="I159" s="70"/>
      <c r="J159" s="70"/>
      <c r="K159" s="34" t="s">
        <v>65</v>
      </c>
      <c r="L159" s="77">
        <v>159</v>
      </c>
      <c r="M159" s="77"/>
      <c r="N159" s="72"/>
      <c r="O159" s="79" t="s">
        <v>358</v>
      </c>
      <c r="P159" s="81">
        <v>43610.78618055556</v>
      </c>
      <c r="Q159" s="79" t="s">
        <v>425</v>
      </c>
      <c r="R159" s="79"/>
      <c r="S159" s="79"/>
      <c r="T159" s="79" t="s">
        <v>462</v>
      </c>
      <c r="U159" s="79"/>
      <c r="V159" s="83" t="s">
        <v>471</v>
      </c>
      <c r="W159" s="81">
        <v>43610.78618055556</v>
      </c>
      <c r="X159" s="83" t="s">
        <v>543</v>
      </c>
      <c r="Y159" s="79"/>
      <c r="Z159" s="79"/>
      <c r="AA159" s="85" t="s">
        <v>642</v>
      </c>
      <c r="AB159" s="79"/>
      <c r="AC159" s="79" t="b">
        <v>0</v>
      </c>
      <c r="AD159" s="79">
        <v>0</v>
      </c>
      <c r="AE159" s="85" t="s">
        <v>740</v>
      </c>
      <c r="AF159" s="79" t="b">
        <v>0</v>
      </c>
      <c r="AG159" s="79" t="s">
        <v>806</v>
      </c>
      <c r="AH159" s="79"/>
      <c r="AI159" s="85" t="s">
        <v>740</v>
      </c>
      <c r="AJ159" s="79" t="b">
        <v>0</v>
      </c>
      <c r="AK159" s="79">
        <v>1</v>
      </c>
      <c r="AL159" s="85" t="s">
        <v>641</v>
      </c>
      <c r="AM159" s="79" t="s">
        <v>814</v>
      </c>
      <c r="AN159" s="79" t="b">
        <v>0</v>
      </c>
      <c r="AO159" s="85" t="s">
        <v>641</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2</v>
      </c>
      <c r="BC159" s="78" t="str">
        <f>REPLACE(INDEX(GroupVertices[Group],MATCH(Edges[[#This Row],[Vertex 2]],GroupVertices[Vertex],0)),1,1,"")</f>
        <v>2</v>
      </c>
      <c r="BD159" s="48"/>
      <c r="BE159" s="49"/>
      <c r="BF159" s="48"/>
      <c r="BG159" s="49"/>
      <c r="BH159" s="48"/>
      <c r="BI159" s="49"/>
      <c r="BJ159" s="48"/>
      <c r="BK159" s="49"/>
      <c r="BL159" s="48"/>
    </row>
    <row r="160" spans="1:64" ht="15">
      <c r="A160" s="64" t="s">
        <v>218</v>
      </c>
      <c r="B160" s="64" t="s">
        <v>336</v>
      </c>
      <c r="C160" s="65" t="s">
        <v>2124</v>
      </c>
      <c r="D160" s="66">
        <v>3</v>
      </c>
      <c r="E160" s="67" t="s">
        <v>132</v>
      </c>
      <c r="F160" s="68">
        <v>32</v>
      </c>
      <c r="G160" s="65"/>
      <c r="H160" s="69"/>
      <c r="I160" s="70"/>
      <c r="J160" s="70"/>
      <c r="K160" s="34" t="s">
        <v>65</v>
      </c>
      <c r="L160" s="77">
        <v>160</v>
      </c>
      <c r="M160" s="77"/>
      <c r="N160" s="72"/>
      <c r="O160" s="79" t="s">
        <v>358</v>
      </c>
      <c r="P160" s="81">
        <v>43610.78009259259</v>
      </c>
      <c r="Q160" s="79" t="s">
        <v>424</v>
      </c>
      <c r="R160" s="79"/>
      <c r="S160" s="79"/>
      <c r="T160" s="79" t="s">
        <v>462</v>
      </c>
      <c r="U160" s="79"/>
      <c r="V160" s="83" t="s">
        <v>470</v>
      </c>
      <c r="W160" s="81">
        <v>43610.78009259259</v>
      </c>
      <c r="X160" s="83" t="s">
        <v>542</v>
      </c>
      <c r="Y160" s="79"/>
      <c r="Z160" s="79"/>
      <c r="AA160" s="85" t="s">
        <v>641</v>
      </c>
      <c r="AB160" s="85" t="s">
        <v>729</v>
      </c>
      <c r="AC160" s="79" t="b">
        <v>0</v>
      </c>
      <c r="AD160" s="79">
        <v>2</v>
      </c>
      <c r="AE160" s="85" t="s">
        <v>794</v>
      </c>
      <c r="AF160" s="79" t="b">
        <v>0</v>
      </c>
      <c r="AG160" s="79" t="s">
        <v>806</v>
      </c>
      <c r="AH160" s="79"/>
      <c r="AI160" s="85" t="s">
        <v>740</v>
      </c>
      <c r="AJ160" s="79" t="b">
        <v>0</v>
      </c>
      <c r="AK160" s="79">
        <v>1</v>
      </c>
      <c r="AL160" s="85" t="s">
        <v>740</v>
      </c>
      <c r="AM160" s="79" t="s">
        <v>812</v>
      </c>
      <c r="AN160" s="79" t="b">
        <v>0</v>
      </c>
      <c r="AO160" s="85" t="s">
        <v>729</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2</v>
      </c>
      <c r="BD160" s="48"/>
      <c r="BE160" s="49"/>
      <c r="BF160" s="48"/>
      <c r="BG160" s="49"/>
      <c r="BH160" s="48"/>
      <c r="BI160" s="49"/>
      <c r="BJ160" s="48"/>
      <c r="BK160" s="49"/>
      <c r="BL160" s="48"/>
    </row>
    <row r="161" spans="1:64" ht="15">
      <c r="A161" s="64" t="s">
        <v>219</v>
      </c>
      <c r="B161" s="64" t="s">
        <v>336</v>
      </c>
      <c r="C161" s="65" t="s">
        <v>2124</v>
      </c>
      <c r="D161" s="66">
        <v>3</v>
      </c>
      <c r="E161" s="67" t="s">
        <v>132</v>
      </c>
      <c r="F161" s="68">
        <v>32</v>
      </c>
      <c r="G161" s="65"/>
      <c r="H161" s="69"/>
      <c r="I161" s="70"/>
      <c r="J161" s="70"/>
      <c r="K161" s="34" t="s">
        <v>65</v>
      </c>
      <c r="L161" s="77">
        <v>161</v>
      </c>
      <c r="M161" s="77"/>
      <c r="N161" s="72"/>
      <c r="O161" s="79" t="s">
        <v>358</v>
      </c>
      <c r="P161" s="81">
        <v>43610.78618055556</v>
      </c>
      <c r="Q161" s="79" t="s">
        <v>425</v>
      </c>
      <c r="R161" s="79"/>
      <c r="S161" s="79"/>
      <c r="T161" s="79" t="s">
        <v>462</v>
      </c>
      <c r="U161" s="79"/>
      <c r="V161" s="83" t="s">
        <v>471</v>
      </c>
      <c r="W161" s="81">
        <v>43610.78618055556</v>
      </c>
      <c r="X161" s="83" t="s">
        <v>543</v>
      </c>
      <c r="Y161" s="79"/>
      <c r="Z161" s="79"/>
      <c r="AA161" s="85" t="s">
        <v>642</v>
      </c>
      <c r="AB161" s="79"/>
      <c r="AC161" s="79" t="b">
        <v>0</v>
      </c>
      <c r="AD161" s="79">
        <v>0</v>
      </c>
      <c r="AE161" s="85" t="s">
        <v>740</v>
      </c>
      <c r="AF161" s="79" t="b">
        <v>0</v>
      </c>
      <c r="AG161" s="79" t="s">
        <v>806</v>
      </c>
      <c r="AH161" s="79"/>
      <c r="AI161" s="85" t="s">
        <v>740</v>
      </c>
      <c r="AJ161" s="79" t="b">
        <v>0</v>
      </c>
      <c r="AK161" s="79">
        <v>1</v>
      </c>
      <c r="AL161" s="85" t="s">
        <v>641</v>
      </c>
      <c r="AM161" s="79" t="s">
        <v>814</v>
      </c>
      <c r="AN161" s="79" t="b">
        <v>0</v>
      </c>
      <c r="AO161" s="85" t="s">
        <v>641</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2</v>
      </c>
      <c r="BC161" s="78" t="str">
        <f>REPLACE(INDEX(GroupVertices[Group],MATCH(Edges[[#This Row],[Vertex 2]],GroupVertices[Vertex],0)),1,1,"")</f>
        <v>2</v>
      </c>
      <c r="BD161" s="48"/>
      <c r="BE161" s="49"/>
      <c r="BF161" s="48"/>
      <c r="BG161" s="49"/>
      <c r="BH161" s="48"/>
      <c r="BI161" s="49"/>
      <c r="BJ161" s="48"/>
      <c r="BK161" s="49"/>
      <c r="BL161" s="48"/>
    </row>
    <row r="162" spans="1:64" ht="15">
      <c r="A162" s="64" t="s">
        <v>218</v>
      </c>
      <c r="B162" s="64" t="s">
        <v>337</v>
      </c>
      <c r="C162" s="65" t="s">
        <v>2124</v>
      </c>
      <c r="D162" s="66">
        <v>3</v>
      </c>
      <c r="E162" s="67" t="s">
        <v>132</v>
      </c>
      <c r="F162" s="68">
        <v>32</v>
      </c>
      <c r="G162" s="65"/>
      <c r="H162" s="69"/>
      <c r="I162" s="70"/>
      <c r="J162" s="70"/>
      <c r="K162" s="34" t="s">
        <v>65</v>
      </c>
      <c r="L162" s="77">
        <v>162</v>
      </c>
      <c r="M162" s="77"/>
      <c r="N162" s="72"/>
      <c r="O162" s="79" t="s">
        <v>359</v>
      </c>
      <c r="P162" s="81">
        <v>43610.78009259259</v>
      </c>
      <c r="Q162" s="79" t="s">
        <v>424</v>
      </c>
      <c r="R162" s="79"/>
      <c r="S162" s="79"/>
      <c r="T162" s="79" t="s">
        <v>462</v>
      </c>
      <c r="U162" s="79"/>
      <c r="V162" s="83" t="s">
        <v>470</v>
      </c>
      <c r="W162" s="81">
        <v>43610.78009259259</v>
      </c>
      <c r="X162" s="83" t="s">
        <v>542</v>
      </c>
      <c r="Y162" s="79"/>
      <c r="Z162" s="79"/>
      <c r="AA162" s="85" t="s">
        <v>641</v>
      </c>
      <c r="AB162" s="85" t="s">
        <v>729</v>
      </c>
      <c r="AC162" s="79" t="b">
        <v>0</v>
      </c>
      <c r="AD162" s="79">
        <v>2</v>
      </c>
      <c r="AE162" s="85" t="s">
        <v>794</v>
      </c>
      <c r="AF162" s="79" t="b">
        <v>0</v>
      </c>
      <c r="AG162" s="79" t="s">
        <v>806</v>
      </c>
      <c r="AH162" s="79"/>
      <c r="AI162" s="85" t="s">
        <v>740</v>
      </c>
      <c r="AJ162" s="79" t="b">
        <v>0</v>
      </c>
      <c r="AK162" s="79">
        <v>1</v>
      </c>
      <c r="AL162" s="85" t="s">
        <v>740</v>
      </c>
      <c r="AM162" s="79" t="s">
        <v>812</v>
      </c>
      <c r="AN162" s="79" t="b">
        <v>0</v>
      </c>
      <c r="AO162" s="85" t="s">
        <v>729</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2</v>
      </c>
      <c r="BD162" s="48">
        <v>0</v>
      </c>
      <c r="BE162" s="49">
        <v>0</v>
      </c>
      <c r="BF162" s="48">
        <v>0</v>
      </c>
      <c r="BG162" s="49">
        <v>0</v>
      </c>
      <c r="BH162" s="48">
        <v>0</v>
      </c>
      <c r="BI162" s="49">
        <v>0</v>
      </c>
      <c r="BJ162" s="48">
        <v>6</v>
      </c>
      <c r="BK162" s="49">
        <v>100</v>
      </c>
      <c r="BL162" s="48">
        <v>6</v>
      </c>
    </row>
    <row r="163" spans="1:64" ht="15">
      <c r="A163" s="64" t="s">
        <v>219</v>
      </c>
      <c r="B163" s="64" t="s">
        <v>337</v>
      </c>
      <c r="C163" s="65" t="s">
        <v>2124</v>
      </c>
      <c r="D163" s="66">
        <v>3</v>
      </c>
      <c r="E163" s="67" t="s">
        <v>132</v>
      </c>
      <c r="F163" s="68">
        <v>32</v>
      </c>
      <c r="G163" s="65"/>
      <c r="H163" s="69"/>
      <c r="I163" s="70"/>
      <c r="J163" s="70"/>
      <c r="K163" s="34" t="s">
        <v>65</v>
      </c>
      <c r="L163" s="77">
        <v>163</v>
      </c>
      <c r="M163" s="77"/>
      <c r="N163" s="72"/>
      <c r="O163" s="79" t="s">
        <v>358</v>
      </c>
      <c r="P163" s="81">
        <v>43610.78618055556</v>
      </c>
      <c r="Q163" s="79" t="s">
        <v>425</v>
      </c>
      <c r="R163" s="79"/>
      <c r="S163" s="79"/>
      <c r="T163" s="79" t="s">
        <v>462</v>
      </c>
      <c r="U163" s="79"/>
      <c r="V163" s="83" t="s">
        <v>471</v>
      </c>
      <c r="W163" s="81">
        <v>43610.78618055556</v>
      </c>
      <c r="X163" s="83" t="s">
        <v>543</v>
      </c>
      <c r="Y163" s="79"/>
      <c r="Z163" s="79"/>
      <c r="AA163" s="85" t="s">
        <v>642</v>
      </c>
      <c r="AB163" s="79"/>
      <c r="AC163" s="79" t="b">
        <v>0</v>
      </c>
      <c r="AD163" s="79">
        <v>0</v>
      </c>
      <c r="AE163" s="85" t="s">
        <v>740</v>
      </c>
      <c r="AF163" s="79" t="b">
        <v>0</v>
      </c>
      <c r="AG163" s="79" t="s">
        <v>806</v>
      </c>
      <c r="AH163" s="79"/>
      <c r="AI163" s="85" t="s">
        <v>740</v>
      </c>
      <c r="AJ163" s="79" t="b">
        <v>0</v>
      </c>
      <c r="AK163" s="79">
        <v>1</v>
      </c>
      <c r="AL163" s="85" t="s">
        <v>641</v>
      </c>
      <c r="AM163" s="79" t="s">
        <v>814</v>
      </c>
      <c r="AN163" s="79" t="b">
        <v>0</v>
      </c>
      <c r="AO163" s="85" t="s">
        <v>641</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2</v>
      </c>
      <c r="BC163" s="78" t="str">
        <f>REPLACE(INDEX(GroupVertices[Group],MATCH(Edges[[#This Row],[Vertex 2]],GroupVertices[Vertex],0)),1,1,"")</f>
        <v>2</v>
      </c>
      <c r="BD163" s="48">
        <v>0</v>
      </c>
      <c r="BE163" s="49">
        <v>0</v>
      </c>
      <c r="BF163" s="48">
        <v>0</v>
      </c>
      <c r="BG163" s="49">
        <v>0</v>
      </c>
      <c r="BH163" s="48">
        <v>0</v>
      </c>
      <c r="BI163" s="49">
        <v>0</v>
      </c>
      <c r="BJ163" s="48">
        <v>8</v>
      </c>
      <c r="BK163" s="49">
        <v>100</v>
      </c>
      <c r="BL163" s="48">
        <v>8</v>
      </c>
    </row>
    <row r="164" spans="1:64" ht="15">
      <c r="A164" s="64" t="s">
        <v>220</v>
      </c>
      <c r="B164" s="64" t="s">
        <v>218</v>
      </c>
      <c r="C164" s="65" t="s">
        <v>2124</v>
      </c>
      <c r="D164" s="66">
        <v>3</v>
      </c>
      <c r="E164" s="67" t="s">
        <v>132</v>
      </c>
      <c r="F164" s="68">
        <v>32</v>
      </c>
      <c r="G164" s="65"/>
      <c r="H164" s="69"/>
      <c r="I164" s="70"/>
      <c r="J164" s="70"/>
      <c r="K164" s="34" t="s">
        <v>66</v>
      </c>
      <c r="L164" s="77">
        <v>164</v>
      </c>
      <c r="M164" s="77"/>
      <c r="N164" s="72"/>
      <c r="O164" s="79" t="s">
        <v>358</v>
      </c>
      <c r="P164" s="81">
        <v>43610.88689814815</v>
      </c>
      <c r="Q164" s="79" t="s">
        <v>426</v>
      </c>
      <c r="R164" s="79"/>
      <c r="S164" s="79"/>
      <c r="T164" s="79" t="s">
        <v>462</v>
      </c>
      <c r="U164" s="79"/>
      <c r="V164" s="83" t="s">
        <v>472</v>
      </c>
      <c r="W164" s="81">
        <v>43610.88689814815</v>
      </c>
      <c r="X164" s="83" t="s">
        <v>544</v>
      </c>
      <c r="Y164" s="79"/>
      <c r="Z164" s="79"/>
      <c r="AA164" s="85" t="s">
        <v>643</v>
      </c>
      <c r="AB164" s="79"/>
      <c r="AC164" s="79" t="b">
        <v>0</v>
      </c>
      <c r="AD164" s="79">
        <v>0</v>
      </c>
      <c r="AE164" s="85" t="s">
        <v>740</v>
      </c>
      <c r="AF164" s="79" t="b">
        <v>0</v>
      </c>
      <c r="AG164" s="79" t="s">
        <v>806</v>
      </c>
      <c r="AH164" s="79"/>
      <c r="AI164" s="85" t="s">
        <v>740</v>
      </c>
      <c r="AJ164" s="79" t="b">
        <v>0</v>
      </c>
      <c r="AK164" s="79">
        <v>2</v>
      </c>
      <c r="AL164" s="85" t="s">
        <v>644</v>
      </c>
      <c r="AM164" s="79" t="s">
        <v>809</v>
      </c>
      <c r="AN164" s="79" t="b">
        <v>0</v>
      </c>
      <c r="AO164" s="85" t="s">
        <v>644</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2</v>
      </c>
      <c r="BC164" s="78" t="str">
        <f>REPLACE(INDEX(GroupVertices[Group],MATCH(Edges[[#This Row],[Vertex 2]],GroupVertices[Vertex],0)),1,1,"")</f>
        <v>1</v>
      </c>
      <c r="BD164" s="48">
        <v>0</v>
      </c>
      <c r="BE164" s="49">
        <v>0</v>
      </c>
      <c r="BF164" s="48">
        <v>0</v>
      </c>
      <c r="BG164" s="49">
        <v>0</v>
      </c>
      <c r="BH164" s="48">
        <v>0</v>
      </c>
      <c r="BI164" s="49">
        <v>0</v>
      </c>
      <c r="BJ164" s="48">
        <v>6</v>
      </c>
      <c r="BK164" s="49">
        <v>100</v>
      </c>
      <c r="BL164" s="48">
        <v>6</v>
      </c>
    </row>
    <row r="165" spans="1:64" ht="15">
      <c r="A165" s="64" t="s">
        <v>218</v>
      </c>
      <c r="B165" s="64" t="s">
        <v>220</v>
      </c>
      <c r="C165" s="65" t="s">
        <v>2124</v>
      </c>
      <c r="D165" s="66">
        <v>3</v>
      </c>
      <c r="E165" s="67" t="s">
        <v>132</v>
      </c>
      <c r="F165" s="68">
        <v>32</v>
      </c>
      <c r="G165" s="65"/>
      <c r="H165" s="69"/>
      <c r="I165" s="70"/>
      <c r="J165" s="70"/>
      <c r="K165" s="34" t="s">
        <v>66</v>
      </c>
      <c r="L165" s="77">
        <v>165</v>
      </c>
      <c r="M165" s="77"/>
      <c r="N165" s="72"/>
      <c r="O165" s="79" t="s">
        <v>359</v>
      </c>
      <c r="P165" s="81">
        <v>43610.780011574076</v>
      </c>
      <c r="Q165" s="79" t="s">
        <v>427</v>
      </c>
      <c r="R165" s="79"/>
      <c r="S165" s="79"/>
      <c r="T165" s="79" t="s">
        <v>462</v>
      </c>
      <c r="U165" s="79"/>
      <c r="V165" s="83" t="s">
        <v>470</v>
      </c>
      <c r="W165" s="81">
        <v>43610.780011574076</v>
      </c>
      <c r="X165" s="83" t="s">
        <v>545</v>
      </c>
      <c r="Y165" s="79"/>
      <c r="Z165" s="79"/>
      <c r="AA165" s="85" t="s">
        <v>644</v>
      </c>
      <c r="AB165" s="85" t="s">
        <v>730</v>
      </c>
      <c r="AC165" s="79" t="b">
        <v>0</v>
      </c>
      <c r="AD165" s="79">
        <v>2</v>
      </c>
      <c r="AE165" s="85" t="s">
        <v>795</v>
      </c>
      <c r="AF165" s="79" t="b">
        <v>0</v>
      </c>
      <c r="AG165" s="79" t="s">
        <v>806</v>
      </c>
      <c r="AH165" s="79"/>
      <c r="AI165" s="85" t="s">
        <v>740</v>
      </c>
      <c r="AJ165" s="79" t="b">
        <v>0</v>
      </c>
      <c r="AK165" s="79">
        <v>2</v>
      </c>
      <c r="AL165" s="85" t="s">
        <v>740</v>
      </c>
      <c r="AM165" s="79" t="s">
        <v>812</v>
      </c>
      <c r="AN165" s="79" t="b">
        <v>0</v>
      </c>
      <c r="AO165" s="85" t="s">
        <v>730</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2</v>
      </c>
      <c r="BD165" s="48">
        <v>0</v>
      </c>
      <c r="BE165" s="49">
        <v>0</v>
      </c>
      <c r="BF165" s="48">
        <v>0</v>
      </c>
      <c r="BG165" s="49">
        <v>0</v>
      </c>
      <c r="BH165" s="48">
        <v>0</v>
      </c>
      <c r="BI165" s="49">
        <v>0</v>
      </c>
      <c r="BJ165" s="48">
        <v>4</v>
      </c>
      <c r="BK165" s="49">
        <v>100</v>
      </c>
      <c r="BL165" s="48">
        <v>4</v>
      </c>
    </row>
    <row r="166" spans="1:64" ht="15">
      <c r="A166" s="64" t="s">
        <v>219</v>
      </c>
      <c r="B166" s="64" t="s">
        <v>220</v>
      </c>
      <c r="C166" s="65" t="s">
        <v>2124</v>
      </c>
      <c r="D166" s="66">
        <v>3</v>
      </c>
      <c r="E166" s="67" t="s">
        <v>132</v>
      </c>
      <c r="F166" s="68">
        <v>32</v>
      </c>
      <c r="G166" s="65"/>
      <c r="H166" s="69"/>
      <c r="I166" s="70"/>
      <c r="J166" s="70"/>
      <c r="K166" s="34" t="s">
        <v>65</v>
      </c>
      <c r="L166" s="77">
        <v>166</v>
      </c>
      <c r="M166" s="77"/>
      <c r="N166" s="72"/>
      <c r="O166" s="79" t="s">
        <v>358</v>
      </c>
      <c r="P166" s="81">
        <v>43610.78623842593</v>
      </c>
      <c r="Q166" s="79" t="s">
        <v>426</v>
      </c>
      <c r="R166" s="79"/>
      <c r="S166" s="79"/>
      <c r="T166" s="79" t="s">
        <v>462</v>
      </c>
      <c r="U166" s="79"/>
      <c r="V166" s="83" t="s">
        <v>471</v>
      </c>
      <c r="W166" s="81">
        <v>43610.78623842593</v>
      </c>
      <c r="X166" s="83" t="s">
        <v>546</v>
      </c>
      <c r="Y166" s="79"/>
      <c r="Z166" s="79"/>
      <c r="AA166" s="85" t="s">
        <v>645</v>
      </c>
      <c r="AB166" s="79"/>
      <c r="AC166" s="79" t="b">
        <v>0</v>
      </c>
      <c r="AD166" s="79">
        <v>0</v>
      </c>
      <c r="AE166" s="85" t="s">
        <v>740</v>
      </c>
      <c r="AF166" s="79" t="b">
        <v>0</v>
      </c>
      <c r="AG166" s="79" t="s">
        <v>806</v>
      </c>
      <c r="AH166" s="79"/>
      <c r="AI166" s="85" t="s">
        <v>740</v>
      </c>
      <c r="AJ166" s="79" t="b">
        <v>0</v>
      </c>
      <c r="AK166" s="79">
        <v>2</v>
      </c>
      <c r="AL166" s="85" t="s">
        <v>644</v>
      </c>
      <c r="AM166" s="79" t="s">
        <v>814</v>
      </c>
      <c r="AN166" s="79" t="b">
        <v>0</v>
      </c>
      <c r="AO166" s="85" t="s">
        <v>644</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2</v>
      </c>
      <c r="BC166" s="78" t="str">
        <f>REPLACE(INDEX(GroupVertices[Group],MATCH(Edges[[#This Row],[Vertex 2]],GroupVertices[Vertex],0)),1,1,"")</f>
        <v>2</v>
      </c>
      <c r="BD166" s="48">
        <v>0</v>
      </c>
      <c r="BE166" s="49">
        <v>0</v>
      </c>
      <c r="BF166" s="48">
        <v>0</v>
      </c>
      <c r="BG166" s="49">
        <v>0</v>
      </c>
      <c r="BH166" s="48">
        <v>0</v>
      </c>
      <c r="BI166" s="49">
        <v>0</v>
      </c>
      <c r="BJ166" s="48">
        <v>6</v>
      </c>
      <c r="BK166" s="49">
        <v>100</v>
      </c>
      <c r="BL166" s="48">
        <v>6</v>
      </c>
    </row>
    <row r="167" spans="1:64" ht="15">
      <c r="A167" s="64" t="s">
        <v>218</v>
      </c>
      <c r="B167" s="64" t="s">
        <v>338</v>
      </c>
      <c r="C167" s="65" t="s">
        <v>2124</v>
      </c>
      <c r="D167" s="66">
        <v>3</v>
      </c>
      <c r="E167" s="67" t="s">
        <v>132</v>
      </c>
      <c r="F167" s="68">
        <v>32</v>
      </c>
      <c r="G167" s="65"/>
      <c r="H167" s="69"/>
      <c r="I167" s="70"/>
      <c r="J167" s="70"/>
      <c r="K167" s="34" t="s">
        <v>65</v>
      </c>
      <c r="L167" s="77">
        <v>167</v>
      </c>
      <c r="M167" s="77"/>
      <c r="N167" s="72"/>
      <c r="O167" s="79" t="s">
        <v>358</v>
      </c>
      <c r="P167" s="81">
        <v>43610.77997685185</v>
      </c>
      <c r="Q167" s="79" t="s">
        <v>428</v>
      </c>
      <c r="R167" s="79"/>
      <c r="S167" s="79"/>
      <c r="T167" s="79" t="s">
        <v>462</v>
      </c>
      <c r="U167" s="79"/>
      <c r="V167" s="83" t="s">
        <v>470</v>
      </c>
      <c r="W167" s="81">
        <v>43610.77997685185</v>
      </c>
      <c r="X167" s="83" t="s">
        <v>547</v>
      </c>
      <c r="Y167" s="79"/>
      <c r="Z167" s="79"/>
      <c r="AA167" s="85" t="s">
        <v>646</v>
      </c>
      <c r="AB167" s="85" t="s">
        <v>731</v>
      </c>
      <c r="AC167" s="79" t="b">
        <v>0</v>
      </c>
      <c r="AD167" s="79">
        <v>1</v>
      </c>
      <c r="AE167" s="85" t="s">
        <v>796</v>
      </c>
      <c r="AF167" s="79" t="b">
        <v>0</v>
      </c>
      <c r="AG167" s="79" t="s">
        <v>806</v>
      </c>
      <c r="AH167" s="79"/>
      <c r="AI167" s="85" t="s">
        <v>740</v>
      </c>
      <c r="AJ167" s="79" t="b">
        <v>0</v>
      </c>
      <c r="AK167" s="79">
        <v>1</v>
      </c>
      <c r="AL167" s="85" t="s">
        <v>740</v>
      </c>
      <c r="AM167" s="79" t="s">
        <v>812</v>
      </c>
      <c r="AN167" s="79" t="b">
        <v>0</v>
      </c>
      <c r="AO167" s="85" t="s">
        <v>731</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2</v>
      </c>
      <c r="BD167" s="48"/>
      <c r="BE167" s="49"/>
      <c r="BF167" s="48"/>
      <c r="BG167" s="49"/>
      <c r="BH167" s="48"/>
      <c r="BI167" s="49"/>
      <c r="BJ167" s="48"/>
      <c r="BK167" s="49"/>
      <c r="BL167" s="48"/>
    </row>
    <row r="168" spans="1:64" ht="15">
      <c r="A168" s="64" t="s">
        <v>219</v>
      </c>
      <c r="B168" s="64" t="s">
        <v>338</v>
      </c>
      <c r="C168" s="65" t="s">
        <v>2124</v>
      </c>
      <c r="D168" s="66">
        <v>3</v>
      </c>
      <c r="E168" s="67" t="s">
        <v>132</v>
      </c>
      <c r="F168" s="68">
        <v>32</v>
      </c>
      <c r="G168" s="65"/>
      <c r="H168" s="69"/>
      <c r="I168" s="70"/>
      <c r="J168" s="70"/>
      <c r="K168" s="34" t="s">
        <v>65</v>
      </c>
      <c r="L168" s="77">
        <v>168</v>
      </c>
      <c r="M168" s="77"/>
      <c r="N168" s="72"/>
      <c r="O168" s="79" t="s">
        <v>358</v>
      </c>
      <c r="P168" s="81">
        <v>43610.7862962963</v>
      </c>
      <c r="Q168" s="79" t="s">
        <v>429</v>
      </c>
      <c r="R168" s="79"/>
      <c r="S168" s="79"/>
      <c r="T168" s="79" t="s">
        <v>462</v>
      </c>
      <c r="U168" s="79"/>
      <c r="V168" s="83" t="s">
        <v>471</v>
      </c>
      <c r="W168" s="81">
        <v>43610.7862962963</v>
      </c>
      <c r="X168" s="83" t="s">
        <v>548</v>
      </c>
      <c r="Y168" s="79"/>
      <c r="Z168" s="79"/>
      <c r="AA168" s="85" t="s">
        <v>647</v>
      </c>
      <c r="AB168" s="79"/>
      <c r="AC168" s="79" t="b">
        <v>0</v>
      </c>
      <c r="AD168" s="79">
        <v>0</v>
      </c>
      <c r="AE168" s="85" t="s">
        <v>740</v>
      </c>
      <c r="AF168" s="79" t="b">
        <v>0</v>
      </c>
      <c r="AG168" s="79" t="s">
        <v>806</v>
      </c>
      <c r="AH168" s="79"/>
      <c r="AI168" s="85" t="s">
        <v>740</v>
      </c>
      <c r="AJ168" s="79" t="b">
        <v>0</v>
      </c>
      <c r="AK168" s="79">
        <v>1</v>
      </c>
      <c r="AL168" s="85" t="s">
        <v>646</v>
      </c>
      <c r="AM168" s="79" t="s">
        <v>814</v>
      </c>
      <c r="AN168" s="79" t="b">
        <v>0</v>
      </c>
      <c r="AO168" s="85" t="s">
        <v>646</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2</v>
      </c>
      <c r="BC168" s="78" t="str">
        <f>REPLACE(INDEX(GroupVertices[Group],MATCH(Edges[[#This Row],[Vertex 2]],GroupVertices[Vertex],0)),1,1,"")</f>
        <v>2</v>
      </c>
      <c r="BD168" s="48"/>
      <c r="BE168" s="49"/>
      <c r="BF168" s="48"/>
      <c r="BG168" s="49"/>
      <c r="BH168" s="48"/>
      <c r="BI168" s="49"/>
      <c r="BJ168" s="48"/>
      <c r="BK168" s="49"/>
      <c r="BL168" s="48"/>
    </row>
    <row r="169" spans="1:64" ht="15">
      <c r="A169" s="64" t="s">
        <v>218</v>
      </c>
      <c r="B169" s="64" t="s">
        <v>339</v>
      </c>
      <c r="C169" s="65" t="s">
        <v>2124</v>
      </c>
      <c r="D169" s="66">
        <v>3</v>
      </c>
      <c r="E169" s="67" t="s">
        <v>132</v>
      </c>
      <c r="F169" s="68">
        <v>32</v>
      </c>
      <c r="G169" s="65"/>
      <c r="H169" s="69"/>
      <c r="I169" s="70"/>
      <c r="J169" s="70"/>
      <c r="K169" s="34" t="s">
        <v>65</v>
      </c>
      <c r="L169" s="77">
        <v>169</v>
      </c>
      <c r="M169" s="77"/>
      <c r="N169" s="72"/>
      <c r="O169" s="79" t="s">
        <v>358</v>
      </c>
      <c r="P169" s="81">
        <v>43610.77997685185</v>
      </c>
      <c r="Q169" s="79" t="s">
        <v>428</v>
      </c>
      <c r="R169" s="79"/>
      <c r="S169" s="79"/>
      <c r="T169" s="79" t="s">
        <v>462</v>
      </c>
      <c r="U169" s="79"/>
      <c r="V169" s="83" t="s">
        <v>470</v>
      </c>
      <c r="W169" s="81">
        <v>43610.77997685185</v>
      </c>
      <c r="X169" s="83" t="s">
        <v>547</v>
      </c>
      <c r="Y169" s="79"/>
      <c r="Z169" s="79"/>
      <c r="AA169" s="85" t="s">
        <v>646</v>
      </c>
      <c r="AB169" s="85" t="s">
        <v>731</v>
      </c>
      <c r="AC169" s="79" t="b">
        <v>0</v>
      </c>
      <c r="AD169" s="79">
        <v>1</v>
      </c>
      <c r="AE169" s="85" t="s">
        <v>796</v>
      </c>
      <c r="AF169" s="79" t="b">
        <v>0</v>
      </c>
      <c r="AG169" s="79" t="s">
        <v>806</v>
      </c>
      <c r="AH169" s="79"/>
      <c r="AI169" s="85" t="s">
        <v>740</v>
      </c>
      <c r="AJ169" s="79" t="b">
        <v>0</v>
      </c>
      <c r="AK169" s="79">
        <v>1</v>
      </c>
      <c r="AL169" s="85" t="s">
        <v>740</v>
      </c>
      <c r="AM169" s="79" t="s">
        <v>812</v>
      </c>
      <c r="AN169" s="79" t="b">
        <v>0</v>
      </c>
      <c r="AO169" s="85" t="s">
        <v>731</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v>
      </c>
      <c r="BC169" s="78" t="str">
        <f>REPLACE(INDEX(GroupVertices[Group],MATCH(Edges[[#This Row],[Vertex 2]],GroupVertices[Vertex],0)),1,1,"")</f>
        <v>2</v>
      </c>
      <c r="BD169" s="48"/>
      <c r="BE169" s="49"/>
      <c r="BF169" s="48"/>
      <c r="BG169" s="49"/>
      <c r="BH169" s="48"/>
      <c r="BI169" s="49"/>
      <c r="BJ169" s="48"/>
      <c r="BK169" s="49"/>
      <c r="BL169" s="48"/>
    </row>
    <row r="170" spans="1:64" ht="15">
      <c r="A170" s="64" t="s">
        <v>219</v>
      </c>
      <c r="B170" s="64" t="s">
        <v>339</v>
      </c>
      <c r="C170" s="65" t="s">
        <v>2124</v>
      </c>
      <c r="D170" s="66">
        <v>3</v>
      </c>
      <c r="E170" s="67" t="s">
        <v>132</v>
      </c>
      <c r="F170" s="68">
        <v>32</v>
      </c>
      <c r="G170" s="65"/>
      <c r="H170" s="69"/>
      <c r="I170" s="70"/>
      <c r="J170" s="70"/>
      <c r="K170" s="34" t="s">
        <v>65</v>
      </c>
      <c r="L170" s="77">
        <v>170</v>
      </c>
      <c r="M170" s="77"/>
      <c r="N170" s="72"/>
      <c r="O170" s="79" t="s">
        <v>358</v>
      </c>
      <c r="P170" s="81">
        <v>43610.7862962963</v>
      </c>
      <c r="Q170" s="79" t="s">
        <v>429</v>
      </c>
      <c r="R170" s="79"/>
      <c r="S170" s="79"/>
      <c r="T170" s="79" t="s">
        <v>462</v>
      </c>
      <c r="U170" s="79"/>
      <c r="V170" s="83" t="s">
        <v>471</v>
      </c>
      <c r="W170" s="81">
        <v>43610.7862962963</v>
      </c>
      <c r="X170" s="83" t="s">
        <v>548</v>
      </c>
      <c r="Y170" s="79"/>
      <c r="Z170" s="79"/>
      <c r="AA170" s="85" t="s">
        <v>647</v>
      </c>
      <c r="AB170" s="79"/>
      <c r="AC170" s="79" t="b">
        <v>0</v>
      </c>
      <c r="AD170" s="79">
        <v>0</v>
      </c>
      <c r="AE170" s="85" t="s">
        <v>740</v>
      </c>
      <c r="AF170" s="79" t="b">
        <v>0</v>
      </c>
      <c r="AG170" s="79" t="s">
        <v>806</v>
      </c>
      <c r="AH170" s="79"/>
      <c r="AI170" s="85" t="s">
        <v>740</v>
      </c>
      <c r="AJ170" s="79" t="b">
        <v>0</v>
      </c>
      <c r="AK170" s="79">
        <v>1</v>
      </c>
      <c r="AL170" s="85" t="s">
        <v>646</v>
      </c>
      <c r="AM170" s="79" t="s">
        <v>814</v>
      </c>
      <c r="AN170" s="79" t="b">
        <v>0</v>
      </c>
      <c r="AO170" s="85" t="s">
        <v>646</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2</v>
      </c>
      <c r="BC170" s="78" t="str">
        <f>REPLACE(INDEX(GroupVertices[Group],MATCH(Edges[[#This Row],[Vertex 2]],GroupVertices[Vertex],0)),1,1,"")</f>
        <v>2</v>
      </c>
      <c r="BD170" s="48"/>
      <c r="BE170" s="49"/>
      <c r="BF170" s="48"/>
      <c r="BG170" s="49"/>
      <c r="BH170" s="48"/>
      <c r="BI170" s="49"/>
      <c r="BJ170" s="48"/>
      <c r="BK170" s="49"/>
      <c r="BL170" s="48"/>
    </row>
    <row r="171" spans="1:64" ht="15">
      <c r="A171" s="64" t="s">
        <v>218</v>
      </c>
      <c r="B171" s="64" t="s">
        <v>340</v>
      </c>
      <c r="C171" s="65" t="s">
        <v>2124</v>
      </c>
      <c r="D171" s="66">
        <v>3</v>
      </c>
      <c r="E171" s="67" t="s">
        <v>132</v>
      </c>
      <c r="F171" s="68">
        <v>32</v>
      </c>
      <c r="G171" s="65"/>
      <c r="H171" s="69"/>
      <c r="I171" s="70"/>
      <c r="J171" s="70"/>
      <c r="K171" s="34" t="s">
        <v>65</v>
      </c>
      <c r="L171" s="77">
        <v>171</v>
      </c>
      <c r="M171" s="77"/>
      <c r="N171" s="72"/>
      <c r="O171" s="79" t="s">
        <v>359</v>
      </c>
      <c r="P171" s="81">
        <v>43610.77997685185</v>
      </c>
      <c r="Q171" s="79" t="s">
        <v>428</v>
      </c>
      <c r="R171" s="79"/>
      <c r="S171" s="79"/>
      <c r="T171" s="79" t="s">
        <v>462</v>
      </c>
      <c r="U171" s="79"/>
      <c r="V171" s="83" t="s">
        <v>470</v>
      </c>
      <c r="W171" s="81">
        <v>43610.77997685185</v>
      </c>
      <c r="X171" s="83" t="s">
        <v>547</v>
      </c>
      <c r="Y171" s="79"/>
      <c r="Z171" s="79"/>
      <c r="AA171" s="85" t="s">
        <v>646</v>
      </c>
      <c r="AB171" s="85" t="s">
        <v>731</v>
      </c>
      <c r="AC171" s="79" t="b">
        <v>0</v>
      </c>
      <c r="AD171" s="79">
        <v>1</v>
      </c>
      <c r="AE171" s="85" t="s">
        <v>796</v>
      </c>
      <c r="AF171" s="79" t="b">
        <v>0</v>
      </c>
      <c r="AG171" s="79" t="s">
        <v>806</v>
      </c>
      <c r="AH171" s="79"/>
      <c r="AI171" s="85" t="s">
        <v>740</v>
      </c>
      <c r="AJ171" s="79" t="b">
        <v>0</v>
      </c>
      <c r="AK171" s="79">
        <v>1</v>
      </c>
      <c r="AL171" s="85" t="s">
        <v>740</v>
      </c>
      <c r="AM171" s="79" t="s">
        <v>812</v>
      </c>
      <c r="AN171" s="79" t="b">
        <v>0</v>
      </c>
      <c r="AO171" s="85" t="s">
        <v>731</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2</v>
      </c>
      <c r="BD171" s="48">
        <v>0</v>
      </c>
      <c r="BE171" s="49">
        <v>0</v>
      </c>
      <c r="BF171" s="48">
        <v>0</v>
      </c>
      <c r="BG171" s="49">
        <v>0</v>
      </c>
      <c r="BH171" s="48">
        <v>0</v>
      </c>
      <c r="BI171" s="49">
        <v>0</v>
      </c>
      <c r="BJ171" s="48">
        <v>6</v>
      </c>
      <c r="BK171" s="49">
        <v>100</v>
      </c>
      <c r="BL171" s="48">
        <v>6</v>
      </c>
    </row>
    <row r="172" spans="1:64" ht="15">
      <c r="A172" s="64" t="s">
        <v>219</v>
      </c>
      <c r="B172" s="64" t="s">
        <v>340</v>
      </c>
      <c r="C172" s="65" t="s">
        <v>2124</v>
      </c>
      <c r="D172" s="66">
        <v>3</v>
      </c>
      <c r="E172" s="67" t="s">
        <v>132</v>
      </c>
      <c r="F172" s="68">
        <v>32</v>
      </c>
      <c r="G172" s="65"/>
      <c r="H172" s="69"/>
      <c r="I172" s="70"/>
      <c r="J172" s="70"/>
      <c r="K172" s="34" t="s">
        <v>65</v>
      </c>
      <c r="L172" s="77">
        <v>172</v>
      </c>
      <c r="M172" s="77"/>
      <c r="N172" s="72"/>
      <c r="O172" s="79" t="s">
        <v>358</v>
      </c>
      <c r="P172" s="81">
        <v>43610.7862962963</v>
      </c>
      <c r="Q172" s="79" t="s">
        <v>429</v>
      </c>
      <c r="R172" s="79"/>
      <c r="S172" s="79"/>
      <c r="T172" s="79" t="s">
        <v>462</v>
      </c>
      <c r="U172" s="79"/>
      <c r="V172" s="83" t="s">
        <v>471</v>
      </c>
      <c r="W172" s="81">
        <v>43610.7862962963</v>
      </c>
      <c r="X172" s="83" t="s">
        <v>548</v>
      </c>
      <c r="Y172" s="79"/>
      <c r="Z172" s="79"/>
      <c r="AA172" s="85" t="s">
        <v>647</v>
      </c>
      <c r="AB172" s="79"/>
      <c r="AC172" s="79" t="b">
        <v>0</v>
      </c>
      <c r="AD172" s="79">
        <v>0</v>
      </c>
      <c r="AE172" s="85" t="s">
        <v>740</v>
      </c>
      <c r="AF172" s="79" t="b">
        <v>0</v>
      </c>
      <c r="AG172" s="79" t="s">
        <v>806</v>
      </c>
      <c r="AH172" s="79"/>
      <c r="AI172" s="85" t="s">
        <v>740</v>
      </c>
      <c r="AJ172" s="79" t="b">
        <v>0</v>
      </c>
      <c r="AK172" s="79">
        <v>1</v>
      </c>
      <c r="AL172" s="85" t="s">
        <v>646</v>
      </c>
      <c r="AM172" s="79" t="s">
        <v>814</v>
      </c>
      <c r="AN172" s="79" t="b">
        <v>0</v>
      </c>
      <c r="AO172" s="85" t="s">
        <v>646</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2</v>
      </c>
      <c r="BC172" s="78" t="str">
        <f>REPLACE(INDEX(GroupVertices[Group],MATCH(Edges[[#This Row],[Vertex 2]],GroupVertices[Vertex],0)),1,1,"")</f>
        <v>2</v>
      </c>
      <c r="BD172" s="48">
        <v>0</v>
      </c>
      <c r="BE172" s="49">
        <v>0</v>
      </c>
      <c r="BF172" s="48">
        <v>0</v>
      </c>
      <c r="BG172" s="49">
        <v>0</v>
      </c>
      <c r="BH172" s="48">
        <v>0</v>
      </c>
      <c r="BI172" s="49">
        <v>0</v>
      </c>
      <c r="BJ172" s="48">
        <v>8</v>
      </c>
      <c r="BK172" s="49">
        <v>100</v>
      </c>
      <c r="BL172" s="48">
        <v>8</v>
      </c>
    </row>
    <row r="173" spans="1:64" ht="15">
      <c r="A173" s="64" t="s">
        <v>218</v>
      </c>
      <c r="B173" s="64" t="s">
        <v>341</v>
      </c>
      <c r="C173" s="65" t="s">
        <v>2124</v>
      </c>
      <c r="D173" s="66">
        <v>3</v>
      </c>
      <c r="E173" s="67" t="s">
        <v>132</v>
      </c>
      <c r="F173" s="68">
        <v>32</v>
      </c>
      <c r="G173" s="65"/>
      <c r="H173" s="69"/>
      <c r="I173" s="70"/>
      <c r="J173" s="70"/>
      <c r="K173" s="34" t="s">
        <v>65</v>
      </c>
      <c r="L173" s="77">
        <v>173</v>
      </c>
      <c r="M173" s="77"/>
      <c r="N173" s="72"/>
      <c r="O173" s="79" t="s">
        <v>359</v>
      </c>
      <c r="P173" s="81">
        <v>43610.88804398148</v>
      </c>
      <c r="Q173" s="79" t="s">
        <v>430</v>
      </c>
      <c r="R173" s="79"/>
      <c r="S173" s="79"/>
      <c r="T173" s="79" t="s">
        <v>462</v>
      </c>
      <c r="U173" s="79"/>
      <c r="V173" s="83" t="s">
        <v>470</v>
      </c>
      <c r="W173" s="81">
        <v>43610.88804398148</v>
      </c>
      <c r="X173" s="83" t="s">
        <v>549</v>
      </c>
      <c r="Y173" s="79"/>
      <c r="Z173" s="79"/>
      <c r="AA173" s="85" t="s">
        <v>648</v>
      </c>
      <c r="AB173" s="85" t="s">
        <v>732</v>
      </c>
      <c r="AC173" s="79" t="b">
        <v>0</v>
      </c>
      <c r="AD173" s="79">
        <v>2</v>
      </c>
      <c r="AE173" s="85" t="s">
        <v>797</v>
      </c>
      <c r="AF173" s="79" t="b">
        <v>0</v>
      </c>
      <c r="AG173" s="79" t="s">
        <v>806</v>
      </c>
      <c r="AH173" s="79"/>
      <c r="AI173" s="85" t="s">
        <v>740</v>
      </c>
      <c r="AJ173" s="79" t="b">
        <v>0</v>
      </c>
      <c r="AK173" s="79">
        <v>1</v>
      </c>
      <c r="AL173" s="85" t="s">
        <v>740</v>
      </c>
      <c r="AM173" s="79" t="s">
        <v>812</v>
      </c>
      <c r="AN173" s="79" t="b">
        <v>0</v>
      </c>
      <c r="AO173" s="85" t="s">
        <v>732</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2</v>
      </c>
      <c r="BD173" s="48">
        <v>0</v>
      </c>
      <c r="BE173" s="49">
        <v>0</v>
      </c>
      <c r="BF173" s="48">
        <v>0</v>
      </c>
      <c r="BG173" s="49">
        <v>0</v>
      </c>
      <c r="BH173" s="48">
        <v>0</v>
      </c>
      <c r="BI173" s="49">
        <v>0</v>
      </c>
      <c r="BJ173" s="48">
        <v>4</v>
      </c>
      <c r="BK173" s="49">
        <v>100</v>
      </c>
      <c r="BL173" s="48">
        <v>4</v>
      </c>
    </row>
    <row r="174" spans="1:64" ht="15">
      <c r="A174" s="64" t="s">
        <v>219</v>
      </c>
      <c r="B174" s="64" t="s">
        <v>341</v>
      </c>
      <c r="C174" s="65" t="s">
        <v>2124</v>
      </c>
      <c r="D174" s="66">
        <v>3</v>
      </c>
      <c r="E174" s="67" t="s">
        <v>132</v>
      </c>
      <c r="F174" s="68">
        <v>32</v>
      </c>
      <c r="G174" s="65"/>
      <c r="H174" s="69"/>
      <c r="I174" s="70"/>
      <c r="J174" s="70"/>
      <c r="K174" s="34" t="s">
        <v>65</v>
      </c>
      <c r="L174" s="77">
        <v>174</v>
      </c>
      <c r="M174" s="77"/>
      <c r="N174" s="72"/>
      <c r="O174" s="79" t="s">
        <v>358</v>
      </c>
      <c r="P174" s="81">
        <v>43610.9408912037</v>
      </c>
      <c r="Q174" s="79" t="s">
        <v>431</v>
      </c>
      <c r="R174" s="79"/>
      <c r="S174" s="79"/>
      <c r="T174" s="79" t="s">
        <v>462</v>
      </c>
      <c r="U174" s="79"/>
      <c r="V174" s="83" t="s">
        <v>471</v>
      </c>
      <c r="W174" s="81">
        <v>43610.9408912037</v>
      </c>
      <c r="X174" s="83" t="s">
        <v>550</v>
      </c>
      <c r="Y174" s="79"/>
      <c r="Z174" s="79"/>
      <c r="AA174" s="85" t="s">
        <v>649</v>
      </c>
      <c r="AB174" s="79"/>
      <c r="AC174" s="79" t="b">
        <v>0</v>
      </c>
      <c r="AD174" s="79">
        <v>0</v>
      </c>
      <c r="AE174" s="85" t="s">
        <v>740</v>
      </c>
      <c r="AF174" s="79" t="b">
        <v>0</v>
      </c>
      <c r="AG174" s="79" t="s">
        <v>806</v>
      </c>
      <c r="AH174" s="79"/>
      <c r="AI174" s="85" t="s">
        <v>740</v>
      </c>
      <c r="AJ174" s="79" t="b">
        <v>0</v>
      </c>
      <c r="AK174" s="79">
        <v>1</v>
      </c>
      <c r="AL174" s="85" t="s">
        <v>648</v>
      </c>
      <c r="AM174" s="79" t="s">
        <v>814</v>
      </c>
      <c r="AN174" s="79" t="b">
        <v>0</v>
      </c>
      <c r="AO174" s="85" t="s">
        <v>648</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2</v>
      </c>
      <c r="BC174" s="78" t="str">
        <f>REPLACE(INDEX(GroupVertices[Group],MATCH(Edges[[#This Row],[Vertex 2]],GroupVertices[Vertex],0)),1,1,"")</f>
        <v>2</v>
      </c>
      <c r="BD174" s="48">
        <v>0</v>
      </c>
      <c r="BE174" s="49">
        <v>0</v>
      </c>
      <c r="BF174" s="48">
        <v>0</v>
      </c>
      <c r="BG174" s="49">
        <v>0</v>
      </c>
      <c r="BH174" s="48">
        <v>0</v>
      </c>
      <c r="BI174" s="49">
        <v>0</v>
      </c>
      <c r="BJ174" s="48">
        <v>6</v>
      </c>
      <c r="BK174" s="49">
        <v>100</v>
      </c>
      <c r="BL174" s="48">
        <v>6</v>
      </c>
    </row>
    <row r="175" spans="1:64" ht="15">
      <c r="A175" s="64" t="s">
        <v>218</v>
      </c>
      <c r="B175" s="64" t="s">
        <v>342</v>
      </c>
      <c r="C175" s="65" t="s">
        <v>2124</v>
      </c>
      <c r="D175" s="66">
        <v>3</v>
      </c>
      <c r="E175" s="67" t="s">
        <v>132</v>
      </c>
      <c r="F175" s="68">
        <v>32</v>
      </c>
      <c r="G175" s="65"/>
      <c r="H175" s="69"/>
      <c r="I175" s="70"/>
      <c r="J175" s="70"/>
      <c r="K175" s="34" t="s">
        <v>65</v>
      </c>
      <c r="L175" s="77">
        <v>175</v>
      </c>
      <c r="M175" s="77"/>
      <c r="N175" s="72"/>
      <c r="O175" s="79" t="s">
        <v>359</v>
      </c>
      <c r="P175" s="81">
        <v>43610.88008101852</v>
      </c>
      <c r="Q175" s="79" t="s">
        <v>432</v>
      </c>
      <c r="R175" s="79"/>
      <c r="S175" s="79"/>
      <c r="T175" s="79" t="s">
        <v>462</v>
      </c>
      <c r="U175" s="79"/>
      <c r="V175" s="83" t="s">
        <v>470</v>
      </c>
      <c r="W175" s="81">
        <v>43610.88008101852</v>
      </c>
      <c r="X175" s="83" t="s">
        <v>551</v>
      </c>
      <c r="Y175" s="79"/>
      <c r="Z175" s="79"/>
      <c r="AA175" s="85" t="s">
        <v>650</v>
      </c>
      <c r="AB175" s="85" t="s">
        <v>733</v>
      </c>
      <c r="AC175" s="79" t="b">
        <v>0</v>
      </c>
      <c r="AD175" s="79">
        <v>2</v>
      </c>
      <c r="AE175" s="85" t="s">
        <v>798</v>
      </c>
      <c r="AF175" s="79" t="b">
        <v>0</v>
      </c>
      <c r="AG175" s="79" t="s">
        <v>806</v>
      </c>
      <c r="AH175" s="79"/>
      <c r="AI175" s="85" t="s">
        <v>740</v>
      </c>
      <c r="AJ175" s="79" t="b">
        <v>0</v>
      </c>
      <c r="AK175" s="79">
        <v>1</v>
      </c>
      <c r="AL175" s="85" t="s">
        <v>740</v>
      </c>
      <c r="AM175" s="79" t="s">
        <v>812</v>
      </c>
      <c r="AN175" s="79" t="b">
        <v>0</v>
      </c>
      <c r="AO175" s="85" t="s">
        <v>733</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v>
      </c>
      <c r="BC175" s="78" t="str">
        <f>REPLACE(INDEX(GroupVertices[Group],MATCH(Edges[[#This Row],[Vertex 2]],GroupVertices[Vertex],0)),1,1,"")</f>
        <v>2</v>
      </c>
      <c r="BD175" s="48">
        <v>0</v>
      </c>
      <c r="BE175" s="49">
        <v>0</v>
      </c>
      <c r="BF175" s="48">
        <v>0</v>
      </c>
      <c r="BG175" s="49">
        <v>0</v>
      </c>
      <c r="BH175" s="48">
        <v>0</v>
      </c>
      <c r="BI175" s="49">
        <v>0</v>
      </c>
      <c r="BJ175" s="48">
        <v>4</v>
      </c>
      <c r="BK175" s="49">
        <v>100</v>
      </c>
      <c r="BL175" s="48">
        <v>4</v>
      </c>
    </row>
    <row r="176" spans="1:64" ht="15">
      <c r="A176" s="64" t="s">
        <v>219</v>
      </c>
      <c r="B176" s="64" t="s">
        <v>342</v>
      </c>
      <c r="C176" s="65" t="s">
        <v>2124</v>
      </c>
      <c r="D176" s="66">
        <v>3</v>
      </c>
      <c r="E176" s="67" t="s">
        <v>132</v>
      </c>
      <c r="F176" s="68">
        <v>32</v>
      </c>
      <c r="G176" s="65"/>
      <c r="H176" s="69"/>
      <c r="I176" s="70"/>
      <c r="J176" s="70"/>
      <c r="K176" s="34" t="s">
        <v>65</v>
      </c>
      <c r="L176" s="77">
        <v>176</v>
      </c>
      <c r="M176" s="77"/>
      <c r="N176" s="72"/>
      <c r="O176" s="79" t="s">
        <v>358</v>
      </c>
      <c r="P176" s="81">
        <v>43610.94217592593</v>
      </c>
      <c r="Q176" s="79" t="s">
        <v>433</v>
      </c>
      <c r="R176" s="79"/>
      <c r="S176" s="79"/>
      <c r="T176" s="79" t="s">
        <v>462</v>
      </c>
      <c r="U176" s="79"/>
      <c r="V176" s="83" t="s">
        <v>471</v>
      </c>
      <c r="W176" s="81">
        <v>43610.94217592593</v>
      </c>
      <c r="X176" s="83" t="s">
        <v>552</v>
      </c>
      <c r="Y176" s="79"/>
      <c r="Z176" s="79"/>
      <c r="AA176" s="85" t="s">
        <v>651</v>
      </c>
      <c r="AB176" s="79"/>
      <c r="AC176" s="79" t="b">
        <v>0</v>
      </c>
      <c r="AD176" s="79">
        <v>0</v>
      </c>
      <c r="AE176" s="85" t="s">
        <v>740</v>
      </c>
      <c r="AF176" s="79" t="b">
        <v>0</v>
      </c>
      <c r="AG176" s="79" t="s">
        <v>806</v>
      </c>
      <c r="AH176" s="79"/>
      <c r="AI176" s="85" t="s">
        <v>740</v>
      </c>
      <c r="AJ176" s="79" t="b">
        <v>0</v>
      </c>
      <c r="AK176" s="79">
        <v>1</v>
      </c>
      <c r="AL176" s="85" t="s">
        <v>650</v>
      </c>
      <c r="AM176" s="79" t="s">
        <v>814</v>
      </c>
      <c r="AN176" s="79" t="b">
        <v>0</v>
      </c>
      <c r="AO176" s="85" t="s">
        <v>650</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2</v>
      </c>
      <c r="BC176" s="78" t="str">
        <f>REPLACE(INDEX(GroupVertices[Group],MATCH(Edges[[#This Row],[Vertex 2]],GroupVertices[Vertex],0)),1,1,"")</f>
        <v>2</v>
      </c>
      <c r="BD176" s="48">
        <v>0</v>
      </c>
      <c r="BE176" s="49">
        <v>0</v>
      </c>
      <c r="BF176" s="48">
        <v>0</v>
      </c>
      <c r="BG176" s="49">
        <v>0</v>
      </c>
      <c r="BH176" s="48">
        <v>0</v>
      </c>
      <c r="BI176" s="49">
        <v>0</v>
      </c>
      <c r="BJ176" s="48">
        <v>6</v>
      </c>
      <c r="BK176" s="49">
        <v>100</v>
      </c>
      <c r="BL176" s="48">
        <v>6</v>
      </c>
    </row>
    <row r="177" spans="1:64" ht="15">
      <c r="A177" s="64" t="s">
        <v>218</v>
      </c>
      <c r="B177" s="64" t="s">
        <v>343</v>
      </c>
      <c r="C177" s="65" t="s">
        <v>2124</v>
      </c>
      <c r="D177" s="66">
        <v>3</v>
      </c>
      <c r="E177" s="67" t="s">
        <v>132</v>
      </c>
      <c r="F177" s="68">
        <v>32</v>
      </c>
      <c r="G177" s="65"/>
      <c r="H177" s="69"/>
      <c r="I177" s="70"/>
      <c r="J177" s="70"/>
      <c r="K177" s="34" t="s">
        <v>65</v>
      </c>
      <c r="L177" s="77">
        <v>177</v>
      </c>
      <c r="M177" s="77"/>
      <c r="N177" s="72"/>
      <c r="O177" s="79" t="s">
        <v>358</v>
      </c>
      <c r="P177" s="81">
        <v>43610.84875</v>
      </c>
      <c r="Q177" s="79" t="s">
        <v>434</v>
      </c>
      <c r="R177" s="79"/>
      <c r="S177" s="79"/>
      <c r="T177" s="79" t="s">
        <v>462</v>
      </c>
      <c r="U177" s="79"/>
      <c r="V177" s="83" t="s">
        <v>470</v>
      </c>
      <c r="W177" s="81">
        <v>43610.84875</v>
      </c>
      <c r="X177" s="83" t="s">
        <v>553</v>
      </c>
      <c r="Y177" s="79"/>
      <c r="Z177" s="79"/>
      <c r="AA177" s="85" t="s">
        <v>652</v>
      </c>
      <c r="AB177" s="85" t="s">
        <v>734</v>
      </c>
      <c r="AC177" s="79" t="b">
        <v>0</v>
      </c>
      <c r="AD177" s="79">
        <v>2</v>
      </c>
      <c r="AE177" s="85" t="s">
        <v>799</v>
      </c>
      <c r="AF177" s="79" t="b">
        <v>0</v>
      </c>
      <c r="AG177" s="79" t="s">
        <v>806</v>
      </c>
      <c r="AH177" s="79"/>
      <c r="AI177" s="85" t="s">
        <v>740</v>
      </c>
      <c r="AJ177" s="79" t="b">
        <v>0</v>
      </c>
      <c r="AK177" s="79">
        <v>1</v>
      </c>
      <c r="AL177" s="85" t="s">
        <v>740</v>
      </c>
      <c r="AM177" s="79" t="s">
        <v>812</v>
      </c>
      <c r="AN177" s="79" t="b">
        <v>0</v>
      </c>
      <c r="AO177" s="85" t="s">
        <v>734</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v>
      </c>
      <c r="BC177" s="78" t="str">
        <f>REPLACE(INDEX(GroupVertices[Group],MATCH(Edges[[#This Row],[Vertex 2]],GroupVertices[Vertex],0)),1,1,"")</f>
        <v>2</v>
      </c>
      <c r="BD177" s="48"/>
      <c r="BE177" s="49"/>
      <c r="BF177" s="48"/>
      <c r="BG177" s="49"/>
      <c r="BH177" s="48"/>
      <c r="BI177" s="49"/>
      <c r="BJ177" s="48"/>
      <c r="BK177" s="49"/>
      <c r="BL177" s="48"/>
    </row>
    <row r="178" spans="1:64" ht="15">
      <c r="A178" s="64" t="s">
        <v>219</v>
      </c>
      <c r="B178" s="64" t="s">
        <v>343</v>
      </c>
      <c r="C178" s="65" t="s">
        <v>2124</v>
      </c>
      <c r="D178" s="66">
        <v>3</v>
      </c>
      <c r="E178" s="67" t="s">
        <v>132</v>
      </c>
      <c r="F178" s="68">
        <v>32</v>
      </c>
      <c r="G178" s="65"/>
      <c r="H178" s="69"/>
      <c r="I178" s="70"/>
      <c r="J178" s="70"/>
      <c r="K178" s="34" t="s">
        <v>65</v>
      </c>
      <c r="L178" s="77">
        <v>178</v>
      </c>
      <c r="M178" s="77"/>
      <c r="N178" s="72"/>
      <c r="O178" s="79" t="s">
        <v>358</v>
      </c>
      <c r="P178" s="81">
        <v>43610.944548611114</v>
      </c>
      <c r="Q178" s="79" t="s">
        <v>435</v>
      </c>
      <c r="R178" s="79"/>
      <c r="S178" s="79"/>
      <c r="T178" s="79" t="s">
        <v>462</v>
      </c>
      <c r="U178" s="79"/>
      <c r="V178" s="83" t="s">
        <v>471</v>
      </c>
      <c r="W178" s="81">
        <v>43610.944548611114</v>
      </c>
      <c r="X178" s="83" t="s">
        <v>554</v>
      </c>
      <c r="Y178" s="79"/>
      <c r="Z178" s="79"/>
      <c r="AA178" s="85" t="s">
        <v>653</v>
      </c>
      <c r="AB178" s="79"/>
      <c r="AC178" s="79" t="b">
        <v>0</v>
      </c>
      <c r="AD178" s="79">
        <v>0</v>
      </c>
      <c r="AE178" s="85" t="s">
        <v>740</v>
      </c>
      <c r="AF178" s="79" t="b">
        <v>0</v>
      </c>
      <c r="AG178" s="79" t="s">
        <v>806</v>
      </c>
      <c r="AH178" s="79"/>
      <c r="AI178" s="85" t="s">
        <v>740</v>
      </c>
      <c r="AJ178" s="79" t="b">
        <v>0</v>
      </c>
      <c r="AK178" s="79">
        <v>1</v>
      </c>
      <c r="AL178" s="85" t="s">
        <v>652</v>
      </c>
      <c r="AM178" s="79" t="s">
        <v>814</v>
      </c>
      <c r="AN178" s="79" t="b">
        <v>0</v>
      </c>
      <c r="AO178" s="85" t="s">
        <v>652</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2</v>
      </c>
      <c r="BC178" s="78" t="str">
        <f>REPLACE(INDEX(GroupVertices[Group],MATCH(Edges[[#This Row],[Vertex 2]],GroupVertices[Vertex],0)),1,1,"")</f>
        <v>2</v>
      </c>
      <c r="BD178" s="48"/>
      <c r="BE178" s="49"/>
      <c r="BF178" s="48"/>
      <c r="BG178" s="49"/>
      <c r="BH178" s="48"/>
      <c r="BI178" s="49"/>
      <c r="BJ178" s="48"/>
      <c r="BK178" s="49"/>
      <c r="BL178" s="48"/>
    </row>
    <row r="179" spans="1:64" ht="15">
      <c r="A179" s="64" t="s">
        <v>218</v>
      </c>
      <c r="B179" s="64" t="s">
        <v>344</v>
      </c>
      <c r="C179" s="65" t="s">
        <v>2124</v>
      </c>
      <c r="D179" s="66">
        <v>3</v>
      </c>
      <c r="E179" s="67" t="s">
        <v>132</v>
      </c>
      <c r="F179" s="68">
        <v>32</v>
      </c>
      <c r="G179" s="65"/>
      <c r="H179" s="69"/>
      <c r="I179" s="70"/>
      <c r="J179" s="70"/>
      <c r="K179" s="34" t="s">
        <v>65</v>
      </c>
      <c r="L179" s="77">
        <v>179</v>
      </c>
      <c r="M179" s="77"/>
      <c r="N179" s="72"/>
      <c r="O179" s="79" t="s">
        <v>358</v>
      </c>
      <c r="P179" s="81">
        <v>43610.84875</v>
      </c>
      <c r="Q179" s="79" t="s">
        <v>434</v>
      </c>
      <c r="R179" s="79"/>
      <c r="S179" s="79"/>
      <c r="T179" s="79" t="s">
        <v>462</v>
      </c>
      <c r="U179" s="79"/>
      <c r="V179" s="83" t="s">
        <v>470</v>
      </c>
      <c r="W179" s="81">
        <v>43610.84875</v>
      </c>
      <c r="X179" s="83" t="s">
        <v>553</v>
      </c>
      <c r="Y179" s="79"/>
      <c r="Z179" s="79"/>
      <c r="AA179" s="85" t="s">
        <v>652</v>
      </c>
      <c r="AB179" s="85" t="s">
        <v>734</v>
      </c>
      <c r="AC179" s="79" t="b">
        <v>0</v>
      </c>
      <c r="AD179" s="79">
        <v>2</v>
      </c>
      <c r="AE179" s="85" t="s">
        <v>799</v>
      </c>
      <c r="AF179" s="79" t="b">
        <v>0</v>
      </c>
      <c r="AG179" s="79" t="s">
        <v>806</v>
      </c>
      <c r="AH179" s="79"/>
      <c r="AI179" s="85" t="s">
        <v>740</v>
      </c>
      <c r="AJ179" s="79" t="b">
        <v>0</v>
      </c>
      <c r="AK179" s="79">
        <v>1</v>
      </c>
      <c r="AL179" s="85" t="s">
        <v>740</v>
      </c>
      <c r="AM179" s="79" t="s">
        <v>812</v>
      </c>
      <c r="AN179" s="79" t="b">
        <v>0</v>
      </c>
      <c r="AO179" s="85" t="s">
        <v>734</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v>
      </c>
      <c r="BC179" s="78" t="str">
        <f>REPLACE(INDEX(GroupVertices[Group],MATCH(Edges[[#This Row],[Vertex 2]],GroupVertices[Vertex],0)),1,1,"")</f>
        <v>2</v>
      </c>
      <c r="BD179" s="48"/>
      <c r="BE179" s="49"/>
      <c r="BF179" s="48"/>
      <c r="BG179" s="49"/>
      <c r="BH179" s="48"/>
      <c r="BI179" s="49"/>
      <c r="BJ179" s="48"/>
      <c r="BK179" s="49"/>
      <c r="BL179" s="48"/>
    </row>
    <row r="180" spans="1:64" ht="15">
      <c r="A180" s="64" t="s">
        <v>219</v>
      </c>
      <c r="B180" s="64" t="s">
        <v>344</v>
      </c>
      <c r="C180" s="65" t="s">
        <v>2124</v>
      </c>
      <c r="D180" s="66">
        <v>3</v>
      </c>
      <c r="E180" s="67" t="s">
        <v>132</v>
      </c>
      <c r="F180" s="68">
        <v>32</v>
      </c>
      <c r="G180" s="65"/>
      <c r="H180" s="69"/>
      <c r="I180" s="70"/>
      <c r="J180" s="70"/>
      <c r="K180" s="34" t="s">
        <v>65</v>
      </c>
      <c r="L180" s="77">
        <v>180</v>
      </c>
      <c r="M180" s="77"/>
      <c r="N180" s="72"/>
      <c r="O180" s="79" t="s">
        <v>358</v>
      </c>
      <c r="P180" s="81">
        <v>43610.944548611114</v>
      </c>
      <c r="Q180" s="79" t="s">
        <v>435</v>
      </c>
      <c r="R180" s="79"/>
      <c r="S180" s="79"/>
      <c r="T180" s="79" t="s">
        <v>462</v>
      </c>
      <c r="U180" s="79"/>
      <c r="V180" s="83" t="s">
        <v>471</v>
      </c>
      <c r="W180" s="81">
        <v>43610.944548611114</v>
      </c>
      <c r="X180" s="83" t="s">
        <v>554</v>
      </c>
      <c r="Y180" s="79"/>
      <c r="Z180" s="79"/>
      <c r="AA180" s="85" t="s">
        <v>653</v>
      </c>
      <c r="AB180" s="79"/>
      <c r="AC180" s="79" t="b">
        <v>0</v>
      </c>
      <c r="AD180" s="79">
        <v>0</v>
      </c>
      <c r="AE180" s="85" t="s">
        <v>740</v>
      </c>
      <c r="AF180" s="79" t="b">
        <v>0</v>
      </c>
      <c r="AG180" s="79" t="s">
        <v>806</v>
      </c>
      <c r="AH180" s="79"/>
      <c r="AI180" s="85" t="s">
        <v>740</v>
      </c>
      <c r="AJ180" s="79" t="b">
        <v>0</v>
      </c>
      <c r="AK180" s="79">
        <v>1</v>
      </c>
      <c r="AL180" s="85" t="s">
        <v>652</v>
      </c>
      <c r="AM180" s="79" t="s">
        <v>814</v>
      </c>
      <c r="AN180" s="79" t="b">
        <v>0</v>
      </c>
      <c r="AO180" s="85" t="s">
        <v>652</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2</v>
      </c>
      <c r="BC180" s="78" t="str">
        <f>REPLACE(INDEX(GroupVertices[Group],MATCH(Edges[[#This Row],[Vertex 2]],GroupVertices[Vertex],0)),1,1,"")</f>
        <v>2</v>
      </c>
      <c r="BD180" s="48"/>
      <c r="BE180" s="49"/>
      <c r="BF180" s="48"/>
      <c r="BG180" s="49"/>
      <c r="BH180" s="48"/>
      <c r="BI180" s="49"/>
      <c r="BJ180" s="48"/>
      <c r="BK180" s="49"/>
      <c r="BL180" s="48"/>
    </row>
    <row r="181" spans="1:64" ht="15">
      <c r="A181" s="64" t="s">
        <v>218</v>
      </c>
      <c r="B181" s="64" t="s">
        <v>345</v>
      </c>
      <c r="C181" s="65" t="s">
        <v>2124</v>
      </c>
      <c r="D181" s="66">
        <v>3</v>
      </c>
      <c r="E181" s="67" t="s">
        <v>132</v>
      </c>
      <c r="F181" s="68">
        <v>32</v>
      </c>
      <c r="G181" s="65"/>
      <c r="H181" s="69"/>
      <c r="I181" s="70"/>
      <c r="J181" s="70"/>
      <c r="K181" s="34" t="s">
        <v>65</v>
      </c>
      <c r="L181" s="77">
        <v>181</v>
      </c>
      <c r="M181" s="77"/>
      <c r="N181" s="72"/>
      <c r="O181" s="79" t="s">
        <v>359</v>
      </c>
      <c r="P181" s="81">
        <v>43610.84875</v>
      </c>
      <c r="Q181" s="79" t="s">
        <v>434</v>
      </c>
      <c r="R181" s="79"/>
      <c r="S181" s="79"/>
      <c r="T181" s="79" t="s">
        <v>462</v>
      </c>
      <c r="U181" s="79"/>
      <c r="V181" s="83" t="s">
        <v>470</v>
      </c>
      <c r="W181" s="81">
        <v>43610.84875</v>
      </c>
      <c r="X181" s="83" t="s">
        <v>553</v>
      </c>
      <c r="Y181" s="79"/>
      <c r="Z181" s="79"/>
      <c r="AA181" s="85" t="s">
        <v>652</v>
      </c>
      <c r="AB181" s="85" t="s">
        <v>734</v>
      </c>
      <c r="AC181" s="79" t="b">
        <v>0</v>
      </c>
      <c r="AD181" s="79">
        <v>2</v>
      </c>
      <c r="AE181" s="85" t="s">
        <v>799</v>
      </c>
      <c r="AF181" s="79" t="b">
        <v>0</v>
      </c>
      <c r="AG181" s="79" t="s">
        <v>806</v>
      </c>
      <c r="AH181" s="79"/>
      <c r="AI181" s="85" t="s">
        <v>740</v>
      </c>
      <c r="AJ181" s="79" t="b">
        <v>0</v>
      </c>
      <c r="AK181" s="79">
        <v>1</v>
      </c>
      <c r="AL181" s="85" t="s">
        <v>740</v>
      </c>
      <c r="AM181" s="79" t="s">
        <v>812</v>
      </c>
      <c r="AN181" s="79" t="b">
        <v>0</v>
      </c>
      <c r="AO181" s="85" t="s">
        <v>734</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1</v>
      </c>
      <c r="BC181" s="78" t="str">
        <f>REPLACE(INDEX(GroupVertices[Group],MATCH(Edges[[#This Row],[Vertex 2]],GroupVertices[Vertex],0)),1,1,"")</f>
        <v>2</v>
      </c>
      <c r="BD181" s="48">
        <v>0</v>
      </c>
      <c r="BE181" s="49">
        <v>0</v>
      </c>
      <c r="BF181" s="48">
        <v>0</v>
      </c>
      <c r="BG181" s="49">
        <v>0</v>
      </c>
      <c r="BH181" s="48">
        <v>0</v>
      </c>
      <c r="BI181" s="49">
        <v>0</v>
      </c>
      <c r="BJ181" s="48">
        <v>6</v>
      </c>
      <c r="BK181" s="49">
        <v>100</v>
      </c>
      <c r="BL181" s="48">
        <v>6</v>
      </c>
    </row>
    <row r="182" spans="1:64" ht="15">
      <c r="A182" s="64" t="s">
        <v>219</v>
      </c>
      <c r="B182" s="64" t="s">
        <v>345</v>
      </c>
      <c r="C182" s="65" t="s">
        <v>2124</v>
      </c>
      <c r="D182" s="66">
        <v>3</v>
      </c>
      <c r="E182" s="67" t="s">
        <v>132</v>
      </c>
      <c r="F182" s="68">
        <v>32</v>
      </c>
      <c r="G182" s="65"/>
      <c r="H182" s="69"/>
      <c r="I182" s="70"/>
      <c r="J182" s="70"/>
      <c r="K182" s="34" t="s">
        <v>65</v>
      </c>
      <c r="L182" s="77">
        <v>182</v>
      </c>
      <c r="M182" s="77"/>
      <c r="N182" s="72"/>
      <c r="O182" s="79" t="s">
        <v>358</v>
      </c>
      <c r="P182" s="81">
        <v>43610.944548611114</v>
      </c>
      <c r="Q182" s="79" t="s">
        <v>435</v>
      </c>
      <c r="R182" s="79"/>
      <c r="S182" s="79"/>
      <c r="T182" s="79" t="s">
        <v>462</v>
      </c>
      <c r="U182" s="79"/>
      <c r="V182" s="83" t="s">
        <v>471</v>
      </c>
      <c r="W182" s="81">
        <v>43610.944548611114</v>
      </c>
      <c r="X182" s="83" t="s">
        <v>554</v>
      </c>
      <c r="Y182" s="79"/>
      <c r="Z182" s="79"/>
      <c r="AA182" s="85" t="s">
        <v>653</v>
      </c>
      <c r="AB182" s="79"/>
      <c r="AC182" s="79" t="b">
        <v>0</v>
      </c>
      <c r="AD182" s="79">
        <v>0</v>
      </c>
      <c r="AE182" s="85" t="s">
        <v>740</v>
      </c>
      <c r="AF182" s="79" t="b">
        <v>0</v>
      </c>
      <c r="AG182" s="79" t="s">
        <v>806</v>
      </c>
      <c r="AH182" s="79"/>
      <c r="AI182" s="85" t="s">
        <v>740</v>
      </c>
      <c r="AJ182" s="79" t="b">
        <v>0</v>
      </c>
      <c r="AK182" s="79">
        <v>1</v>
      </c>
      <c r="AL182" s="85" t="s">
        <v>652</v>
      </c>
      <c r="AM182" s="79" t="s">
        <v>814</v>
      </c>
      <c r="AN182" s="79" t="b">
        <v>0</v>
      </c>
      <c r="AO182" s="85" t="s">
        <v>652</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2</v>
      </c>
      <c r="BC182" s="78" t="str">
        <f>REPLACE(INDEX(GroupVertices[Group],MATCH(Edges[[#This Row],[Vertex 2]],GroupVertices[Vertex],0)),1,1,"")</f>
        <v>2</v>
      </c>
      <c r="BD182" s="48">
        <v>0</v>
      </c>
      <c r="BE182" s="49">
        <v>0</v>
      </c>
      <c r="BF182" s="48">
        <v>0</v>
      </c>
      <c r="BG182" s="49">
        <v>0</v>
      </c>
      <c r="BH182" s="48">
        <v>0</v>
      </c>
      <c r="BI182" s="49">
        <v>0</v>
      </c>
      <c r="BJ182" s="48">
        <v>8</v>
      </c>
      <c r="BK182" s="49">
        <v>100</v>
      </c>
      <c r="BL182" s="48">
        <v>8</v>
      </c>
    </row>
    <row r="183" spans="1:64" ht="15">
      <c r="A183" s="64" t="s">
        <v>218</v>
      </c>
      <c r="B183" s="64" t="s">
        <v>346</v>
      </c>
      <c r="C183" s="65" t="s">
        <v>2124</v>
      </c>
      <c r="D183" s="66">
        <v>3</v>
      </c>
      <c r="E183" s="67" t="s">
        <v>132</v>
      </c>
      <c r="F183" s="68">
        <v>32</v>
      </c>
      <c r="G183" s="65"/>
      <c r="H183" s="69"/>
      <c r="I183" s="70"/>
      <c r="J183" s="70"/>
      <c r="K183" s="34" t="s">
        <v>65</v>
      </c>
      <c r="L183" s="77">
        <v>183</v>
      </c>
      <c r="M183" s="77"/>
      <c r="N183" s="72"/>
      <c r="O183" s="79" t="s">
        <v>358</v>
      </c>
      <c r="P183" s="81">
        <v>43611.51741898148</v>
      </c>
      <c r="Q183" s="79" t="s">
        <v>436</v>
      </c>
      <c r="R183" s="79"/>
      <c r="S183" s="79"/>
      <c r="T183" s="79" t="s">
        <v>462</v>
      </c>
      <c r="U183" s="79"/>
      <c r="V183" s="83" t="s">
        <v>470</v>
      </c>
      <c r="W183" s="81">
        <v>43611.51741898148</v>
      </c>
      <c r="X183" s="83" t="s">
        <v>555</v>
      </c>
      <c r="Y183" s="79"/>
      <c r="Z183" s="79"/>
      <c r="AA183" s="85" t="s">
        <v>654</v>
      </c>
      <c r="AB183" s="85" t="s">
        <v>735</v>
      </c>
      <c r="AC183" s="79" t="b">
        <v>0</v>
      </c>
      <c r="AD183" s="79">
        <v>2</v>
      </c>
      <c r="AE183" s="85" t="s">
        <v>800</v>
      </c>
      <c r="AF183" s="79" t="b">
        <v>0</v>
      </c>
      <c r="AG183" s="79" t="s">
        <v>806</v>
      </c>
      <c r="AH183" s="79"/>
      <c r="AI183" s="85" t="s">
        <v>740</v>
      </c>
      <c r="AJ183" s="79" t="b">
        <v>0</v>
      </c>
      <c r="AK183" s="79">
        <v>1</v>
      </c>
      <c r="AL183" s="85" t="s">
        <v>740</v>
      </c>
      <c r="AM183" s="79" t="s">
        <v>812</v>
      </c>
      <c r="AN183" s="79" t="b">
        <v>0</v>
      </c>
      <c r="AO183" s="85" t="s">
        <v>735</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v>
      </c>
      <c r="BC183" s="78" t="str">
        <f>REPLACE(INDEX(GroupVertices[Group],MATCH(Edges[[#This Row],[Vertex 2]],GroupVertices[Vertex],0)),1,1,"")</f>
        <v>2</v>
      </c>
      <c r="BD183" s="48"/>
      <c r="BE183" s="49"/>
      <c r="BF183" s="48"/>
      <c r="BG183" s="49"/>
      <c r="BH183" s="48"/>
      <c r="BI183" s="49"/>
      <c r="BJ183" s="48"/>
      <c r="BK183" s="49"/>
      <c r="BL183" s="48"/>
    </row>
    <row r="184" spans="1:64" ht="15">
      <c r="A184" s="64" t="s">
        <v>219</v>
      </c>
      <c r="B184" s="64" t="s">
        <v>346</v>
      </c>
      <c r="C184" s="65" t="s">
        <v>2124</v>
      </c>
      <c r="D184" s="66">
        <v>3</v>
      </c>
      <c r="E184" s="67" t="s">
        <v>132</v>
      </c>
      <c r="F184" s="68">
        <v>32</v>
      </c>
      <c r="G184" s="65"/>
      <c r="H184" s="69"/>
      <c r="I184" s="70"/>
      <c r="J184" s="70"/>
      <c r="K184" s="34" t="s">
        <v>65</v>
      </c>
      <c r="L184" s="77">
        <v>184</v>
      </c>
      <c r="M184" s="77"/>
      <c r="N184" s="72"/>
      <c r="O184" s="79" t="s">
        <v>358</v>
      </c>
      <c r="P184" s="81">
        <v>43611.52721064815</v>
      </c>
      <c r="Q184" s="79" t="s">
        <v>437</v>
      </c>
      <c r="R184" s="79"/>
      <c r="S184" s="79"/>
      <c r="T184" s="79" t="s">
        <v>462</v>
      </c>
      <c r="U184" s="79"/>
      <c r="V184" s="83" t="s">
        <v>471</v>
      </c>
      <c r="W184" s="81">
        <v>43611.52721064815</v>
      </c>
      <c r="X184" s="83" t="s">
        <v>556</v>
      </c>
      <c r="Y184" s="79"/>
      <c r="Z184" s="79"/>
      <c r="AA184" s="85" t="s">
        <v>655</v>
      </c>
      <c r="AB184" s="79"/>
      <c r="AC184" s="79" t="b">
        <v>0</v>
      </c>
      <c r="AD184" s="79">
        <v>0</v>
      </c>
      <c r="AE184" s="85" t="s">
        <v>740</v>
      </c>
      <c r="AF184" s="79" t="b">
        <v>0</v>
      </c>
      <c r="AG184" s="79" t="s">
        <v>806</v>
      </c>
      <c r="AH184" s="79"/>
      <c r="AI184" s="85" t="s">
        <v>740</v>
      </c>
      <c r="AJ184" s="79" t="b">
        <v>0</v>
      </c>
      <c r="AK184" s="79">
        <v>1</v>
      </c>
      <c r="AL184" s="85" t="s">
        <v>654</v>
      </c>
      <c r="AM184" s="79" t="s">
        <v>814</v>
      </c>
      <c r="AN184" s="79" t="b">
        <v>0</v>
      </c>
      <c r="AO184" s="85" t="s">
        <v>654</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2</v>
      </c>
      <c r="BC184" s="78" t="str">
        <f>REPLACE(INDEX(GroupVertices[Group],MATCH(Edges[[#This Row],[Vertex 2]],GroupVertices[Vertex],0)),1,1,"")</f>
        <v>2</v>
      </c>
      <c r="BD184" s="48"/>
      <c r="BE184" s="49"/>
      <c r="BF184" s="48"/>
      <c r="BG184" s="49"/>
      <c r="BH184" s="48"/>
      <c r="BI184" s="49"/>
      <c r="BJ184" s="48"/>
      <c r="BK184" s="49"/>
      <c r="BL184" s="48"/>
    </row>
    <row r="185" spans="1:64" ht="15">
      <c r="A185" s="64" t="s">
        <v>218</v>
      </c>
      <c r="B185" s="64" t="s">
        <v>347</v>
      </c>
      <c r="C185" s="65" t="s">
        <v>2124</v>
      </c>
      <c r="D185" s="66">
        <v>3</v>
      </c>
      <c r="E185" s="67" t="s">
        <v>132</v>
      </c>
      <c r="F185" s="68">
        <v>32</v>
      </c>
      <c r="G185" s="65"/>
      <c r="H185" s="69"/>
      <c r="I185" s="70"/>
      <c r="J185" s="70"/>
      <c r="K185" s="34" t="s">
        <v>65</v>
      </c>
      <c r="L185" s="77">
        <v>185</v>
      </c>
      <c r="M185" s="77"/>
      <c r="N185" s="72"/>
      <c r="O185" s="79" t="s">
        <v>358</v>
      </c>
      <c r="P185" s="81">
        <v>43611.51741898148</v>
      </c>
      <c r="Q185" s="79" t="s">
        <v>436</v>
      </c>
      <c r="R185" s="79"/>
      <c r="S185" s="79"/>
      <c r="T185" s="79" t="s">
        <v>462</v>
      </c>
      <c r="U185" s="79"/>
      <c r="V185" s="83" t="s">
        <v>470</v>
      </c>
      <c r="W185" s="81">
        <v>43611.51741898148</v>
      </c>
      <c r="X185" s="83" t="s">
        <v>555</v>
      </c>
      <c r="Y185" s="79"/>
      <c r="Z185" s="79"/>
      <c r="AA185" s="85" t="s">
        <v>654</v>
      </c>
      <c r="AB185" s="85" t="s">
        <v>735</v>
      </c>
      <c r="AC185" s="79" t="b">
        <v>0</v>
      </c>
      <c r="AD185" s="79">
        <v>2</v>
      </c>
      <c r="AE185" s="85" t="s">
        <v>800</v>
      </c>
      <c r="AF185" s="79" t="b">
        <v>0</v>
      </c>
      <c r="AG185" s="79" t="s">
        <v>806</v>
      </c>
      <c r="AH185" s="79"/>
      <c r="AI185" s="85" t="s">
        <v>740</v>
      </c>
      <c r="AJ185" s="79" t="b">
        <v>0</v>
      </c>
      <c r="AK185" s="79">
        <v>1</v>
      </c>
      <c r="AL185" s="85" t="s">
        <v>740</v>
      </c>
      <c r="AM185" s="79" t="s">
        <v>812</v>
      </c>
      <c r="AN185" s="79" t="b">
        <v>0</v>
      </c>
      <c r="AO185" s="85" t="s">
        <v>735</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1</v>
      </c>
      <c r="BC185" s="78" t="str">
        <f>REPLACE(INDEX(GroupVertices[Group],MATCH(Edges[[#This Row],[Vertex 2]],GroupVertices[Vertex],0)),1,1,"")</f>
        <v>2</v>
      </c>
      <c r="BD185" s="48"/>
      <c r="BE185" s="49"/>
      <c r="BF185" s="48"/>
      <c r="BG185" s="49"/>
      <c r="BH185" s="48"/>
      <c r="BI185" s="49"/>
      <c r="BJ185" s="48"/>
      <c r="BK185" s="49"/>
      <c r="BL185" s="48"/>
    </row>
    <row r="186" spans="1:64" ht="15">
      <c r="A186" s="64" t="s">
        <v>219</v>
      </c>
      <c r="B186" s="64" t="s">
        <v>347</v>
      </c>
      <c r="C186" s="65" t="s">
        <v>2124</v>
      </c>
      <c r="D186" s="66">
        <v>3</v>
      </c>
      <c r="E186" s="67" t="s">
        <v>132</v>
      </c>
      <c r="F186" s="68">
        <v>32</v>
      </c>
      <c r="G186" s="65"/>
      <c r="H186" s="69"/>
      <c r="I186" s="70"/>
      <c r="J186" s="70"/>
      <c r="K186" s="34" t="s">
        <v>65</v>
      </c>
      <c r="L186" s="77">
        <v>186</v>
      </c>
      <c r="M186" s="77"/>
      <c r="N186" s="72"/>
      <c r="O186" s="79" t="s">
        <v>358</v>
      </c>
      <c r="P186" s="81">
        <v>43611.52721064815</v>
      </c>
      <c r="Q186" s="79" t="s">
        <v>437</v>
      </c>
      <c r="R186" s="79"/>
      <c r="S186" s="79"/>
      <c r="T186" s="79" t="s">
        <v>462</v>
      </c>
      <c r="U186" s="79"/>
      <c r="V186" s="83" t="s">
        <v>471</v>
      </c>
      <c r="W186" s="81">
        <v>43611.52721064815</v>
      </c>
      <c r="X186" s="83" t="s">
        <v>556</v>
      </c>
      <c r="Y186" s="79"/>
      <c r="Z186" s="79"/>
      <c r="AA186" s="85" t="s">
        <v>655</v>
      </c>
      <c r="AB186" s="79"/>
      <c r="AC186" s="79" t="b">
        <v>0</v>
      </c>
      <c r="AD186" s="79">
        <v>0</v>
      </c>
      <c r="AE186" s="85" t="s">
        <v>740</v>
      </c>
      <c r="AF186" s="79" t="b">
        <v>0</v>
      </c>
      <c r="AG186" s="79" t="s">
        <v>806</v>
      </c>
      <c r="AH186" s="79"/>
      <c r="AI186" s="85" t="s">
        <v>740</v>
      </c>
      <c r="AJ186" s="79" t="b">
        <v>0</v>
      </c>
      <c r="AK186" s="79">
        <v>1</v>
      </c>
      <c r="AL186" s="85" t="s">
        <v>654</v>
      </c>
      <c r="AM186" s="79" t="s">
        <v>814</v>
      </c>
      <c r="AN186" s="79" t="b">
        <v>0</v>
      </c>
      <c r="AO186" s="85" t="s">
        <v>654</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2</v>
      </c>
      <c r="BC186" s="78" t="str">
        <f>REPLACE(INDEX(GroupVertices[Group],MATCH(Edges[[#This Row],[Vertex 2]],GroupVertices[Vertex],0)),1,1,"")</f>
        <v>2</v>
      </c>
      <c r="BD186" s="48"/>
      <c r="BE186" s="49"/>
      <c r="BF186" s="48"/>
      <c r="BG186" s="49"/>
      <c r="BH186" s="48"/>
      <c r="BI186" s="49"/>
      <c r="BJ186" s="48"/>
      <c r="BK186" s="49"/>
      <c r="BL186" s="48"/>
    </row>
    <row r="187" spans="1:64" ht="15">
      <c r="A187" s="64" t="s">
        <v>218</v>
      </c>
      <c r="B187" s="64" t="s">
        <v>348</v>
      </c>
      <c r="C187" s="65" t="s">
        <v>2124</v>
      </c>
      <c r="D187" s="66">
        <v>3</v>
      </c>
      <c r="E187" s="67" t="s">
        <v>132</v>
      </c>
      <c r="F187" s="68">
        <v>32</v>
      </c>
      <c r="G187" s="65"/>
      <c r="H187" s="69"/>
      <c r="I187" s="70"/>
      <c r="J187" s="70"/>
      <c r="K187" s="34" t="s">
        <v>65</v>
      </c>
      <c r="L187" s="77">
        <v>187</v>
      </c>
      <c r="M187" s="77"/>
      <c r="N187" s="72"/>
      <c r="O187" s="79" t="s">
        <v>359</v>
      </c>
      <c r="P187" s="81">
        <v>43611.51741898148</v>
      </c>
      <c r="Q187" s="79" t="s">
        <v>436</v>
      </c>
      <c r="R187" s="79"/>
      <c r="S187" s="79"/>
      <c r="T187" s="79" t="s">
        <v>462</v>
      </c>
      <c r="U187" s="79"/>
      <c r="V187" s="83" t="s">
        <v>470</v>
      </c>
      <c r="W187" s="81">
        <v>43611.51741898148</v>
      </c>
      <c r="X187" s="83" t="s">
        <v>555</v>
      </c>
      <c r="Y187" s="79"/>
      <c r="Z187" s="79"/>
      <c r="AA187" s="85" t="s">
        <v>654</v>
      </c>
      <c r="AB187" s="85" t="s">
        <v>735</v>
      </c>
      <c r="AC187" s="79" t="b">
        <v>0</v>
      </c>
      <c r="AD187" s="79">
        <v>2</v>
      </c>
      <c r="AE187" s="85" t="s">
        <v>800</v>
      </c>
      <c r="AF187" s="79" t="b">
        <v>0</v>
      </c>
      <c r="AG187" s="79" t="s">
        <v>806</v>
      </c>
      <c r="AH187" s="79"/>
      <c r="AI187" s="85" t="s">
        <v>740</v>
      </c>
      <c r="AJ187" s="79" t="b">
        <v>0</v>
      </c>
      <c r="AK187" s="79">
        <v>1</v>
      </c>
      <c r="AL187" s="85" t="s">
        <v>740</v>
      </c>
      <c r="AM187" s="79" t="s">
        <v>812</v>
      </c>
      <c r="AN187" s="79" t="b">
        <v>0</v>
      </c>
      <c r="AO187" s="85" t="s">
        <v>735</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v>
      </c>
      <c r="BC187" s="78" t="str">
        <f>REPLACE(INDEX(GroupVertices[Group],MATCH(Edges[[#This Row],[Vertex 2]],GroupVertices[Vertex],0)),1,1,"")</f>
        <v>2</v>
      </c>
      <c r="BD187" s="48">
        <v>0</v>
      </c>
      <c r="BE187" s="49">
        <v>0</v>
      </c>
      <c r="BF187" s="48">
        <v>0</v>
      </c>
      <c r="BG187" s="49">
        <v>0</v>
      </c>
      <c r="BH187" s="48">
        <v>0</v>
      </c>
      <c r="BI187" s="49">
        <v>0</v>
      </c>
      <c r="BJ187" s="48">
        <v>6</v>
      </c>
      <c r="BK187" s="49">
        <v>100</v>
      </c>
      <c r="BL187" s="48">
        <v>6</v>
      </c>
    </row>
    <row r="188" spans="1:64" ht="15">
      <c r="A188" s="64" t="s">
        <v>219</v>
      </c>
      <c r="B188" s="64" t="s">
        <v>348</v>
      </c>
      <c r="C188" s="65" t="s">
        <v>2124</v>
      </c>
      <c r="D188" s="66">
        <v>3</v>
      </c>
      <c r="E188" s="67" t="s">
        <v>132</v>
      </c>
      <c r="F188" s="68">
        <v>32</v>
      </c>
      <c r="G188" s="65"/>
      <c r="H188" s="69"/>
      <c r="I188" s="70"/>
      <c r="J188" s="70"/>
      <c r="K188" s="34" t="s">
        <v>65</v>
      </c>
      <c r="L188" s="77">
        <v>188</v>
      </c>
      <c r="M188" s="77"/>
      <c r="N188" s="72"/>
      <c r="O188" s="79" t="s">
        <v>358</v>
      </c>
      <c r="P188" s="81">
        <v>43611.52721064815</v>
      </c>
      <c r="Q188" s="79" t="s">
        <v>437</v>
      </c>
      <c r="R188" s="79"/>
      <c r="S188" s="79"/>
      <c r="T188" s="79" t="s">
        <v>462</v>
      </c>
      <c r="U188" s="79"/>
      <c r="V188" s="83" t="s">
        <v>471</v>
      </c>
      <c r="W188" s="81">
        <v>43611.52721064815</v>
      </c>
      <c r="X188" s="83" t="s">
        <v>556</v>
      </c>
      <c r="Y188" s="79"/>
      <c r="Z188" s="79"/>
      <c r="AA188" s="85" t="s">
        <v>655</v>
      </c>
      <c r="AB188" s="79"/>
      <c r="AC188" s="79" t="b">
        <v>0</v>
      </c>
      <c r="AD188" s="79">
        <v>0</v>
      </c>
      <c r="AE188" s="85" t="s">
        <v>740</v>
      </c>
      <c r="AF188" s="79" t="b">
        <v>0</v>
      </c>
      <c r="AG188" s="79" t="s">
        <v>806</v>
      </c>
      <c r="AH188" s="79"/>
      <c r="AI188" s="85" t="s">
        <v>740</v>
      </c>
      <c r="AJ188" s="79" t="b">
        <v>0</v>
      </c>
      <c r="AK188" s="79">
        <v>1</v>
      </c>
      <c r="AL188" s="85" t="s">
        <v>654</v>
      </c>
      <c r="AM188" s="79" t="s">
        <v>814</v>
      </c>
      <c r="AN188" s="79" t="b">
        <v>0</v>
      </c>
      <c r="AO188" s="85" t="s">
        <v>654</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2</v>
      </c>
      <c r="BC188" s="78" t="str">
        <f>REPLACE(INDEX(GroupVertices[Group],MATCH(Edges[[#This Row],[Vertex 2]],GroupVertices[Vertex],0)),1,1,"")</f>
        <v>2</v>
      </c>
      <c r="BD188" s="48">
        <v>0</v>
      </c>
      <c r="BE188" s="49">
        <v>0</v>
      </c>
      <c r="BF188" s="48">
        <v>0</v>
      </c>
      <c r="BG188" s="49">
        <v>0</v>
      </c>
      <c r="BH188" s="48">
        <v>0</v>
      </c>
      <c r="BI188" s="49">
        <v>0</v>
      </c>
      <c r="BJ188" s="48">
        <v>8</v>
      </c>
      <c r="BK188" s="49">
        <v>100</v>
      </c>
      <c r="BL188" s="48">
        <v>8</v>
      </c>
    </row>
    <row r="189" spans="1:64" ht="15">
      <c r="A189" s="64" t="s">
        <v>218</v>
      </c>
      <c r="B189" s="64" t="s">
        <v>349</v>
      </c>
      <c r="C189" s="65" t="s">
        <v>2124</v>
      </c>
      <c r="D189" s="66">
        <v>3</v>
      </c>
      <c r="E189" s="67" t="s">
        <v>132</v>
      </c>
      <c r="F189" s="68">
        <v>32</v>
      </c>
      <c r="G189" s="65"/>
      <c r="H189" s="69"/>
      <c r="I189" s="70"/>
      <c r="J189" s="70"/>
      <c r="K189" s="34" t="s">
        <v>65</v>
      </c>
      <c r="L189" s="77">
        <v>189</v>
      </c>
      <c r="M189" s="77"/>
      <c r="N189" s="72"/>
      <c r="O189" s="79" t="s">
        <v>359</v>
      </c>
      <c r="P189" s="81">
        <v>43611.51724537037</v>
      </c>
      <c r="Q189" s="79" t="s">
        <v>438</v>
      </c>
      <c r="R189" s="79"/>
      <c r="S189" s="79"/>
      <c r="T189" s="79" t="s">
        <v>462</v>
      </c>
      <c r="U189" s="79"/>
      <c r="V189" s="83" t="s">
        <v>470</v>
      </c>
      <c r="W189" s="81">
        <v>43611.51724537037</v>
      </c>
      <c r="X189" s="83" t="s">
        <v>557</v>
      </c>
      <c r="Y189" s="79"/>
      <c r="Z189" s="79"/>
      <c r="AA189" s="85" t="s">
        <v>656</v>
      </c>
      <c r="AB189" s="85" t="s">
        <v>736</v>
      </c>
      <c r="AC189" s="79" t="b">
        <v>0</v>
      </c>
      <c r="AD189" s="79">
        <v>1</v>
      </c>
      <c r="AE189" s="85" t="s">
        <v>801</v>
      </c>
      <c r="AF189" s="79" t="b">
        <v>0</v>
      </c>
      <c r="AG189" s="79" t="s">
        <v>806</v>
      </c>
      <c r="AH189" s="79"/>
      <c r="AI189" s="85" t="s">
        <v>740</v>
      </c>
      <c r="AJ189" s="79" t="b">
        <v>0</v>
      </c>
      <c r="AK189" s="79">
        <v>1</v>
      </c>
      <c r="AL189" s="85" t="s">
        <v>740</v>
      </c>
      <c r="AM189" s="79" t="s">
        <v>812</v>
      </c>
      <c r="AN189" s="79" t="b">
        <v>0</v>
      </c>
      <c r="AO189" s="85" t="s">
        <v>736</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v>
      </c>
      <c r="BC189" s="78" t="str">
        <f>REPLACE(INDEX(GroupVertices[Group],MATCH(Edges[[#This Row],[Vertex 2]],GroupVertices[Vertex],0)),1,1,"")</f>
        <v>2</v>
      </c>
      <c r="BD189" s="48">
        <v>0</v>
      </c>
      <c r="BE189" s="49">
        <v>0</v>
      </c>
      <c r="BF189" s="48">
        <v>0</v>
      </c>
      <c r="BG189" s="49">
        <v>0</v>
      </c>
      <c r="BH189" s="48">
        <v>0</v>
      </c>
      <c r="BI189" s="49">
        <v>0</v>
      </c>
      <c r="BJ189" s="48">
        <v>4</v>
      </c>
      <c r="BK189" s="49">
        <v>100</v>
      </c>
      <c r="BL189" s="48">
        <v>4</v>
      </c>
    </row>
    <row r="190" spans="1:64" ht="15">
      <c r="A190" s="64" t="s">
        <v>219</v>
      </c>
      <c r="B190" s="64" t="s">
        <v>349</v>
      </c>
      <c r="C190" s="65" t="s">
        <v>2124</v>
      </c>
      <c r="D190" s="66">
        <v>3</v>
      </c>
      <c r="E190" s="67" t="s">
        <v>132</v>
      </c>
      <c r="F190" s="68">
        <v>32</v>
      </c>
      <c r="G190" s="65"/>
      <c r="H190" s="69"/>
      <c r="I190" s="70"/>
      <c r="J190" s="70"/>
      <c r="K190" s="34" t="s">
        <v>65</v>
      </c>
      <c r="L190" s="77">
        <v>190</v>
      </c>
      <c r="M190" s="77"/>
      <c r="N190" s="72"/>
      <c r="O190" s="79" t="s">
        <v>358</v>
      </c>
      <c r="P190" s="81">
        <v>43611.52722222222</v>
      </c>
      <c r="Q190" s="79" t="s">
        <v>439</v>
      </c>
      <c r="R190" s="79"/>
      <c r="S190" s="79"/>
      <c r="T190" s="79" t="s">
        <v>462</v>
      </c>
      <c r="U190" s="79"/>
      <c r="V190" s="83" t="s">
        <v>471</v>
      </c>
      <c r="W190" s="81">
        <v>43611.52722222222</v>
      </c>
      <c r="X190" s="83" t="s">
        <v>558</v>
      </c>
      <c r="Y190" s="79"/>
      <c r="Z190" s="79"/>
      <c r="AA190" s="85" t="s">
        <v>657</v>
      </c>
      <c r="AB190" s="79"/>
      <c r="AC190" s="79" t="b">
        <v>0</v>
      </c>
      <c r="AD190" s="79">
        <v>0</v>
      </c>
      <c r="AE190" s="85" t="s">
        <v>740</v>
      </c>
      <c r="AF190" s="79" t="b">
        <v>0</v>
      </c>
      <c r="AG190" s="79" t="s">
        <v>806</v>
      </c>
      <c r="AH190" s="79"/>
      <c r="AI190" s="85" t="s">
        <v>740</v>
      </c>
      <c r="AJ190" s="79" t="b">
        <v>0</v>
      </c>
      <c r="AK190" s="79">
        <v>1</v>
      </c>
      <c r="AL190" s="85" t="s">
        <v>656</v>
      </c>
      <c r="AM190" s="79" t="s">
        <v>814</v>
      </c>
      <c r="AN190" s="79" t="b">
        <v>0</v>
      </c>
      <c r="AO190" s="85" t="s">
        <v>656</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2</v>
      </c>
      <c r="BC190" s="78" t="str">
        <f>REPLACE(INDEX(GroupVertices[Group],MATCH(Edges[[#This Row],[Vertex 2]],GroupVertices[Vertex],0)),1,1,"")</f>
        <v>2</v>
      </c>
      <c r="BD190" s="48">
        <v>0</v>
      </c>
      <c r="BE190" s="49">
        <v>0</v>
      </c>
      <c r="BF190" s="48">
        <v>0</v>
      </c>
      <c r="BG190" s="49">
        <v>0</v>
      </c>
      <c r="BH190" s="48">
        <v>0</v>
      </c>
      <c r="BI190" s="49">
        <v>0</v>
      </c>
      <c r="BJ190" s="48">
        <v>6</v>
      </c>
      <c r="BK190" s="49">
        <v>100</v>
      </c>
      <c r="BL190" s="48">
        <v>6</v>
      </c>
    </row>
    <row r="191" spans="1:64" ht="15">
      <c r="A191" s="64" t="s">
        <v>218</v>
      </c>
      <c r="B191" s="64" t="s">
        <v>350</v>
      </c>
      <c r="C191" s="65" t="s">
        <v>2124</v>
      </c>
      <c r="D191" s="66">
        <v>3</v>
      </c>
      <c r="E191" s="67" t="s">
        <v>132</v>
      </c>
      <c r="F191" s="68">
        <v>32</v>
      </c>
      <c r="G191" s="65"/>
      <c r="H191" s="69"/>
      <c r="I191" s="70"/>
      <c r="J191" s="70"/>
      <c r="K191" s="34" t="s">
        <v>65</v>
      </c>
      <c r="L191" s="77">
        <v>191</v>
      </c>
      <c r="M191" s="77"/>
      <c r="N191" s="72"/>
      <c r="O191" s="79" t="s">
        <v>358</v>
      </c>
      <c r="P191" s="81">
        <v>43611.5171875</v>
      </c>
      <c r="Q191" s="79" t="s">
        <v>440</v>
      </c>
      <c r="R191" s="79"/>
      <c r="S191" s="79"/>
      <c r="T191" s="79" t="s">
        <v>462</v>
      </c>
      <c r="U191" s="79"/>
      <c r="V191" s="83" t="s">
        <v>470</v>
      </c>
      <c r="W191" s="81">
        <v>43611.5171875</v>
      </c>
      <c r="X191" s="83" t="s">
        <v>559</v>
      </c>
      <c r="Y191" s="79"/>
      <c r="Z191" s="79"/>
      <c r="AA191" s="85" t="s">
        <v>658</v>
      </c>
      <c r="AB191" s="85" t="s">
        <v>737</v>
      </c>
      <c r="AC191" s="79" t="b">
        <v>0</v>
      </c>
      <c r="AD191" s="79">
        <v>2</v>
      </c>
      <c r="AE191" s="85" t="s">
        <v>802</v>
      </c>
      <c r="AF191" s="79" t="b">
        <v>0</v>
      </c>
      <c r="AG191" s="79" t="s">
        <v>806</v>
      </c>
      <c r="AH191" s="79"/>
      <c r="AI191" s="85" t="s">
        <v>740</v>
      </c>
      <c r="AJ191" s="79" t="b">
        <v>0</v>
      </c>
      <c r="AK191" s="79">
        <v>1</v>
      </c>
      <c r="AL191" s="85" t="s">
        <v>740</v>
      </c>
      <c r="AM191" s="79" t="s">
        <v>812</v>
      </c>
      <c r="AN191" s="79" t="b">
        <v>0</v>
      </c>
      <c r="AO191" s="85" t="s">
        <v>737</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1</v>
      </c>
      <c r="BC191" s="78" t="str">
        <f>REPLACE(INDEX(GroupVertices[Group],MATCH(Edges[[#This Row],[Vertex 2]],GroupVertices[Vertex],0)),1,1,"")</f>
        <v>2</v>
      </c>
      <c r="BD191" s="48"/>
      <c r="BE191" s="49"/>
      <c r="BF191" s="48"/>
      <c r="BG191" s="49"/>
      <c r="BH191" s="48"/>
      <c r="BI191" s="49"/>
      <c r="BJ191" s="48"/>
      <c r="BK191" s="49"/>
      <c r="BL191" s="48"/>
    </row>
    <row r="192" spans="1:64" ht="15">
      <c r="A192" s="64" t="s">
        <v>219</v>
      </c>
      <c r="B192" s="64" t="s">
        <v>350</v>
      </c>
      <c r="C192" s="65" t="s">
        <v>2124</v>
      </c>
      <c r="D192" s="66">
        <v>3</v>
      </c>
      <c r="E192" s="67" t="s">
        <v>132</v>
      </c>
      <c r="F192" s="68">
        <v>32</v>
      </c>
      <c r="G192" s="65"/>
      <c r="H192" s="69"/>
      <c r="I192" s="70"/>
      <c r="J192" s="70"/>
      <c r="K192" s="34" t="s">
        <v>65</v>
      </c>
      <c r="L192" s="77">
        <v>192</v>
      </c>
      <c r="M192" s="77"/>
      <c r="N192" s="72"/>
      <c r="O192" s="79" t="s">
        <v>358</v>
      </c>
      <c r="P192" s="81">
        <v>43611.52725694444</v>
      </c>
      <c r="Q192" s="79" t="s">
        <v>441</v>
      </c>
      <c r="R192" s="79"/>
      <c r="S192" s="79"/>
      <c r="T192" s="79" t="s">
        <v>462</v>
      </c>
      <c r="U192" s="79"/>
      <c r="V192" s="83" t="s">
        <v>471</v>
      </c>
      <c r="W192" s="81">
        <v>43611.52725694444</v>
      </c>
      <c r="X192" s="83" t="s">
        <v>560</v>
      </c>
      <c r="Y192" s="79"/>
      <c r="Z192" s="79"/>
      <c r="AA192" s="85" t="s">
        <v>659</v>
      </c>
      <c r="AB192" s="79"/>
      <c r="AC192" s="79" t="b">
        <v>0</v>
      </c>
      <c r="AD192" s="79">
        <v>0</v>
      </c>
      <c r="AE192" s="85" t="s">
        <v>740</v>
      </c>
      <c r="AF192" s="79" t="b">
        <v>0</v>
      </c>
      <c r="AG192" s="79" t="s">
        <v>806</v>
      </c>
      <c r="AH192" s="79"/>
      <c r="AI192" s="85" t="s">
        <v>740</v>
      </c>
      <c r="AJ192" s="79" t="b">
        <v>0</v>
      </c>
      <c r="AK192" s="79">
        <v>1</v>
      </c>
      <c r="AL192" s="85" t="s">
        <v>658</v>
      </c>
      <c r="AM192" s="79" t="s">
        <v>814</v>
      </c>
      <c r="AN192" s="79" t="b">
        <v>0</v>
      </c>
      <c r="AO192" s="85" t="s">
        <v>658</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2</v>
      </c>
      <c r="BC192" s="78" t="str">
        <f>REPLACE(INDEX(GroupVertices[Group],MATCH(Edges[[#This Row],[Vertex 2]],GroupVertices[Vertex],0)),1,1,"")</f>
        <v>2</v>
      </c>
      <c r="BD192" s="48"/>
      <c r="BE192" s="49"/>
      <c r="BF192" s="48"/>
      <c r="BG192" s="49"/>
      <c r="BH192" s="48"/>
      <c r="BI192" s="49"/>
      <c r="BJ192" s="48"/>
      <c r="BK192" s="49"/>
      <c r="BL192" s="48"/>
    </row>
    <row r="193" spans="1:64" ht="15">
      <c r="A193" s="64" t="s">
        <v>218</v>
      </c>
      <c r="B193" s="64" t="s">
        <v>351</v>
      </c>
      <c r="C193" s="65" t="s">
        <v>2124</v>
      </c>
      <c r="D193" s="66">
        <v>3</v>
      </c>
      <c r="E193" s="67" t="s">
        <v>132</v>
      </c>
      <c r="F193" s="68">
        <v>32</v>
      </c>
      <c r="G193" s="65"/>
      <c r="H193" s="69"/>
      <c r="I193" s="70"/>
      <c r="J193" s="70"/>
      <c r="K193" s="34" t="s">
        <v>65</v>
      </c>
      <c r="L193" s="77">
        <v>193</v>
      </c>
      <c r="M193" s="77"/>
      <c r="N193" s="72"/>
      <c r="O193" s="79" t="s">
        <v>358</v>
      </c>
      <c r="P193" s="81">
        <v>43611.5171875</v>
      </c>
      <c r="Q193" s="79" t="s">
        <v>440</v>
      </c>
      <c r="R193" s="79"/>
      <c r="S193" s="79"/>
      <c r="T193" s="79" t="s">
        <v>462</v>
      </c>
      <c r="U193" s="79"/>
      <c r="V193" s="83" t="s">
        <v>470</v>
      </c>
      <c r="W193" s="81">
        <v>43611.5171875</v>
      </c>
      <c r="X193" s="83" t="s">
        <v>559</v>
      </c>
      <c r="Y193" s="79"/>
      <c r="Z193" s="79"/>
      <c r="AA193" s="85" t="s">
        <v>658</v>
      </c>
      <c r="AB193" s="85" t="s">
        <v>737</v>
      </c>
      <c r="AC193" s="79" t="b">
        <v>0</v>
      </c>
      <c r="AD193" s="79">
        <v>2</v>
      </c>
      <c r="AE193" s="85" t="s">
        <v>802</v>
      </c>
      <c r="AF193" s="79" t="b">
        <v>0</v>
      </c>
      <c r="AG193" s="79" t="s">
        <v>806</v>
      </c>
      <c r="AH193" s="79"/>
      <c r="AI193" s="85" t="s">
        <v>740</v>
      </c>
      <c r="AJ193" s="79" t="b">
        <v>0</v>
      </c>
      <c r="AK193" s="79">
        <v>1</v>
      </c>
      <c r="AL193" s="85" t="s">
        <v>740</v>
      </c>
      <c r="AM193" s="79" t="s">
        <v>812</v>
      </c>
      <c r="AN193" s="79" t="b">
        <v>0</v>
      </c>
      <c r="AO193" s="85" t="s">
        <v>737</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v>
      </c>
      <c r="BC193" s="78" t="str">
        <f>REPLACE(INDEX(GroupVertices[Group],MATCH(Edges[[#This Row],[Vertex 2]],GroupVertices[Vertex],0)),1,1,"")</f>
        <v>2</v>
      </c>
      <c r="BD193" s="48"/>
      <c r="BE193" s="49"/>
      <c r="BF193" s="48"/>
      <c r="BG193" s="49"/>
      <c r="BH193" s="48"/>
      <c r="BI193" s="49"/>
      <c r="BJ193" s="48"/>
      <c r="BK193" s="49"/>
      <c r="BL193" s="48"/>
    </row>
    <row r="194" spans="1:64" ht="15">
      <c r="A194" s="64" t="s">
        <v>219</v>
      </c>
      <c r="B194" s="64" t="s">
        <v>351</v>
      </c>
      <c r="C194" s="65" t="s">
        <v>2124</v>
      </c>
      <c r="D194" s="66">
        <v>3</v>
      </c>
      <c r="E194" s="67" t="s">
        <v>132</v>
      </c>
      <c r="F194" s="68">
        <v>32</v>
      </c>
      <c r="G194" s="65"/>
      <c r="H194" s="69"/>
      <c r="I194" s="70"/>
      <c r="J194" s="70"/>
      <c r="K194" s="34" t="s">
        <v>65</v>
      </c>
      <c r="L194" s="77">
        <v>194</v>
      </c>
      <c r="M194" s="77"/>
      <c r="N194" s="72"/>
      <c r="O194" s="79" t="s">
        <v>358</v>
      </c>
      <c r="P194" s="81">
        <v>43611.52725694444</v>
      </c>
      <c r="Q194" s="79" t="s">
        <v>441</v>
      </c>
      <c r="R194" s="79"/>
      <c r="S194" s="79"/>
      <c r="T194" s="79" t="s">
        <v>462</v>
      </c>
      <c r="U194" s="79"/>
      <c r="V194" s="83" t="s">
        <v>471</v>
      </c>
      <c r="W194" s="81">
        <v>43611.52725694444</v>
      </c>
      <c r="X194" s="83" t="s">
        <v>560</v>
      </c>
      <c r="Y194" s="79"/>
      <c r="Z194" s="79"/>
      <c r="AA194" s="85" t="s">
        <v>659</v>
      </c>
      <c r="AB194" s="79"/>
      <c r="AC194" s="79" t="b">
        <v>0</v>
      </c>
      <c r="AD194" s="79">
        <v>0</v>
      </c>
      <c r="AE194" s="85" t="s">
        <v>740</v>
      </c>
      <c r="AF194" s="79" t="b">
        <v>0</v>
      </c>
      <c r="AG194" s="79" t="s">
        <v>806</v>
      </c>
      <c r="AH194" s="79"/>
      <c r="AI194" s="85" t="s">
        <v>740</v>
      </c>
      <c r="AJ194" s="79" t="b">
        <v>0</v>
      </c>
      <c r="AK194" s="79">
        <v>1</v>
      </c>
      <c r="AL194" s="85" t="s">
        <v>658</v>
      </c>
      <c r="AM194" s="79" t="s">
        <v>814</v>
      </c>
      <c r="AN194" s="79" t="b">
        <v>0</v>
      </c>
      <c r="AO194" s="85" t="s">
        <v>658</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2</v>
      </c>
      <c r="BC194" s="78" t="str">
        <f>REPLACE(INDEX(GroupVertices[Group],MATCH(Edges[[#This Row],[Vertex 2]],GroupVertices[Vertex],0)),1,1,"")</f>
        <v>2</v>
      </c>
      <c r="BD194" s="48"/>
      <c r="BE194" s="49"/>
      <c r="BF194" s="48"/>
      <c r="BG194" s="49"/>
      <c r="BH194" s="48"/>
      <c r="BI194" s="49"/>
      <c r="BJ194" s="48"/>
      <c r="BK194" s="49"/>
      <c r="BL194" s="48"/>
    </row>
    <row r="195" spans="1:64" ht="15">
      <c r="A195" s="64" t="s">
        <v>218</v>
      </c>
      <c r="B195" s="64" t="s">
        <v>352</v>
      </c>
      <c r="C195" s="65" t="s">
        <v>2124</v>
      </c>
      <c r="D195" s="66">
        <v>3</v>
      </c>
      <c r="E195" s="67" t="s">
        <v>132</v>
      </c>
      <c r="F195" s="68">
        <v>32</v>
      </c>
      <c r="G195" s="65"/>
      <c r="H195" s="69"/>
      <c r="I195" s="70"/>
      <c r="J195" s="70"/>
      <c r="K195" s="34" t="s">
        <v>65</v>
      </c>
      <c r="L195" s="77">
        <v>195</v>
      </c>
      <c r="M195" s="77"/>
      <c r="N195" s="72"/>
      <c r="O195" s="79" t="s">
        <v>359</v>
      </c>
      <c r="P195" s="81">
        <v>43610.181875</v>
      </c>
      <c r="Q195" s="79" t="s">
        <v>417</v>
      </c>
      <c r="R195" s="79"/>
      <c r="S195" s="79"/>
      <c r="T195" s="79" t="s">
        <v>462</v>
      </c>
      <c r="U195" s="79"/>
      <c r="V195" s="83" t="s">
        <v>470</v>
      </c>
      <c r="W195" s="81">
        <v>43610.181875</v>
      </c>
      <c r="X195" s="83" t="s">
        <v>535</v>
      </c>
      <c r="Y195" s="79"/>
      <c r="Z195" s="79"/>
      <c r="AA195" s="85" t="s">
        <v>634</v>
      </c>
      <c r="AB195" s="85" t="s">
        <v>723</v>
      </c>
      <c r="AC195" s="79" t="b">
        <v>0</v>
      </c>
      <c r="AD195" s="79">
        <v>0</v>
      </c>
      <c r="AE195" s="85" t="s">
        <v>788</v>
      </c>
      <c r="AF195" s="79" t="b">
        <v>0</v>
      </c>
      <c r="AG195" s="79" t="s">
        <v>806</v>
      </c>
      <c r="AH195" s="79"/>
      <c r="AI195" s="85" t="s">
        <v>740</v>
      </c>
      <c r="AJ195" s="79" t="b">
        <v>0</v>
      </c>
      <c r="AK195" s="79">
        <v>0</v>
      </c>
      <c r="AL195" s="85" t="s">
        <v>740</v>
      </c>
      <c r="AM195" s="79" t="s">
        <v>813</v>
      </c>
      <c r="AN195" s="79" t="b">
        <v>0</v>
      </c>
      <c r="AO195" s="85" t="s">
        <v>723</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1</v>
      </c>
      <c r="BC195" s="78" t="str">
        <f>REPLACE(INDEX(GroupVertices[Group],MATCH(Edges[[#This Row],[Vertex 2]],GroupVertices[Vertex],0)),1,1,"")</f>
        <v>2</v>
      </c>
      <c r="BD195" s="48">
        <v>0</v>
      </c>
      <c r="BE195" s="49">
        <v>0</v>
      </c>
      <c r="BF195" s="48">
        <v>0</v>
      </c>
      <c r="BG195" s="49">
        <v>0</v>
      </c>
      <c r="BH195" s="48">
        <v>0</v>
      </c>
      <c r="BI195" s="49">
        <v>0</v>
      </c>
      <c r="BJ195" s="48">
        <v>6</v>
      </c>
      <c r="BK195" s="49">
        <v>100</v>
      </c>
      <c r="BL195" s="48">
        <v>6</v>
      </c>
    </row>
    <row r="196" spans="1:64" ht="15">
      <c r="A196" s="64" t="s">
        <v>218</v>
      </c>
      <c r="B196" s="64" t="s">
        <v>352</v>
      </c>
      <c r="C196" s="65" t="s">
        <v>2124</v>
      </c>
      <c r="D196" s="66">
        <v>3</v>
      </c>
      <c r="E196" s="67" t="s">
        <v>132</v>
      </c>
      <c r="F196" s="68">
        <v>32</v>
      </c>
      <c r="G196" s="65"/>
      <c r="H196" s="69"/>
      <c r="I196" s="70"/>
      <c r="J196" s="70"/>
      <c r="K196" s="34" t="s">
        <v>65</v>
      </c>
      <c r="L196" s="77">
        <v>196</v>
      </c>
      <c r="M196" s="77"/>
      <c r="N196" s="72"/>
      <c r="O196" s="79" t="s">
        <v>358</v>
      </c>
      <c r="P196" s="81">
        <v>43611.5171875</v>
      </c>
      <c r="Q196" s="79" t="s">
        <v>440</v>
      </c>
      <c r="R196" s="79"/>
      <c r="S196" s="79"/>
      <c r="T196" s="79" t="s">
        <v>462</v>
      </c>
      <c r="U196" s="79"/>
      <c r="V196" s="83" t="s">
        <v>470</v>
      </c>
      <c r="W196" s="81">
        <v>43611.5171875</v>
      </c>
      <c r="X196" s="83" t="s">
        <v>559</v>
      </c>
      <c r="Y196" s="79"/>
      <c r="Z196" s="79"/>
      <c r="AA196" s="85" t="s">
        <v>658</v>
      </c>
      <c r="AB196" s="85" t="s">
        <v>737</v>
      </c>
      <c r="AC196" s="79" t="b">
        <v>0</v>
      </c>
      <c r="AD196" s="79">
        <v>2</v>
      </c>
      <c r="AE196" s="85" t="s">
        <v>802</v>
      </c>
      <c r="AF196" s="79" t="b">
        <v>0</v>
      </c>
      <c r="AG196" s="79" t="s">
        <v>806</v>
      </c>
      <c r="AH196" s="79"/>
      <c r="AI196" s="85" t="s">
        <v>740</v>
      </c>
      <c r="AJ196" s="79" t="b">
        <v>0</v>
      </c>
      <c r="AK196" s="79">
        <v>1</v>
      </c>
      <c r="AL196" s="85" t="s">
        <v>740</v>
      </c>
      <c r="AM196" s="79" t="s">
        <v>812</v>
      </c>
      <c r="AN196" s="79" t="b">
        <v>0</v>
      </c>
      <c r="AO196" s="85" t="s">
        <v>737</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v>
      </c>
      <c r="BC196" s="78" t="str">
        <f>REPLACE(INDEX(GroupVertices[Group],MATCH(Edges[[#This Row],[Vertex 2]],GroupVertices[Vertex],0)),1,1,"")</f>
        <v>2</v>
      </c>
      <c r="BD196" s="48"/>
      <c r="BE196" s="49"/>
      <c r="BF196" s="48"/>
      <c r="BG196" s="49"/>
      <c r="BH196" s="48"/>
      <c r="BI196" s="49"/>
      <c r="BJ196" s="48"/>
      <c r="BK196" s="49"/>
      <c r="BL196" s="48"/>
    </row>
    <row r="197" spans="1:64" ht="15">
      <c r="A197" s="64" t="s">
        <v>219</v>
      </c>
      <c r="B197" s="64" t="s">
        <v>352</v>
      </c>
      <c r="C197" s="65" t="s">
        <v>2124</v>
      </c>
      <c r="D197" s="66">
        <v>3</v>
      </c>
      <c r="E197" s="67" t="s">
        <v>132</v>
      </c>
      <c r="F197" s="68">
        <v>32</v>
      </c>
      <c r="G197" s="65"/>
      <c r="H197" s="69"/>
      <c r="I197" s="70"/>
      <c r="J197" s="70"/>
      <c r="K197" s="34" t="s">
        <v>65</v>
      </c>
      <c r="L197" s="77">
        <v>197</v>
      </c>
      <c r="M197" s="77"/>
      <c r="N197" s="72"/>
      <c r="O197" s="79" t="s">
        <v>358</v>
      </c>
      <c r="P197" s="81">
        <v>43611.52725694444</v>
      </c>
      <c r="Q197" s="79" t="s">
        <v>441</v>
      </c>
      <c r="R197" s="79"/>
      <c r="S197" s="79"/>
      <c r="T197" s="79" t="s">
        <v>462</v>
      </c>
      <c r="U197" s="79"/>
      <c r="V197" s="83" t="s">
        <v>471</v>
      </c>
      <c r="W197" s="81">
        <v>43611.52725694444</v>
      </c>
      <c r="X197" s="83" t="s">
        <v>560</v>
      </c>
      <c r="Y197" s="79"/>
      <c r="Z197" s="79"/>
      <c r="AA197" s="85" t="s">
        <v>659</v>
      </c>
      <c r="AB197" s="79"/>
      <c r="AC197" s="79" t="b">
        <v>0</v>
      </c>
      <c r="AD197" s="79">
        <v>0</v>
      </c>
      <c r="AE197" s="85" t="s">
        <v>740</v>
      </c>
      <c r="AF197" s="79" t="b">
        <v>0</v>
      </c>
      <c r="AG197" s="79" t="s">
        <v>806</v>
      </c>
      <c r="AH197" s="79"/>
      <c r="AI197" s="85" t="s">
        <v>740</v>
      </c>
      <c r="AJ197" s="79" t="b">
        <v>0</v>
      </c>
      <c r="AK197" s="79">
        <v>1</v>
      </c>
      <c r="AL197" s="85" t="s">
        <v>658</v>
      </c>
      <c r="AM197" s="79" t="s">
        <v>814</v>
      </c>
      <c r="AN197" s="79" t="b">
        <v>0</v>
      </c>
      <c r="AO197" s="85" t="s">
        <v>658</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2</v>
      </c>
      <c r="BC197" s="78" t="str">
        <f>REPLACE(INDEX(GroupVertices[Group],MATCH(Edges[[#This Row],[Vertex 2]],GroupVertices[Vertex],0)),1,1,"")</f>
        <v>2</v>
      </c>
      <c r="BD197" s="48"/>
      <c r="BE197" s="49"/>
      <c r="BF197" s="48"/>
      <c r="BG197" s="49"/>
      <c r="BH197" s="48"/>
      <c r="BI197" s="49"/>
      <c r="BJ197" s="48"/>
      <c r="BK197" s="49"/>
      <c r="BL197" s="48"/>
    </row>
    <row r="198" spans="1:64" ht="15">
      <c r="A198" s="64" t="s">
        <v>218</v>
      </c>
      <c r="B198" s="64" t="s">
        <v>353</v>
      </c>
      <c r="C198" s="65" t="s">
        <v>2124</v>
      </c>
      <c r="D198" s="66">
        <v>3</v>
      </c>
      <c r="E198" s="67" t="s">
        <v>132</v>
      </c>
      <c r="F198" s="68">
        <v>32</v>
      </c>
      <c r="G198" s="65"/>
      <c r="H198" s="69"/>
      <c r="I198" s="70"/>
      <c r="J198" s="70"/>
      <c r="K198" s="34" t="s">
        <v>65</v>
      </c>
      <c r="L198" s="77">
        <v>198</v>
      </c>
      <c r="M198" s="77"/>
      <c r="N198" s="72"/>
      <c r="O198" s="79" t="s">
        <v>358</v>
      </c>
      <c r="P198" s="81">
        <v>43611.5171875</v>
      </c>
      <c r="Q198" s="79" t="s">
        <v>440</v>
      </c>
      <c r="R198" s="79"/>
      <c r="S198" s="79"/>
      <c r="T198" s="79" t="s">
        <v>462</v>
      </c>
      <c r="U198" s="79"/>
      <c r="V198" s="83" t="s">
        <v>470</v>
      </c>
      <c r="W198" s="81">
        <v>43611.5171875</v>
      </c>
      <c r="X198" s="83" t="s">
        <v>559</v>
      </c>
      <c r="Y198" s="79"/>
      <c r="Z198" s="79"/>
      <c r="AA198" s="85" t="s">
        <v>658</v>
      </c>
      <c r="AB198" s="85" t="s">
        <v>737</v>
      </c>
      <c r="AC198" s="79" t="b">
        <v>0</v>
      </c>
      <c r="AD198" s="79">
        <v>2</v>
      </c>
      <c r="AE198" s="85" t="s">
        <v>802</v>
      </c>
      <c r="AF198" s="79" t="b">
        <v>0</v>
      </c>
      <c r="AG198" s="79" t="s">
        <v>806</v>
      </c>
      <c r="AH198" s="79"/>
      <c r="AI198" s="85" t="s">
        <v>740</v>
      </c>
      <c r="AJ198" s="79" t="b">
        <v>0</v>
      </c>
      <c r="AK198" s="79">
        <v>1</v>
      </c>
      <c r="AL198" s="85" t="s">
        <v>740</v>
      </c>
      <c r="AM198" s="79" t="s">
        <v>812</v>
      </c>
      <c r="AN198" s="79" t="b">
        <v>0</v>
      </c>
      <c r="AO198" s="85" t="s">
        <v>737</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v>
      </c>
      <c r="BC198" s="78" t="str">
        <f>REPLACE(INDEX(GroupVertices[Group],MATCH(Edges[[#This Row],[Vertex 2]],GroupVertices[Vertex],0)),1,1,"")</f>
        <v>2</v>
      </c>
      <c r="BD198" s="48"/>
      <c r="BE198" s="49"/>
      <c r="BF198" s="48"/>
      <c r="BG198" s="49"/>
      <c r="BH198" s="48"/>
      <c r="BI198" s="49"/>
      <c r="BJ198" s="48"/>
      <c r="BK198" s="49"/>
      <c r="BL198" s="48"/>
    </row>
    <row r="199" spans="1:64" ht="15">
      <c r="A199" s="64" t="s">
        <v>219</v>
      </c>
      <c r="B199" s="64" t="s">
        <v>353</v>
      </c>
      <c r="C199" s="65" t="s">
        <v>2124</v>
      </c>
      <c r="D199" s="66">
        <v>3</v>
      </c>
      <c r="E199" s="67" t="s">
        <v>132</v>
      </c>
      <c r="F199" s="68">
        <v>32</v>
      </c>
      <c r="G199" s="65"/>
      <c r="H199" s="69"/>
      <c r="I199" s="70"/>
      <c r="J199" s="70"/>
      <c r="K199" s="34" t="s">
        <v>65</v>
      </c>
      <c r="L199" s="77">
        <v>199</v>
      </c>
      <c r="M199" s="77"/>
      <c r="N199" s="72"/>
      <c r="O199" s="79" t="s">
        <v>358</v>
      </c>
      <c r="P199" s="81">
        <v>43611.52725694444</v>
      </c>
      <c r="Q199" s="79" t="s">
        <v>441</v>
      </c>
      <c r="R199" s="79"/>
      <c r="S199" s="79"/>
      <c r="T199" s="79" t="s">
        <v>462</v>
      </c>
      <c r="U199" s="79"/>
      <c r="V199" s="83" t="s">
        <v>471</v>
      </c>
      <c r="W199" s="81">
        <v>43611.52725694444</v>
      </c>
      <c r="X199" s="83" t="s">
        <v>560</v>
      </c>
      <c r="Y199" s="79"/>
      <c r="Z199" s="79"/>
      <c r="AA199" s="85" t="s">
        <v>659</v>
      </c>
      <c r="AB199" s="79"/>
      <c r="AC199" s="79" t="b">
        <v>0</v>
      </c>
      <c r="AD199" s="79">
        <v>0</v>
      </c>
      <c r="AE199" s="85" t="s">
        <v>740</v>
      </c>
      <c r="AF199" s="79" t="b">
        <v>0</v>
      </c>
      <c r="AG199" s="79" t="s">
        <v>806</v>
      </c>
      <c r="AH199" s="79"/>
      <c r="AI199" s="85" t="s">
        <v>740</v>
      </c>
      <c r="AJ199" s="79" t="b">
        <v>0</v>
      </c>
      <c r="AK199" s="79">
        <v>1</v>
      </c>
      <c r="AL199" s="85" t="s">
        <v>658</v>
      </c>
      <c r="AM199" s="79" t="s">
        <v>814</v>
      </c>
      <c r="AN199" s="79" t="b">
        <v>0</v>
      </c>
      <c r="AO199" s="85" t="s">
        <v>658</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2</v>
      </c>
      <c r="BC199" s="78" t="str">
        <f>REPLACE(INDEX(GroupVertices[Group],MATCH(Edges[[#This Row],[Vertex 2]],GroupVertices[Vertex],0)),1,1,"")</f>
        <v>2</v>
      </c>
      <c r="BD199" s="48"/>
      <c r="BE199" s="49"/>
      <c r="BF199" s="48"/>
      <c r="BG199" s="49"/>
      <c r="BH199" s="48"/>
      <c r="BI199" s="49"/>
      <c r="BJ199" s="48"/>
      <c r="BK199" s="49"/>
      <c r="BL199" s="48"/>
    </row>
    <row r="200" spans="1:64" ht="15">
      <c r="A200" s="64" t="s">
        <v>218</v>
      </c>
      <c r="B200" s="64" t="s">
        <v>354</v>
      </c>
      <c r="C200" s="65" t="s">
        <v>2124</v>
      </c>
      <c r="D200" s="66">
        <v>3</v>
      </c>
      <c r="E200" s="67" t="s">
        <v>132</v>
      </c>
      <c r="F200" s="68">
        <v>32</v>
      </c>
      <c r="G200" s="65"/>
      <c r="H200" s="69"/>
      <c r="I200" s="70"/>
      <c r="J200" s="70"/>
      <c r="K200" s="34" t="s">
        <v>65</v>
      </c>
      <c r="L200" s="77">
        <v>200</v>
      </c>
      <c r="M200" s="77"/>
      <c r="N200" s="72"/>
      <c r="O200" s="79" t="s">
        <v>359</v>
      </c>
      <c r="P200" s="81">
        <v>43611.5171875</v>
      </c>
      <c r="Q200" s="79" t="s">
        <v>440</v>
      </c>
      <c r="R200" s="79"/>
      <c r="S200" s="79"/>
      <c r="T200" s="79" t="s">
        <v>462</v>
      </c>
      <c r="U200" s="79"/>
      <c r="V200" s="83" t="s">
        <v>470</v>
      </c>
      <c r="W200" s="81">
        <v>43611.5171875</v>
      </c>
      <c r="X200" s="83" t="s">
        <v>559</v>
      </c>
      <c r="Y200" s="79"/>
      <c r="Z200" s="79"/>
      <c r="AA200" s="85" t="s">
        <v>658</v>
      </c>
      <c r="AB200" s="85" t="s">
        <v>737</v>
      </c>
      <c r="AC200" s="79" t="b">
        <v>0</v>
      </c>
      <c r="AD200" s="79">
        <v>2</v>
      </c>
      <c r="AE200" s="85" t="s">
        <v>802</v>
      </c>
      <c r="AF200" s="79" t="b">
        <v>0</v>
      </c>
      <c r="AG200" s="79" t="s">
        <v>806</v>
      </c>
      <c r="AH200" s="79"/>
      <c r="AI200" s="85" t="s">
        <v>740</v>
      </c>
      <c r="AJ200" s="79" t="b">
        <v>0</v>
      </c>
      <c r="AK200" s="79">
        <v>1</v>
      </c>
      <c r="AL200" s="85" t="s">
        <v>740</v>
      </c>
      <c r="AM200" s="79" t="s">
        <v>812</v>
      </c>
      <c r="AN200" s="79" t="b">
        <v>0</v>
      </c>
      <c r="AO200" s="85" t="s">
        <v>737</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1</v>
      </c>
      <c r="BC200" s="78" t="str">
        <f>REPLACE(INDEX(GroupVertices[Group],MATCH(Edges[[#This Row],[Vertex 2]],GroupVertices[Vertex],0)),1,1,"")</f>
        <v>2</v>
      </c>
      <c r="BD200" s="48">
        <v>0</v>
      </c>
      <c r="BE200" s="49">
        <v>0</v>
      </c>
      <c r="BF200" s="48">
        <v>0</v>
      </c>
      <c r="BG200" s="49">
        <v>0</v>
      </c>
      <c r="BH200" s="48">
        <v>0</v>
      </c>
      <c r="BI200" s="49">
        <v>0</v>
      </c>
      <c r="BJ200" s="48">
        <v>8</v>
      </c>
      <c r="BK200" s="49">
        <v>100</v>
      </c>
      <c r="BL200" s="48">
        <v>8</v>
      </c>
    </row>
    <row r="201" spans="1:64" ht="15">
      <c r="A201" s="64" t="s">
        <v>219</v>
      </c>
      <c r="B201" s="64" t="s">
        <v>354</v>
      </c>
      <c r="C201" s="65" t="s">
        <v>2124</v>
      </c>
      <c r="D201" s="66">
        <v>3</v>
      </c>
      <c r="E201" s="67" t="s">
        <v>132</v>
      </c>
      <c r="F201" s="68">
        <v>32</v>
      </c>
      <c r="G201" s="65"/>
      <c r="H201" s="69"/>
      <c r="I201" s="70"/>
      <c r="J201" s="70"/>
      <c r="K201" s="34" t="s">
        <v>65</v>
      </c>
      <c r="L201" s="77">
        <v>201</v>
      </c>
      <c r="M201" s="77"/>
      <c r="N201" s="72"/>
      <c r="O201" s="79" t="s">
        <v>358</v>
      </c>
      <c r="P201" s="81">
        <v>43611.52725694444</v>
      </c>
      <c r="Q201" s="79" t="s">
        <v>441</v>
      </c>
      <c r="R201" s="79"/>
      <c r="S201" s="79"/>
      <c r="T201" s="79" t="s">
        <v>462</v>
      </c>
      <c r="U201" s="79"/>
      <c r="V201" s="83" t="s">
        <v>471</v>
      </c>
      <c r="W201" s="81">
        <v>43611.52725694444</v>
      </c>
      <c r="X201" s="83" t="s">
        <v>560</v>
      </c>
      <c r="Y201" s="79"/>
      <c r="Z201" s="79"/>
      <c r="AA201" s="85" t="s">
        <v>659</v>
      </c>
      <c r="AB201" s="79"/>
      <c r="AC201" s="79" t="b">
        <v>0</v>
      </c>
      <c r="AD201" s="79">
        <v>0</v>
      </c>
      <c r="AE201" s="85" t="s">
        <v>740</v>
      </c>
      <c r="AF201" s="79" t="b">
        <v>0</v>
      </c>
      <c r="AG201" s="79" t="s">
        <v>806</v>
      </c>
      <c r="AH201" s="79"/>
      <c r="AI201" s="85" t="s">
        <v>740</v>
      </c>
      <c r="AJ201" s="79" t="b">
        <v>0</v>
      </c>
      <c r="AK201" s="79">
        <v>1</v>
      </c>
      <c r="AL201" s="85" t="s">
        <v>658</v>
      </c>
      <c r="AM201" s="79" t="s">
        <v>814</v>
      </c>
      <c r="AN201" s="79" t="b">
        <v>0</v>
      </c>
      <c r="AO201" s="85" t="s">
        <v>658</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2</v>
      </c>
      <c r="BC201" s="78" t="str">
        <f>REPLACE(INDEX(GroupVertices[Group],MATCH(Edges[[#This Row],[Vertex 2]],GroupVertices[Vertex],0)),1,1,"")</f>
        <v>2</v>
      </c>
      <c r="BD201" s="48">
        <v>0</v>
      </c>
      <c r="BE201" s="49">
        <v>0</v>
      </c>
      <c r="BF201" s="48">
        <v>0</v>
      </c>
      <c r="BG201" s="49">
        <v>0</v>
      </c>
      <c r="BH201" s="48">
        <v>0</v>
      </c>
      <c r="BI201" s="49">
        <v>0</v>
      </c>
      <c r="BJ201" s="48">
        <v>10</v>
      </c>
      <c r="BK201" s="49">
        <v>100</v>
      </c>
      <c r="BL201" s="48">
        <v>10</v>
      </c>
    </row>
    <row r="202" spans="1:64" ht="15">
      <c r="A202" s="64" t="s">
        <v>218</v>
      </c>
      <c r="B202" s="64" t="s">
        <v>355</v>
      </c>
      <c r="C202" s="65" t="s">
        <v>2124</v>
      </c>
      <c r="D202" s="66">
        <v>3</v>
      </c>
      <c r="E202" s="67" t="s">
        <v>132</v>
      </c>
      <c r="F202" s="68">
        <v>32</v>
      </c>
      <c r="G202" s="65"/>
      <c r="H202" s="69"/>
      <c r="I202" s="70"/>
      <c r="J202" s="70"/>
      <c r="K202" s="34" t="s">
        <v>65</v>
      </c>
      <c r="L202" s="77">
        <v>202</v>
      </c>
      <c r="M202" s="77"/>
      <c r="N202" s="72"/>
      <c r="O202" s="79" t="s">
        <v>358</v>
      </c>
      <c r="P202" s="81">
        <v>43611.532638888886</v>
      </c>
      <c r="Q202" s="79" t="s">
        <v>442</v>
      </c>
      <c r="R202" s="79"/>
      <c r="S202" s="79"/>
      <c r="T202" s="79" t="s">
        <v>462</v>
      </c>
      <c r="U202" s="79"/>
      <c r="V202" s="83" t="s">
        <v>470</v>
      </c>
      <c r="W202" s="81">
        <v>43611.532638888886</v>
      </c>
      <c r="X202" s="83" t="s">
        <v>561</v>
      </c>
      <c r="Y202" s="79"/>
      <c r="Z202" s="79"/>
      <c r="AA202" s="85" t="s">
        <v>660</v>
      </c>
      <c r="AB202" s="85" t="s">
        <v>738</v>
      </c>
      <c r="AC202" s="79" t="b">
        <v>0</v>
      </c>
      <c r="AD202" s="79">
        <v>1</v>
      </c>
      <c r="AE202" s="85" t="s">
        <v>803</v>
      </c>
      <c r="AF202" s="79" t="b">
        <v>0</v>
      </c>
      <c r="AG202" s="79" t="s">
        <v>806</v>
      </c>
      <c r="AH202" s="79"/>
      <c r="AI202" s="85" t="s">
        <v>740</v>
      </c>
      <c r="AJ202" s="79" t="b">
        <v>0</v>
      </c>
      <c r="AK202" s="79">
        <v>1</v>
      </c>
      <c r="AL202" s="85" t="s">
        <v>740</v>
      </c>
      <c r="AM202" s="79" t="s">
        <v>812</v>
      </c>
      <c r="AN202" s="79" t="b">
        <v>0</v>
      </c>
      <c r="AO202" s="85" t="s">
        <v>738</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v>
      </c>
      <c r="BC202" s="78" t="str">
        <f>REPLACE(INDEX(GroupVertices[Group],MATCH(Edges[[#This Row],[Vertex 2]],GroupVertices[Vertex],0)),1,1,"")</f>
        <v>2</v>
      </c>
      <c r="BD202" s="48"/>
      <c r="BE202" s="49"/>
      <c r="BF202" s="48"/>
      <c r="BG202" s="49"/>
      <c r="BH202" s="48"/>
      <c r="BI202" s="49"/>
      <c r="BJ202" s="48"/>
      <c r="BK202" s="49"/>
      <c r="BL202" s="48"/>
    </row>
    <row r="203" spans="1:64" ht="15">
      <c r="A203" s="64" t="s">
        <v>219</v>
      </c>
      <c r="B203" s="64" t="s">
        <v>355</v>
      </c>
      <c r="C203" s="65" t="s">
        <v>2124</v>
      </c>
      <c r="D203" s="66">
        <v>3</v>
      </c>
      <c r="E203" s="67" t="s">
        <v>132</v>
      </c>
      <c r="F203" s="68">
        <v>32</v>
      </c>
      <c r="G203" s="65"/>
      <c r="H203" s="69"/>
      <c r="I203" s="70"/>
      <c r="J203" s="70"/>
      <c r="K203" s="34" t="s">
        <v>65</v>
      </c>
      <c r="L203" s="77">
        <v>203</v>
      </c>
      <c r="M203" s="77"/>
      <c r="N203" s="72"/>
      <c r="O203" s="79" t="s">
        <v>358</v>
      </c>
      <c r="P203" s="81">
        <v>43611.54215277778</v>
      </c>
      <c r="Q203" s="79" t="s">
        <v>443</v>
      </c>
      <c r="R203" s="79"/>
      <c r="S203" s="79"/>
      <c r="T203" s="79" t="s">
        <v>462</v>
      </c>
      <c r="U203" s="79"/>
      <c r="V203" s="83" t="s">
        <v>471</v>
      </c>
      <c r="W203" s="81">
        <v>43611.54215277778</v>
      </c>
      <c r="X203" s="83" t="s">
        <v>562</v>
      </c>
      <c r="Y203" s="79"/>
      <c r="Z203" s="79"/>
      <c r="AA203" s="85" t="s">
        <v>661</v>
      </c>
      <c r="AB203" s="79"/>
      <c r="AC203" s="79" t="b">
        <v>0</v>
      </c>
      <c r="AD203" s="79">
        <v>0</v>
      </c>
      <c r="AE203" s="85" t="s">
        <v>740</v>
      </c>
      <c r="AF203" s="79" t="b">
        <v>0</v>
      </c>
      <c r="AG203" s="79" t="s">
        <v>806</v>
      </c>
      <c r="AH203" s="79"/>
      <c r="AI203" s="85" t="s">
        <v>740</v>
      </c>
      <c r="AJ203" s="79" t="b">
        <v>0</v>
      </c>
      <c r="AK203" s="79">
        <v>1</v>
      </c>
      <c r="AL203" s="85" t="s">
        <v>660</v>
      </c>
      <c r="AM203" s="79" t="s">
        <v>814</v>
      </c>
      <c r="AN203" s="79" t="b">
        <v>0</v>
      </c>
      <c r="AO203" s="85" t="s">
        <v>660</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2</v>
      </c>
      <c r="BC203" s="78" t="str">
        <f>REPLACE(INDEX(GroupVertices[Group],MATCH(Edges[[#This Row],[Vertex 2]],GroupVertices[Vertex],0)),1,1,"")</f>
        <v>2</v>
      </c>
      <c r="BD203" s="48"/>
      <c r="BE203" s="49"/>
      <c r="BF203" s="48"/>
      <c r="BG203" s="49"/>
      <c r="BH203" s="48"/>
      <c r="BI203" s="49"/>
      <c r="BJ203" s="48"/>
      <c r="BK203" s="49"/>
      <c r="BL203" s="48"/>
    </row>
    <row r="204" spans="1:64" ht="15">
      <c r="A204" s="64" t="s">
        <v>218</v>
      </c>
      <c r="B204" s="64" t="s">
        <v>356</v>
      </c>
      <c r="C204" s="65" t="s">
        <v>2124</v>
      </c>
      <c r="D204" s="66">
        <v>3</v>
      </c>
      <c r="E204" s="67" t="s">
        <v>132</v>
      </c>
      <c r="F204" s="68">
        <v>32</v>
      </c>
      <c r="G204" s="65"/>
      <c r="H204" s="69"/>
      <c r="I204" s="70"/>
      <c r="J204" s="70"/>
      <c r="K204" s="34" t="s">
        <v>65</v>
      </c>
      <c r="L204" s="77">
        <v>204</v>
      </c>
      <c r="M204" s="77"/>
      <c r="N204" s="72"/>
      <c r="O204" s="79" t="s">
        <v>359</v>
      </c>
      <c r="P204" s="81">
        <v>43611.532638888886</v>
      </c>
      <c r="Q204" s="79" t="s">
        <v>442</v>
      </c>
      <c r="R204" s="79"/>
      <c r="S204" s="79"/>
      <c r="T204" s="79" t="s">
        <v>462</v>
      </c>
      <c r="U204" s="79"/>
      <c r="V204" s="83" t="s">
        <v>470</v>
      </c>
      <c r="W204" s="81">
        <v>43611.532638888886</v>
      </c>
      <c r="X204" s="83" t="s">
        <v>561</v>
      </c>
      <c r="Y204" s="79"/>
      <c r="Z204" s="79"/>
      <c r="AA204" s="85" t="s">
        <v>660</v>
      </c>
      <c r="AB204" s="85" t="s">
        <v>738</v>
      </c>
      <c r="AC204" s="79" t="b">
        <v>0</v>
      </c>
      <c r="AD204" s="79">
        <v>1</v>
      </c>
      <c r="AE204" s="85" t="s">
        <v>803</v>
      </c>
      <c r="AF204" s="79" t="b">
        <v>0</v>
      </c>
      <c r="AG204" s="79" t="s">
        <v>806</v>
      </c>
      <c r="AH204" s="79"/>
      <c r="AI204" s="85" t="s">
        <v>740</v>
      </c>
      <c r="AJ204" s="79" t="b">
        <v>0</v>
      </c>
      <c r="AK204" s="79">
        <v>1</v>
      </c>
      <c r="AL204" s="85" t="s">
        <v>740</v>
      </c>
      <c r="AM204" s="79" t="s">
        <v>812</v>
      </c>
      <c r="AN204" s="79" t="b">
        <v>0</v>
      </c>
      <c r="AO204" s="85" t="s">
        <v>738</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v>
      </c>
      <c r="BC204" s="78" t="str">
        <f>REPLACE(INDEX(GroupVertices[Group],MATCH(Edges[[#This Row],[Vertex 2]],GroupVertices[Vertex],0)),1,1,"")</f>
        <v>2</v>
      </c>
      <c r="BD204" s="48">
        <v>0</v>
      </c>
      <c r="BE204" s="49">
        <v>0</v>
      </c>
      <c r="BF204" s="48">
        <v>0</v>
      </c>
      <c r="BG204" s="49">
        <v>0</v>
      </c>
      <c r="BH204" s="48">
        <v>0</v>
      </c>
      <c r="BI204" s="49">
        <v>0</v>
      </c>
      <c r="BJ204" s="48">
        <v>5</v>
      </c>
      <c r="BK204" s="49">
        <v>100</v>
      </c>
      <c r="BL204" s="48">
        <v>5</v>
      </c>
    </row>
    <row r="205" spans="1:64" ht="15">
      <c r="A205" s="64" t="s">
        <v>219</v>
      </c>
      <c r="B205" s="64" t="s">
        <v>356</v>
      </c>
      <c r="C205" s="65" t="s">
        <v>2124</v>
      </c>
      <c r="D205" s="66">
        <v>3</v>
      </c>
      <c r="E205" s="67" t="s">
        <v>132</v>
      </c>
      <c r="F205" s="68">
        <v>32</v>
      </c>
      <c r="G205" s="65"/>
      <c r="H205" s="69"/>
      <c r="I205" s="70"/>
      <c r="J205" s="70"/>
      <c r="K205" s="34" t="s">
        <v>65</v>
      </c>
      <c r="L205" s="77">
        <v>205</v>
      </c>
      <c r="M205" s="77"/>
      <c r="N205" s="72"/>
      <c r="O205" s="79" t="s">
        <v>358</v>
      </c>
      <c r="P205" s="81">
        <v>43611.54215277778</v>
      </c>
      <c r="Q205" s="79" t="s">
        <v>443</v>
      </c>
      <c r="R205" s="79"/>
      <c r="S205" s="79"/>
      <c r="T205" s="79" t="s">
        <v>462</v>
      </c>
      <c r="U205" s="79"/>
      <c r="V205" s="83" t="s">
        <v>471</v>
      </c>
      <c r="W205" s="81">
        <v>43611.54215277778</v>
      </c>
      <c r="X205" s="83" t="s">
        <v>562</v>
      </c>
      <c r="Y205" s="79"/>
      <c r="Z205" s="79"/>
      <c r="AA205" s="85" t="s">
        <v>661</v>
      </c>
      <c r="AB205" s="79"/>
      <c r="AC205" s="79" t="b">
        <v>0</v>
      </c>
      <c r="AD205" s="79">
        <v>0</v>
      </c>
      <c r="AE205" s="85" t="s">
        <v>740</v>
      </c>
      <c r="AF205" s="79" t="b">
        <v>0</v>
      </c>
      <c r="AG205" s="79" t="s">
        <v>806</v>
      </c>
      <c r="AH205" s="79"/>
      <c r="AI205" s="85" t="s">
        <v>740</v>
      </c>
      <c r="AJ205" s="79" t="b">
        <v>0</v>
      </c>
      <c r="AK205" s="79">
        <v>1</v>
      </c>
      <c r="AL205" s="85" t="s">
        <v>660</v>
      </c>
      <c r="AM205" s="79" t="s">
        <v>814</v>
      </c>
      <c r="AN205" s="79" t="b">
        <v>0</v>
      </c>
      <c r="AO205" s="85" t="s">
        <v>660</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2</v>
      </c>
      <c r="BC205" s="78" t="str">
        <f>REPLACE(INDEX(GroupVertices[Group],MATCH(Edges[[#This Row],[Vertex 2]],GroupVertices[Vertex],0)),1,1,"")</f>
        <v>2</v>
      </c>
      <c r="BD205" s="48">
        <v>0</v>
      </c>
      <c r="BE205" s="49">
        <v>0</v>
      </c>
      <c r="BF205" s="48">
        <v>0</v>
      </c>
      <c r="BG205" s="49">
        <v>0</v>
      </c>
      <c r="BH205" s="48">
        <v>0</v>
      </c>
      <c r="BI205" s="49">
        <v>0</v>
      </c>
      <c r="BJ205" s="48">
        <v>7</v>
      </c>
      <c r="BK205" s="49">
        <v>100</v>
      </c>
      <c r="BL205" s="48">
        <v>7</v>
      </c>
    </row>
    <row r="206" spans="1:64" ht="15">
      <c r="A206" s="64" t="s">
        <v>218</v>
      </c>
      <c r="B206" s="64" t="s">
        <v>357</v>
      </c>
      <c r="C206" s="65" t="s">
        <v>2124</v>
      </c>
      <c r="D206" s="66">
        <v>3</v>
      </c>
      <c r="E206" s="67" t="s">
        <v>132</v>
      </c>
      <c r="F206" s="68">
        <v>32</v>
      </c>
      <c r="G206" s="65"/>
      <c r="H206" s="69"/>
      <c r="I206" s="70"/>
      <c r="J206" s="70"/>
      <c r="K206" s="34" t="s">
        <v>65</v>
      </c>
      <c r="L206" s="77">
        <v>206</v>
      </c>
      <c r="M206" s="77"/>
      <c r="N206" s="72"/>
      <c r="O206" s="79" t="s">
        <v>359</v>
      </c>
      <c r="P206" s="81">
        <v>43611.52626157407</v>
      </c>
      <c r="Q206" s="79" t="s">
        <v>444</v>
      </c>
      <c r="R206" s="79"/>
      <c r="S206" s="79"/>
      <c r="T206" s="79" t="s">
        <v>462</v>
      </c>
      <c r="U206" s="79"/>
      <c r="V206" s="83" t="s">
        <v>470</v>
      </c>
      <c r="W206" s="81">
        <v>43611.52626157407</v>
      </c>
      <c r="X206" s="83" t="s">
        <v>563</v>
      </c>
      <c r="Y206" s="79"/>
      <c r="Z206" s="79"/>
      <c r="AA206" s="85" t="s">
        <v>662</v>
      </c>
      <c r="AB206" s="85" t="s">
        <v>739</v>
      </c>
      <c r="AC206" s="79" t="b">
        <v>0</v>
      </c>
      <c r="AD206" s="79">
        <v>3</v>
      </c>
      <c r="AE206" s="85" t="s">
        <v>804</v>
      </c>
      <c r="AF206" s="79" t="b">
        <v>0</v>
      </c>
      <c r="AG206" s="79" t="s">
        <v>806</v>
      </c>
      <c r="AH206" s="79"/>
      <c r="AI206" s="85" t="s">
        <v>740</v>
      </c>
      <c r="AJ206" s="79" t="b">
        <v>0</v>
      </c>
      <c r="AK206" s="79">
        <v>1</v>
      </c>
      <c r="AL206" s="85" t="s">
        <v>740</v>
      </c>
      <c r="AM206" s="79" t="s">
        <v>812</v>
      </c>
      <c r="AN206" s="79" t="b">
        <v>0</v>
      </c>
      <c r="AO206" s="85" t="s">
        <v>739</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v>
      </c>
      <c r="BC206" s="78" t="str">
        <f>REPLACE(INDEX(GroupVertices[Group],MATCH(Edges[[#This Row],[Vertex 2]],GroupVertices[Vertex],0)),1,1,"")</f>
        <v>2</v>
      </c>
      <c r="BD206" s="48">
        <v>0</v>
      </c>
      <c r="BE206" s="49">
        <v>0</v>
      </c>
      <c r="BF206" s="48">
        <v>0</v>
      </c>
      <c r="BG206" s="49">
        <v>0</v>
      </c>
      <c r="BH206" s="48">
        <v>0</v>
      </c>
      <c r="BI206" s="49">
        <v>0</v>
      </c>
      <c r="BJ206" s="48">
        <v>4</v>
      </c>
      <c r="BK206" s="49">
        <v>100</v>
      </c>
      <c r="BL206" s="48">
        <v>4</v>
      </c>
    </row>
    <row r="207" spans="1:64" ht="15">
      <c r="A207" s="64" t="s">
        <v>219</v>
      </c>
      <c r="B207" s="64" t="s">
        <v>357</v>
      </c>
      <c r="C207" s="65" t="s">
        <v>2124</v>
      </c>
      <c r="D207" s="66">
        <v>3</v>
      </c>
      <c r="E207" s="67" t="s">
        <v>132</v>
      </c>
      <c r="F207" s="68">
        <v>32</v>
      </c>
      <c r="G207" s="65"/>
      <c r="H207" s="69"/>
      <c r="I207" s="70"/>
      <c r="J207" s="70"/>
      <c r="K207" s="34" t="s">
        <v>65</v>
      </c>
      <c r="L207" s="77">
        <v>207</v>
      </c>
      <c r="M207" s="77"/>
      <c r="N207" s="72"/>
      <c r="O207" s="79" t="s">
        <v>358</v>
      </c>
      <c r="P207" s="81">
        <v>43611.542858796296</v>
      </c>
      <c r="Q207" s="79" t="s">
        <v>445</v>
      </c>
      <c r="R207" s="79"/>
      <c r="S207" s="79"/>
      <c r="T207" s="79" t="s">
        <v>462</v>
      </c>
      <c r="U207" s="79"/>
      <c r="V207" s="83" t="s">
        <v>471</v>
      </c>
      <c r="W207" s="81">
        <v>43611.542858796296</v>
      </c>
      <c r="X207" s="83" t="s">
        <v>564</v>
      </c>
      <c r="Y207" s="79"/>
      <c r="Z207" s="79"/>
      <c r="AA207" s="85" t="s">
        <v>663</v>
      </c>
      <c r="AB207" s="79"/>
      <c r="AC207" s="79" t="b">
        <v>0</v>
      </c>
      <c r="AD207" s="79">
        <v>0</v>
      </c>
      <c r="AE207" s="85" t="s">
        <v>740</v>
      </c>
      <c r="AF207" s="79" t="b">
        <v>0</v>
      </c>
      <c r="AG207" s="79" t="s">
        <v>806</v>
      </c>
      <c r="AH207" s="79"/>
      <c r="AI207" s="85" t="s">
        <v>740</v>
      </c>
      <c r="AJ207" s="79" t="b">
        <v>0</v>
      </c>
      <c r="AK207" s="79">
        <v>1</v>
      </c>
      <c r="AL207" s="85" t="s">
        <v>662</v>
      </c>
      <c r="AM207" s="79" t="s">
        <v>814</v>
      </c>
      <c r="AN207" s="79" t="b">
        <v>0</v>
      </c>
      <c r="AO207" s="85" t="s">
        <v>662</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2</v>
      </c>
      <c r="BC207" s="78" t="str">
        <f>REPLACE(INDEX(GroupVertices[Group],MATCH(Edges[[#This Row],[Vertex 2]],GroupVertices[Vertex],0)),1,1,"")</f>
        <v>2</v>
      </c>
      <c r="BD207" s="48">
        <v>0</v>
      </c>
      <c r="BE207" s="49">
        <v>0</v>
      </c>
      <c r="BF207" s="48">
        <v>0</v>
      </c>
      <c r="BG207" s="49">
        <v>0</v>
      </c>
      <c r="BH207" s="48">
        <v>0</v>
      </c>
      <c r="BI207" s="49">
        <v>0</v>
      </c>
      <c r="BJ207" s="48">
        <v>6</v>
      </c>
      <c r="BK207" s="49">
        <v>100</v>
      </c>
      <c r="BL207" s="48">
        <v>6</v>
      </c>
    </row>
    <row r="208" spans="1:64" ht="15">
      <c r="A208" s="64" t="s">
        <v>221</v>
      </c>
      <c r="B208" s="64" t="s">
        <v>232</v>
      </c>
      <c r="C208" s="65" t="s">
        <v>2124</v>
      </c>
      <c r="D208" s="66">
        <v>3</v>
      </c>
      <c r="E208" s="67" t="s">
        <v>132</v>
      </c>
      <c r="F208" s="68">
        <v>32</v>
      </c>
      <c r="G208" s="65"/>
      <c r="H208" s="69"/>
      <c r="I208" s="70"/>
      <c r="J208" s="70"/>
      <c r="K208" s="34" t="s">
        <v>65</v>
      </c>
      <c r="L208" s="77">
        <v>208</v>
      </c>
      <c r="M208" s="77"/>
      <c r="N208" s="72"/>
      <c r="O208" s="79" t="s">
        <v>358</v>
      </c>
      <c r="P208" s="81">
        <v>43609.80027777778</v>
      </c>
      <c r="Q208" s="79" t="s">
        <v>363</v>
      </c>
      <c r="R208" s="83" t="s">
        <v>451</v>
      </c>
      <c r="S208" s="79" t="s">
        <v>455</v>
      </c>
      <c r="T208" s="79" t="s">
        <v>458</v>
      </c>
      <c r="U208" s="79"/>
      <c r="V208" s="83" t="s">
        <v>473</v>
      </c>
      <c r="W208" s="81">
        <v>43609.80027777778</v>
      </c>
      <c r="X208" s="83" t="s">
        <v>565</v>
      </c>
      <c r="Y208" s="79"/>
      <c r="Z208" s="79"/>
      <c r="AA208" s="85" t="s">
        <v>664</v>
      </c>
      <c r="AB208" s="79"/>
      <c r="AC208" s="79" t="b">
        <v>0</v>
      </c>
      <c r="AD208" s="79">
        <v>0</v>
      </c>
      <c r="AE208" s="85" t="s">
        <v>740</v>
      </c>
      <c r="AF208" s="79" t="b">
        <v>0</v>
      </c>
      <c r="AG208" s="79" t="s">
        <v>805</v>
      </c>
      <c r="AH208" s="79"/>
      <c r="AI208" s="85" t="s">
        <v>740</v>
      </c>
      <c r="AJ208" s="79" t="b">
        <v>0</v>
      </c>
      <c r="AK208" s="79">
        <v>3</v>
      </c>
      <c r="AL208" s="85" t="s">
        <v>579</v>
      </c>
      <c r="AM208" s="79" t="s">
        <v>812</v>
      </c>
      <c r="AN208" s="79" t="b">
        <v>0</v>
      </c>
      <c r="AO208" s="85" t="s">
        <v>579</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3</v>
      </c>
      <c r="BC208" s="78" t="str">
        <f>REPLACE(INDEX(GroupVertices[Group],MATCH(Edges[[#This Row],[Vertex 2]],GroupVertices[Vertex],0)),1,1,"")</f>
        <v>3</v>
      </c>
      <c r="BD208" s="48"/>
      <c r="BE208" s="49"/>
      <c r="BF208" s="48"/>
      <c r="BG208" s="49"/>
      <c r="BH208" s="48"/>
      <c r="BI208" s="49"/>
      <c r="BJ208" s="48"/>
      <c r="BK208" s="49"/>
      <c r="BL208" s="48"/>
    </row>
    <row r="209" spans="1:64" ht="15">
      <c r="A209" s="64" t="s">
        <v>221</v>
      </c>
      <c r="B209" s="64" t="s">
        <v>226</v>
      </c>
      <c r="C209" s="65" t="s">
        <v>2124</v>
      </c>
      <c r="D209" s="66">
        <v>3</v>
      </c>
      <c r="E209" s="67" t="s">
        <v>132</v>
      </c>
      <c r="F209" s="68">
        <v>32</v>
      </c>
      <c r="G209" s="65"/>
      <c r="H209" s="69"/>
      <c r="I209" s="70"/>
      <c r="J209" s="70"/>
      <c r="K209" s="34" t="s">
        <v>65</v>
      </c>
      <c r="L209" s="77">
        <v>209</v>
      </c>
      <c r="M209" s="77"/>
      <c r="N209" s="72"/>
      <c r="O209" s="79" t="s">
        <v>358</v>
      </c>
      <c r="P209" s="81">
        <v>43609.80027777778</v>
      </c>
      <c r="Q209" s="79" t="s">
        <v>363</v>
      </c>
      <c r="R209" s="83" t="s">
        <v>451</v>
      </c>
      <c r="S209" s="79" t="s">
        <v>455</v>
      </c>
      <c r="T209" s="79" t="s">
        <v>458</v>
      </c>
      <c r="U209" s="79"/>
      <c r="V209" s="83" t="s">
        <v>473</v>
      </c>
      <c r="W209" s="81">
        <v>43609.80027777778</v>
      </c>
      <c r="X209" s="83" t="s">
        <v>565</v>
      </c>
      <c r="Y209" s="79"/>
      <c r="Z209" s="79"/>
      <c r="AA209" s="85" t="s">
        <v>664</v>
      </c>
      <c r="AB209" s="79"/>
      <c r="AC209" s="79" t="b">
        <v>0</v>
      </c>
      <c r="AD209" s="79">
        <v>0</v>
      </c>
      <c r="AE209" s="85" t="s">
        <v>740</v>
      </c>
      <c r="AF209" s="79" t="b">
        <v>0</v>
      </c>
      <c r="AG209" s="79" t="s">
        <v>805</v>
      </c>
      <c r="AH209" s="79"/>
      <c r="AI209" s="85" t="s">
        <v>740</v>
      </c>
      <c r="AJ209" s="79" t="b">
        <v>0</v>
      </c>
      <c r="AK209" s="79">
        <v>3</v>
      </c>
      <c r="AL209" s="85" t="s">
        <v>579</v>
      </c>
      <c r="AM209" s="79" t="s">
        <v>812</v>
      </c>
      <c r="AN209" s="79" t="b">
        <v>0</v>
      </c>
      <c r="AO209" s="85" t="s">
        <v>579</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3</v>
      </c>
      <c r="BC209" s="78" t="str">
        <f>REPLACE(INDEX(GroupVertices[Group],MATCH(Edges[[#This Row],[Vertex 2]],GroupVertices[Vertex],0)),1,1,"")</f>
        <v>3</v>
      </c>
      <c r="BD209" s="48"/>
      <c r="BE209" s="49"/>
      <c r="BF209" s="48"/>
      <c r="BG209" s="49"/>
      <c r="BH209" s="48"/>
      <c r="BI209" s="49"/>
      <c r="BJ209" s="48"/>
      <c r="BK209" s="49"/>
      <c r="BL209" s="48"/>
    </row>
    <row r="210" spans="1:64" ht="15">
      <c r="A210" s="64" t="s">
        <v>221</v>
      </c>
      <c r="B210" s="64" t="s">
        <v>233</v>
      </c>
      <c r="C210" s="65" t="s">
        <v>2124</v>
      </c>
      <c r="D210" s="66">
        <v>3</v>
      </c>
      <c r="E210" s="67" t="s">
        <v>132</v>
      </c>
      <c r="F210" s="68">
        <v>32</v>
      </c>
      <c r="G210" s="65"/>
      <c r="H210" s="69"/>
      <c r="I210" s="70"/>
      <c r="J210" s="70"/>
      <c r="K210" s="34" t="s">
        <v>65</v>
      </c>
      <c r="L210" s="77">
        <v>210</v>
      </c>
      <c r="M210" s="77"/>
      <c r="N210" s="72"/>
      <c r="O210" s="79" t="s">
        <v>358</v>
      </c>
      <c r="P210" s="81">
        <v>43609.80027777778</v>
      </c>
      <c r="Q210" s="79" t="s">
        <v>363</v>
      </c>
      <c r="R210" s="83" t="s">
        <v>451</v>
      </c>
      <c r="S210" s="79" t="s">
        <v>455</v>
      </c>
      <c r="T210" s="79" t="s">
        <v>458</v>
      </c>
      <c r="U210" s="79"/>
      <c r="V210" s="83" t="s">
        <v>473</v>
      </c>
      <c r="W210" s="81">
        <v>43609.80027777778</v>
      </c>
      <c r="X210" s="83" t="s">
        <v>565</v>
      </c>
      <c r="Y210" s="79"/>
      <c r="Z210" s="79"/>
      <c r="AA210" s="85" t="s">
        <v>664</v>
      </c>
      <c r="AB210" s="79"/>
      <c r="AC210" s="79" t="b">
        <v>0</v>
      </c>
      <c r="AD210" s="79">
        <v>0</v>
      </c>
      <c r="AE210" s="85" t="s">
        <v>740</v>
      </c>
      <c r="AF210" s="79" t="b">
        <v>0</v>
      </c>
      <c r="AG210" s="79" t="s">
        <v>805</v>
      </c>
      <c r="AH210" s="79"/>
      <c r="AI210" s="85" t="s">
        <v>740</v>
      </c>
      <c r="AJ210" s="79" t="b">
        <v>0</v>
      </c>
      <c r="AK210" s="79">
        <v>3</v>
      </c>
      <c r="AL210" s="85" t="s">
        <v>579</v>
      </c>
      <c r="AM210" s="79" t="s">
        <v>812</v>
      </c>
      <c r="AN210" s="79" t="b">
        <v>0</v>
      </c>
      <c r="AO210" s="85" t="s">
        <v>579</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3</v>
      </c>
      <c r="BC210" s="78" t="str">
        <f>REPLACE(INDEX(GroupVertices[Group],MATCH(Edges[[#This Row],[Vertex 2]],GroupVertices[Vertex],0)),1,1,"")</f>
        <v>3</v>
      </c>
      <c r="BD210" s="48"/>
      <c r="BE210" s="49"/>
      <c r="BF210" s="48"/>
      <c r="BG210" s="49"/>
      <c r="BH210" s="48"/>
      <c r="BI210" s="49"/>
      <c r="BJ210" s="48"/>
      <c r="BK210" s="49"/>
      <c r="BL210" s="48"/>
    </row>
    <row r="211" spans="1:64" ht="15">
      <c r="A211" s="64" t="s">
        <v>221</v>
      </c>
      <c r="B211" s="64" t="s">
        <v>228</v>
      </c>
      <c r="C211" s="65" t="s">
        <v>2124</v>
      </c>
      <c r="D211" s="66">
        <v>3</v>
      </c>
      <c r="E211" s="67" t="s">
        <v>132</v>
      </c>
      <c r="F211" s="68">
        <v>32</v>
      </c>
      <c r="G211" s="65"/>
      <c r="H211" s="69"/>
      <c r="I211" s="70"/>
      <c r="J211" s="70"/>
      <c r="K211" s="34" t="s">
        <v>65</v>
      </c>
      <c r="L211" s="77">
        <v>211</v>
      </c>
      <c r="M211" s="77"/>
      <c r="N211" s="72"/>
      <c r="O211" s="79" t="s">
        <v>358</v>
      </c>
      <c r="P211" s="81">
        <v>43609.80027777778</v>
      </c>
      <c r="Q211" s="79" t="s">
        <v>363</v>
      </c>
      <c r="R211" s="83" t="s">
        <v>451</v>
      </c>
      <c r="S211" s="79" t="s">
        <v>455</v>
      </c>
      <c r="T211" s="79" t="s">
        <v>458</v>
      </c>
      <c r="U211" s="79"/>
      <c r="V211" s="83" t="s">
        <v>473</v>
      </c>
      <c r="W211" s="81">
        <v>43609.80027777778</v>
      </c>
      <c r="X211" s="83" t="s">
        <v>565</v>
      </c>
      <c r="Y211" s="79"/>
      <c r="Z211" s="79"/>
      <c r="AA211" s="85" t="s">
        <v>664</v>
      </c>
      <c r="AB211" s="79"/>
      <c r="AC211" s="79" t="b">
        <v>0</v>
      </c>
      <c r="AD211" s="79">
        <v>0</v>
      </c>
      <c r="AE211" s="85" t="s">
        <v>740</v>
      </c>
      <c r="AF211" s="79" t="b">
        <v>0</v>
      </c>
      <c r="AG211" s="79" t="s">
        <v>805</v>
      </c>
      <c r="AH211" s="79"/>
      <c r="AI211" s="85" t="s">
        <v>740</v>
      </c>
      <c r="AJ211" s="79" t="b">
        <v>0</v>
      </c>
      <c r="AK211" s="79">
        <v>3</v>
      </c>
      <c r="AL211" s="85" t="s">
        <v>579</v>
      </c>
      <c r="AM211" s="79" t="s">
        <v>812</v>
      </c>
      <c r="AN211" s="79" t="b">
        <v>0</v>
      </c>
      <c r="AO211" s="85" t="s">
        <v>579</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3</v>
      </c>
      <c r="BC211" s="78" t="str">
        <f>REPLACE(INDEX(GroupVertices[Group],MATCH(Edges[[#This Row],[Vertex 2]],GroupVertices[Vertex],0)),1,1,"")</f>
        <v>3</v>
      </c>
      <c r="BD211" s="48"/>
      <c r="BE211" s="49"/>
      <c r="BF211" s="48"/>
      <c r="BG211" s="49"/>
      <c r="BH211" s="48"/>
      <c r="BI211" s="49"/>
      <c r="BJ211" s="48"/>
      <c r="BK211" s="49"/>
      <c r="BL211" s="48"/>
    </row>
    <row r="212" spans="1:64" ht="15">
      <c r="A212" s="64" t="s">
        <v>221</v>
      </c>
      <c r="B212" s="64" t="s">
        <v>230</v>
      </c>
      <c r="C212" s="65" t="s">
        <v>2124</v>
      </c>
      <c r="D212" s="66">
        <v>3</v>
      </c>
      <c r="E212" s="67" t="s">
        <v>132</v>
      </c>
      <c r="F212" s="68">
        <v>32</v>
      </c>
      <c r="G212" s="65"/>
      <c r="H212" s="69"/>
      <c r="I212" s="70"/>
      <c r="J212" s="70"/>
      <c r="K212" s="34" t="s">
        <v>65</v>
      </c>
      <c r="L212" s="77">
        <v>212</v>
      </c>
      <c r="M212" s="77"/>
      <c r="N212" s="72"/>
      <c r="O212" s="79" t="s">
        <v>358</v>
      </c>
      <c r="P212" s="81">
        <v>43609.80027777778</v>
      </c>
      <c r="Q212" s="79" t="s">
        <v>363</v>
      </c>
      <c r="R212" s="83" t="s">
        <v>451</v>
      </c>
      <c r="S212" s="79" t="s">
        <v>455</v>
      </c>
      <c r="T212" s="79" t="s">
        <v>458</v>
      </c>
      <c r="U212" s="79"/>
      <c r="V212" s="83" t="s">
        <v>473</v>
      </c>
      <c r="W212" s="81">
        <v>43609.80027777778</v>
      </c>
      <c r="X212" s="83" t="s">
        <v>565</v>
      </c>
      <c r="Y212" s="79"/>
      <c r="Z212" s="79"/>
      <c r="AA212" s="85" t="s">
        <v>664</v>
      </c>
      <c r="AB212" s="79"/>
      <c r="AC212" s="79" t="b">
        <v>0</v>
      </c>
      <c r="AD212" s="79">
        <v>0</v>
      </c>
      <c r="AE212" s="85" t="s">
        <v>740</v>
      </c>
      <c r="AF212" s="79" t="b">
        <v>0</v>
      </c>
      <c r="AG212" s="79" t="s">
        <v>805</v>
      </c>
      <c r="AH212" s="79"/>
      <c r="AI212" s="85" t="s">
        <v>740</v>
      </c>
      <c r="AJ212" s="79" t="b">
        <v>0</v>
      </c>
      <c r="AK212" s="79">
        <v>3</v>
      </c>
      <c r="AL212" s="85" t="s">
        <v>579</v>
      </c>
      <c r="AM212" s="79" t="s">
        <v>812</v>
      </c>
      <c r="AN212" s="79" t="b">
        <v>0</v>
      </c>
      <c r="AO212" s="85" t="s">
        <v>579</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3</v>
      </c>
      <c r="BC212" s="78" t="str">
        <f>REPLACE(INDEX(GroupVertices[Group],MATCH(Edges[[#This Row],[Vertex 2]],GroupVertices[Vertex],0)),1,1,"")</f>
        <v>3</v>
      </c>
      <c r="BD212" s="48"/>
      <c r="BE212" s="49"/>
      <c r="BF212" s="48"/>
      <c r="BG212" s="49"/>
      <c r="BH212" s="48"/>
      <c r="BI212" s="49"/>
      <c r="BJ212" s="48"/>
      <c r="BK212" s="49"/>
      <c r="BL212" s="48"/>
    </row>
    <row r="213" spans="1:64" ht="15">
      <c r="A213" s="64" t="s">
        <v>221</v>
      </c>
      <c r="B213" s="64" t="s">
        <v>231</v>
      </c>
      <c r="C213" s="65" t="s">
        <v>2124</v>
      </c>
      <c r="D213" s="66">
        <v>3</v>
      </c>
      <c r="E213" s="67" t="s">
        <v>132</v>
      </c>
      <c r="F213" s="68">
        <v>32</v>
      </c>
      <c r="G213" s="65"/>
      <c r="H213" s="69"/>
      <c r="I213" s="70"/>
      <c r="J213" s="70"/>
      <c r="K213" s="34" t="s">
        <v>65</v>
      </c>
      <c r="L213" s="77">
        <v>213</v>
      </c>
      <c r="M213" s="77"/>
      <c r="N213" s="72"/>
      <c r="O213" s="79" t="s">
        <v>358</v>
      </c>
      <c r="P213" s="81">
        <v>43609.80027777778</v>
      </c>
      <c r="Q213" s="79" t="s">
        <v>363</v>
      </c>
      <c r="R213" s="83" t="s">
        <v>451</v>
      </c>
      <c r="S213" s="79" t="s">
        <v>455</v>
      </c>
      <c r="T213" s="79" t="s">
        <v>458</v>
      </c>
      <c r="U213" s="79"/>
      <c r="V213" s="83" t="s">
        <v>473</v>
      </c>
      <c r="W213" s="81">
        <v>43609.80027777778</v>
      </c>
      <c r="X213" s="83" t="s">
        <v>565</v>
      </c>
      <c r="Y213" s="79"/>
      <c r="Z213" s="79"/>
      <c r="AA213" s="85" t="s">
        <v>664</v>
      </c>
      <c r="AB213" s="79"/>
      <c r="AC213" s="79" t="b">
        <v>0</v>
      </c>
      <c r="AD213" s="79">
        <v>0</v>
      </c>
      <c r="AE213" s="85" t="s">
        <v>740</v>
      </c>
      <c r="AF213" s="79" t="b">
        <v>0</v>
      </c>
      <c r="AG213" s="79" t="s">
        <v>805</v>
      </c>
      <c r="AH213" s="79"/>
      <c r="AI213" s="85" t="s">
        <v>740</v>
      </c>
      <c r="AJ213" s="79" t="b">
        <v>0</v>
      </c>
      <c r="AK213" s="79">
        <v>3</v>
      </c>
      <c r="AL213" s="85" t="s">
        <v>579</v>
      </c>
      <c r="AM213" s="79" t="s">
        <v>812</v>
      </c>
      <c r="AN213" s="79" t="b">
        <v>0</v>
      </c>
      <c r="AO213" s="85" t="s">
        <v>579</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3</v>
      </c>
      <c r="BC213" s="78" t="str">
        <f>REPLACE(INDEX(GroupVertices[Group],MATCH(Edges[[#This Row],[Vertex 2]],GroupVertices[Vertex],0)),1,1,"")</f>
        <v>3</v>
      </c>
      <c r="BD213" s="48"/>
      <c r="BE213" s="49"/>
      <c r="BF213" s="48"/>
      <c r="BG213" s="49"/>
      <c r="BH213" s="48"/>
      <c r="BI213" s="49"/>
      <c r="BJ213" s="48"/>
      <c r="BK213" s="49"/>
      <c r="BL213" s="48"/>
    </row>
    <row r="214" spans="1:64" ht="15">
      <c r="A214" s="64" t="s">
        <v>221</v>
      </c>
      <c r="B214" s="64" t="s">
        <v>218</v>
      </c>
      <c r="C214" s="65" t="s">
        <v>2124</v>
      </c>
      <c r="D214" s="66">
        <v>3</v>
      </c>
      <c r="E214" s="67" t="s">
        <v>132</v>
      </c>
      <c r="F214" s="68">
        <v>32</v>
      </c>
      <c r="G214" s="65"/>
      <c r="H214" s="69"/>
      <c r="I214" s="70"/>
      <c r="J214" s="70"/>
      <c r="K214" s="34" t="s">
        <v>66</v>
      </c>
      <c r="L214" s="77">
        <v>214</v>
      </c>
      <c r="M214" s="77"/>
      <c r="N214" s="72"/>
      <c r="O214" s="79" t="s">
        <v>358</v>
      </c>
      <c r="P214" s="81">
        <v>43609.80027777778</v>
      </c>
      <c r="Q214" s="79" t="s">
        <v>363</v>
      </c>
      <c r="R214" s="83" t="s">
        <v>451</v>
      </c>
      <c r="S214" s="79" t="s">
        <v>455</v>
      </c>
      <c r="T214" s="79" t="s">
        <v>458</v>
      </c>
      <c r="U214" s="79"/>
      <c r="V214" s="83" t="s">
        <v>473</v>
      </c>
      <c r="W214" s="81">
        <v>43609.80027777778</v>
      </c>
      <c r="X214" s="83" t="s">
        <v>565</v>
      </c>
      <c r="Y214" s="79"/>
      <c r="Z214" s="79"/>
      <c r="AA214" s="85" t="s">
        <v>664</v>
      </c>
      <c r="AB214" s="79"/>
      <c r="AC214" s="79" t="b">
        <v>0</v>
      </c>
      <c r="AD214" s="79">
        <v>0</v>
      </c>
      <c r="AE214" s="85" t="s">
        <v>740</v>
      </c>
      <c r="AF214" s="79" t="b">
        <v>0</v>
      </c>
      <c r="AG214" s="79" t="s">
        <v>805</v>
      </c>
      <c r="AH214" s="79"/>
      <c r="AI214" s="85" t="s">
        <v>740</v>
      </c>
      <c r="AJ214" s="79" t="b">
        <v>0</v>
      </c>
      <c r="AK214" s="79">
        <v>3</v>
      </c>
      <c r="AL214" s="85" t="s">
        <v>579</v>
      </c>
      <c r="AM214" s="79" t="s">
        <v>812</v>
      </c>
      <c r="AN214" s="79" t="b">
        <v>0</v>
      </c>
      <c r="AO214" s="85" t="s">
        <v>579</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3</v>
      </c>
      <c r="BC214" s="78" t="str">
        <f>REPLACE(INDEX(GroupVertices[Group],MATCH(Edges[[#This Row],[Vertex 2]],GroupVertices[Vertex],0)),1,1,"")</f>
        <v>1</v>
      </c>
      <c r="BD214" s="48"/>
      <c r="BE214" s="49"/>
      <c r="BF214" s="48"/>
      <c r="BG214" s="49"/>
      <c r="BH214" s="48"/>
      <c r="BI214" s="49"/>
      <c r="BJ214" s="48"/>
      <c r="BK214" s="49"/>
      <c r="BL214" s="48"/>
    </row>
    <row r="215" spans="1:64" ht="15">
      <c r="A215" s="64" t="s">
        <v>221</v>
      </c>
      <c r="B215" s="64" t="s">
        <v>229</v>
      </c>
      <c r="C215" s="65" t="s">
        <v>2124</v>
      </c>
      <c r="D215" s="66">
        <v>3</v>
      </c>
      <c r="E215" s="67" t="s">
        <v>132</v>
      </c>
      <c r="F215" s="68">
        <v>32</v>
      </c>
      <c r="G215" s="65"/>
      <c r="H215" s="69"/>
      <c r="I215" s="70"/>
      <c r="J215" s="70"/>
      <c r="K215" s="34" t="s">
        <v>65</v>
      </c>
      <c r="L215" s="77">
        <v>215</v>
      </c>
      <c r="M215" s="77"/>
      <c r="N215" s="72"/>
      <c r="O215" s="79" t="s">
        <v>358</v>
      </c>
      <c r="P215" s="81">
        <v>43609.80027777778</v>
      </c>
      <c r="Q215" s="79" t="s">
        <v>363</v>
      </c>
      <c r="R215" s="83" t="s">
        <v>451</v>
      </c>
      <c r="S215" s="79" t="s">
        <v>455</v>
      </c>
      <c r="T215" s="79" t="s">
        <v>458</v>
      </c>
      <c r="U215" s="79"/>
      <c r="V215" s="83" t="s">
        <v>473</v>
      </c>
      <c r="W215" s="81">
        <v>43609.80027777778</v>
      </c>
      <c r="X215" s="83" t="s">
        <v>565</v>
      </c>
      <c r="Y215" s="79"/>
      <c r="Z215" s="79"/>
      <c r="AA215" s="85" t="s">
        <v>664</v>
      </c>
      <c r="AB215" s="79"/>
      <c r="AC215" s="79" t="b">
        <v>0</v>
      </c>
      <c r="AD215" s="79">
        <v>0</v>
      </c>
      <c r="AE215" s="85" t="s">
        <v>740</v>
      </c>
      <c r="AF215" s="79" t="b">
        <v>0</v>
      </c>
      <c r="AG215" s="79" t="s">
        <v>805</v>
      </c>
      <c r="AH215" s="79"/>
      <c r="AI215" s="85" t="s">
        <v>740</v>
      </c>
      <c r="AJ215" s="79" t="b">
        <v>0</v>
      </c>
      <c r="AK215" s="79">
        <v>3</v>
      </c>
      <c r="AL215" s="85" t="s">
        <v>579</v>
      </c>
      <c r="AM215" s="79" t="s">
        <v>812</v>
      </c>
      <c r="AN215" s="79" t="b">
        <v>0</v>
      </c>
      <c r="AO215" s="85" t="s">
        <v>579</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3</v>
      </c>
      <c r="BC215" s="78" t="str">
        <f>REPLACE(INDEX(GroupVertices[Group],MATCH(Edges[[#This Row],[Vertex 2]],GroupVertices[Vertex],0)),1,1,"")</f>
        <v>3</v>
      </c>
      <c r="BD215" s="48"/>
      <c r="BE215" s="49"/>
      <c r="BF215" s="48"/>
      <c r="BG215" s="49"/>
      <c r="BH215" s="48"/>
      <c r="BI215" s="49"/>
      <c r="BJ215" s="48"/>
      <c r="BK215" s="49"/>
      <c r="BL215" s="48"/>
    </row>
    <row r="216" spans="1:64" ht="15">
      <c r="A216" s="64" t="s">
        <v>221</v>
      </c>
      <c r="B216" s="64" t="s">
        <v>217</v>
      </c>
      <c r="C216" s="65" t="s">
        <v>2124</v>
      </c>
      <c r="D216" s="66">
        <v>3</v>
      </c>
      <c r="E216" s="67" t="s">
        <v>132</v>
      </c>
      <c r="F216" s="68">
        <v>32</v>
      </c>
      <c r="G216" s="65"/>
      <c r="H216" s="69"/>
      <c r="I216" s="70"/>
      <c r="J216" s="70"/>
      <c r="K216" s="34" t="s">
        <v>66</v>
      </c>
      <c r="L216" s="77">
        <v>216</v>
      </c>
      <c r="M216" s="77"/>
      <c r="N216" s="72"/>
      <c r="O216" s="79" t="s">
        <v>358</v>
      </c>
      <c r="P216" s="81">
        <v>43609.80027777778</v>
      </c>
      <c r="Q216" s="79" t="s">
        <v>363</v>
      </c>
      <c r="R216" s="83" t="s">
        <v>451</v>
      </c>
      <c r="S216" s="79" t="s">
        <v>455</v>
      </c>
      <c r="T216" s="79" t="s">
        <v>458</v>
      </c>
      <c r="U216" s="79"/>
      <c r="V216" s="83" t="s">
        <v>473</v>
      </c>
      <c r="W216" s="81">
        <v>43609.80027777778</v>
      </c>
      <c r="X216" s="83" t="s">
        <v>565</v>
      </c>
      <c r="Y216" s="79"/>
      <c r="Z216" s="79"/>
      <c r="AA216" s="85" t="s">
        <v>664</v>
      </c>
      <c r="AB216" s="79"/>
      <c r="AC216" s="79" t="b">
        <v>0</v>
      </c>
      <c r="AD216" s="79">
        <v>0</v>
      </c>
      <c r="AE216" s="85" t="s">
        <v>740</v>
      </c>
      <c r="AF216" s="79" t="b">
        <v>0</v>
      </c>
      <c r="AG216" s="79" t="s">
        <v>805</v>
      </c>
      <c r="AH216" s="79"/>
      <c r="AI216" s="85" t="s">
        <v>740</v>
      </c>
      <c r="AJ216" s="79" t="b">
        <v>0</v>
      </c>
      <c r="AK216" s="79">
        <v>3</v>
      </c>
      <c r="AL216" s="85" t="s">
        <v>579</v>
      </c>
      <c r="AM216" s="79" t="s">
        <v>812</v>
      </c>
      <c r="AN216" s="79" t="b">
        <v>0</v>
      </c>
      <c r="AO216" s="85" t="s">
        <v>579</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3</v>
      </c>
      <c r="BC216" s="78" t="str">
        <f>REPLACE(INDEX(GroupVertices[Group],MATCH(Edges[[#This Row],[Vertex 2]],GroupVertices[Vertex],0)),1,1,"")</f>
        <v>3</v>
      </c>
      <c r="BD216" s="48">
        <v>0</v>
      </c>
      <c r="BE216" s="49">
        <v>0</v>
      </c>
      <c r="BF216" s="48">
        <v>0</v>
      </c>
      <c r="BG216" s="49">
        <v>0</v>
      </c>
      <c r="BH216" s="48">
        <v>0</v>
      </c>
      <c r="BI216" s="49">
        <v>0</v>
      </c>
      <c r="BJ216" s="48">
        <v>13</v>
      </c>
      <c r="BK216" s="49">
        <v>100</v>
      </c>
      <c r="BL216" s="48">
        <v>13</v>
      </c>
    </row>
    <row r="217" spans="1:64" ht="15">
      <c r="A217" s="64" t="s">
        <v>217</v>
      </c>
      <c r="B217" s="64" t="s">
        <v>221</v>
      </c>
      <c r="C217" s="65" t="s">
        <v>2126</v>
      </c>
      <c r="D217" s="66">
        <v>6.5</v>
      </c>
      <c r="E217" s="67" t="s">
        <v>136</v>
      </c>
      <c r="F217" s="68">
        <v>30</v>
      </c>
      <c r="G217" s="65"/>
      <c r="H217" s="69"/>
      <c r="I217" s="70"/>
      <c r="J217" s="70"/>
      <c r="K217" s="34" t="s">
        <v>66</v>
      </c>
      <c r="L217" s="77">
        <v>217</v>
      </c>
      <c r="M217" s="77"/>
      <c r="N217" s="72"/>
      <c r="O217" s="79" t="s">
        <v>358</v>
      </c>
      <c r="P217" s="81">
        <v>43610.646678240744</v>
      </c>
      <c r="Q217" s="79" t="s">
        <v>365</v>
      </c>
      <c r="R217" s="83" t="s">
        <v>452</v>
      </c>
      <c r="S217" s="79" t="s">
        <v>455</v>
      </c>
      <c r="T217" s="79" t="s">
        <v>460</v>
      </c>
      <c r="U217" s="79"/>
      <c r="V217" s="83" t="s">
        <v>469</v>
      </c>
      <c r="W217" s="81">
        <v>43610.646678240744</v>
      </c>
      <c r="X217" s="83" t="s">
        <v>481</v>
      </c>
      <c r="Y217" s="79"/>
      <c r="Z217" s="79"/>
      <c r="AA217" s="85" t="s">
        <v>580</v>
      </c>
      <c r="AB217" s="79"/>
      <c r="AC217" s="79" t="b">
        <v>0</v>
      </c>
      <c r="AD217" s="79">
        <v>4</v>
      </c>
      <c r="AE217" s="85" t="s">
        <v>740</v>
      </c>
      <c r="AF217" s="79" t="b">
        <v>0</v>
      </c>
      <c r="AG217" s="79" t="s">
        <v>805</v>
      </c>
      <c r="AH217" s="79"/>
      <c r="AI217" s="85" t="s">
        <v>740</v>
      </c>
      <c r="AJ217" s="79" t="b">
        <v>0</v>
      </c>
      <c r="AK217" s="79">
        <v>3</v>
      </c>
      <c r="AL217" s="85" t="s">
        <v>740</v>
      </c>
      <c r="AM217" s="79" t="s">
        <v>811</v>
      </c>
      <c r="AN217" s="79" t="b">
        <v>0</v>
      </c>
      <c r="AO217" s="85" t="s">
        <v>580</v>
      </c>
      <c r="AP217" s="79" t="s">
        <v>176</v>
      </c>
      <c r="AQ217" s="79">
        <v>0</v>
      </c>
      <c r="AR217" s="79">
        <v>0</v>
      </c>
      <c r="AS217" s="79"/>
      <c r="AT217" s="79"/>
      <c r="AU217" s="79"/>
      <c r="AV217" s="79"/>
      <c r="AW217" s="79"/>
      <c r="AX217" s="79"/>
      <c r="AY217" s="79"/>
      <c r="AZ217" s="79"/>
      <c r="BA217">
        <v>2</v>
      </c>
      <c r="BB217" s="78" t="str">
        <f>REPLACE(INDEX(GroupVertices[Group],MATCH(Edges[[#This Row],[Vertex 1]],GroupVertices[Vertex],0)),1,1,"")</f>
        <v>3</v>
      </c>
      <c r="BC217" s="78" t="str">
        <f>REPLACE(INDEX(GroupVertices[Group],MATCH(Edges[[#This Row],[Vertex 2]],GroupVertices[Vertex],0)),1,1,"")</f>
        <v>3</v>
      </c>
      <c r="BD217" s="48">
        <v>1</v>
      </c>
      <c r="BE217" s="49">
        <v>4.166666666666667</v>
      </c>
      <c r="BF217" s="48">
        <v>0</v>
      </c>
      <c r="BG217" s="49">
        <v>0</v>
      </c>
      <c r="BH217" s="48">
        <v>0</v>
      </c>
      <c r="BI217" s="49">
        <v>0</v>
      </c>
      <c r="BJ217" s="48">
        <v>23</v>
      </c>
      <c r="BK217" s="49">
        <v>95.83333333333333</v>
      </c>
      <c r="BL217" s="48">
        <v>24</v>
      </c>
    </row>
    <row r="218" spans="1:64" ht="15">
      <c r="A218" s="64" t="s">
        <v>217</v>
      </c>
      <c r="B218" s="64" t="s">
        <v>221</v>
      </c>
      <c r="C218" s="65" t="s">
        <v>2126</v>
      </c>
      <c r="D218" s="66">
        <v>6.5</v>
      </c>
      <c r="E218" s="67" t="s">
        <v>136</v>
      </c>
      <c r="F218" s="68">
        <v>30</v>
      </c>
      <c r="G218" s="65"/>
      <c r="H218" s="69"/>
      <c r="I218" s="70"/>
      <c r="J218" s="70"/>
      <c r="K218" s="34" t="s">
        <v>66</v>
      </c>
      <c r="L218" s="77">
        <v>218</v>
      </c>
      <c r="M218" s="77"/>
      <c r="N218" s="72"/>
      <c r="O218" s="79" t="s">
        <v>358</v>
      </c>
      <c r="P218" s="81">
        <v>43611.00885416667</v>
      </c>
      <c r="Q218" s="79" t="s">
        <v>366</v>
      </c>
      <c r="R218" s="83" t="s">
        <v>453</v>
      </c>
      <c r="S218" s="79" t="s">
        <v>455</v>
      </c>
      <c r="T218" s="79" t="s">
        <v>461</v>
      </c>
      <c r="U218" s="79"/>
      <c r="V218" s="83" t="s">
        <v>469</v>
      </c>
      <c r="W218" s="81">
        <v>43611.00885416667</v>
      </c>
      <c r="X218" s="83" t="s">
        <v>482</v>
      </c>
      <c r="Y218" s="79"/>
      <c r="Z218" s="79"/>
      <c r="AA218" s="85" t="s">
        <v>581</v>
      </c>
      <c r="AB218" s="79"/>
      <c r="AC218" s="79" t="b">
        <v>0</v>
      </c>
      <c r="AD218" s="79">
        <v>3</v>
      </c>
      <c r="AE218" s="85" t="s">
        <v>740</v>
      </c>
      <c r="AF218" s="79" t="b">
        <v>0</v>
      </c>
      <c r="AG218" s="79" t="s">
        <v>805</v>
      </c>
      <c r="AH218" s="79"/>
      <c r="AI218" s="85" t="s">
        <v>740</v>
      </c>
      <c r="AJ218" s="79" t="b">
        <v>0</v>
      </c>
      <c r="AK218" s="79">
        <v>3</v>
      </c>
      <c r="AL218" s="85" t="s">
        <v>740</v>
      </c>
      <c r="AM218" s="79" t="s">
        <v>809</v>
      </c>
      <c r="AN218" s="79" t="b">
        <v>0</v>
      </c>
      <c r="AO218" s="85" t="s">
        <v>581</v>
      </c>
      <c r="AP218" s="79" t="s">
        <v>176</v>
      </c>
      <c r="AQ218" s="79">
        <v>0</v>
      </c>
      <c r="AR218" s="79">
        <v>0</v>
      </c>
      <c r="AS218" s="79"/>
      <c r="AT218" s="79"/>
      <c r="AU218" s="79"/>
      <c r="AV218" s="79"/>
      <c r="AW218" s="79"/>
      <c r="AX218" s="79"/>
      <c r="AY218" s="79"/>
      <c r="AZ218" s="79"/>
      <c r="BA218">
        <v>2</v>
      </c>
      <c r="BB218" s="78" t="str">
        <f>REPLACE(INDEX(GroupVertices[Group],MATCH(Edges[[#This Row],[Vertex 1]],GroupVertices[Vertex],0)),1,1,"")</f>
        <v>3</v>
      </c>
      <c r="BC218" s="78" t="str">
        <f>REPLACE(INDEX(GroupVertices[Group],MATCH(Edges[[#This Row],[Vertex 2]],GroupVertices[Vertex],0)),1,1,"")</f>
        <v>3</v>
      </c>
      <c r="BD218" s="48">
        <v>1</v>
      </c>
      <c r="BE218" s="49">
        <v>4.166666666666667</v>
      </c>
      <c r="BF218" s="48">
        <v>0</v>
      </c>
      <c r="BG218" s="49">
        <v>0</v>
      </c>
      <c r="BH218" s="48">
        <v>0</v>
      </c>
      <c r="BI218" s="49">
        <v>0</v>
      </c>
      <c r="BJ218" s="48">
        <v>23</v>
      </c>
      <c r="BK218" s="49">
        <v>95.83333333333333</v>
      </c>
      <c r="BL218" s="48">
        <v>24</v>
      </c>
    </row>
    <row r="219" spans="1:64" ht="15">
      <c r="A219" s="64" t="s">
        <v>218</v>
      </c>
      <c r="B219" s="64" t="s">
        <v>221</v>
      </c>
      <c r="C219" s="65" t="s">
        <v>2126</v>
      </c>
      <c r="D219" s="66">
        <v>6.5</v>
      </c>
      <c r="E219" s="67" t="s">
        <v>136</v>
      </c>
      <c r="F219" s="68">
        <v>30</v>
      </c>
      <c r="G219" s="65"/>
      <c r="H219" s="69"/>
      <c r="I219" s="70"/>
      <c r="J219" s="70"/>
      <c r="K219" s="34" t="s">
        <v>66</v>
      </c>
      <c r="L219" s="77">
        <v>219</v>
      </c>
      <c r="M219" s="77"/>
      <c r="N219" s="72"/>
      <c r="O219" s="79" t="s">
        <v>358</v>
      </c>
      <c r="P219" s="81">
        <v>43610.65162037037</v>
      </c>
      <c r="Q219" s="79" t="s">
        <v>446</v>
      </c>
      <c r="R219" s="83" t="s">
        <v>452</v>
      </c>
      <c r="S219" s="79" t="s">
        <v>455</v>
      </c>
      <c r="T219" s="79" t="s">
        <v>458</v>
      </c>
      <c r="U219" s="79"/>
      <c r="V219" s="83" t="s">
        <v>470</v>
      </c>
      <c r="W219" s="81">
        <v>43610.65162037037</v>
      </c>
      <c r="X219" s="83" t="s">
        <v>566</v>
      </c>
      <c r="Y219" s="79"/>
      <c r="Z219" s="79"/>
      <c r="AA219" s="85" t="s">
        <v>665</v>
      </c>
      <c r="AB219" s="79"/>
      <c r="AC219" s="79" t="b">
        <v>0</v>
      </c>
      <c r="AD219" s="79">
        <v>0</v>
      </c>
      <c r="AE219" s="85" t="s">
        <v>740</v>
      </c>
      <c r="AF219" s="79" t="b">
        <v>0</v>
      </c>
      <c r="AG219" s="79" t="s">
        <v>805</v>
      </c>
      <c r="AH219" s="79"/>
      <c r="AI219" s="85" t="s">
        <v>740</v>
      </c>
      <c r="AJ219" s="79" t="b">
        <v>0</v>
      </c>
      <c r="AK219" s="79">
        <v>3</v>
      </c>
      <c r="AL219" s="85" t="s">
        <v>580</v>
      </c>
      <c r="AM219" s="79" t="s">
        <v>813</v>
      </c>
      <c r="AN219" s="79" t="b">
        <v>0</v>
      </c>
      <c r="AO219" s="85" t="s">
        <v>580</v>
      </c>
      <c r="AP219" s="79" t="s">
        <v>176</v>
      </c>
      <c r="AQ219" s="79">
        <v>0</v>
      </c>
      <c r="AR219" s="79">
        <v>0</v>
      </c>
      <c r="AS219" s="79"/>
      <c r="AT219" s="79"/>
      <c r="AU219" s="79"/>
      <c r="AV219" s="79"/>
      <c r="AW219" s="79"/>
      <c r="AX219" s="79"/>
      <c r="AY219" s="79"/>
      <c r="AZ219" s="79"/>
      <c r="BA219">
        <v>2</v>
      </c>
      <c r="BB219" s="78" t="str">
        <f>REPLACE(INDEX(GroupVertices[Group],MATCH(Edges[[#This Row],[Vertex 1]],GroupVertices[Vertex],0)),1,1,"")</f>
        <v>1</v>
      </c>
      <c r="BC219" s="78" t="str">
        <f>REPLACE(INDEX(GroupVertices[Group],MATCH(Edges[[#This Row],[Vertex 2]],GroupVertices[Vertex],0)),1,1,"")</f>
        <v>3</v>
      </c>
      <c r="BD219" s="48">
        <v>0</v>
      </c>
      <c r="BE219" s="49">
        <v>0</v>
      </c>
      <c r="BF219" s="48">
        <v>0</v>
      </c>
      <c r="BG219" s="49">
        <v>0</v>
      </c>
      <c r="BH219" s="48">
        <v>0</v>
      </c>
      <c r="BI219" s="49">
        <v>0</v>
      </c>
      <c r="BJ219" s="48">
        <v>13</v>
      </c>
      <c r="BK219" s="49">
        <v>100</v>
      </c>
      <c r="BL219" s="48">
        <v>13</v>
      </c>
    </row>
    <row r="220" spans="1:64" ht="15">
      <c r="A220" s="64" t="s">
        <v>218</v>
      </c>
      <c r="B220" s="64" t="s">
        <v>221</v>
      </c>
      <c r="C220" s="65" t="s">
        <v>2126</v>
      </c>
      <c r="D220" s="66">
        <v>6.5</v>
      </c>
      <c r="E220" s="67" t="s">
        <v>136</v>
      </c>
      <c r="F220" s="68">
        <v>30</v>
      </c>
      <c r="G220" s="65"/>
      <c r="H220" s="69"/>
      <c r="I220" s="70"/>
      <c r="J220" s="70"/>
      <c r="K220" s="34" t="s">
        <v>66</v>
      </c>
      <c r="L220" s="77">
        <v>220</v>
      </c>
      <c r="M220" s="77"/>
      <c r="N220" s="72"/>
      <c r="O220" s="79" t="s">
        <v>358</v>
      </c>
      <c r="P220" s="81">
        <v>43611.1372337963</v>
      </c>
      <c r="Q220" s="79" t="s">
        <v>447</v>
      </c>
      <c r="R220" s="83" t="s">
        <v>453</v>
      </c>
      <c r="S220" s="79" t="s">
        <v>455</v>
      </c>
      <c r="T220" s="79" t="s">
        <v>458</v>
      </c>
      <c r="U220" s="79"/>
      <c r="V220" s="83" t="s">
        <v>470</v>
      </c>
      <c r="W220" s="81">
        <v>43611.1372337963</v>
      </c>
      <c r="X220" s="83" t="s">
        <v>567</v>
      </c>
      <c r="Y220" s="79"/>
      <c r="Z220" s="79"/>
      <c r="AA220" s="85" t="s">
        <v>666</v>
      </c>
      <c r="AB220" s="79"/>
      <c r="AC220" s="79" t="b">
        <v>0</v>
      </c>
      <c r="AD220" s="79">
        <v>0</v>
      </c>
      <c r="AE220" s="85" t="s">
        <v>740</v>
      </c>
      <c r="AF220" s="79" t="b">
        <v>0</v>
      </c>
      <c r="AG220" s="79" t="s">
        <v>805</v>
      </c>
      <c r="AH220" s="79"/>
      <c r="AI220" s="85" t="s">
        <v>740</v>
      </c>
      <c r="AJ220" s="79" t="b">
        <v>0</v>
      </c>
      <c r="AK220" s="79">
        <v>3</v>
      </c>
      <c r="AL220" s="85" t="s">
        <v>581</v>
      </c>
      <c r="AM220" s="79" t="s">
        <v>813</v>
      </c>
      <c r="AN220" s="79" t="b">
        <v>0</v>
      </c>
      <c r="AO220" s="85" t="s">
        <v>581</v>
      </c>
      <c r="AP220" s="79" t="s">
        <v>176</v>
      </c>
      <c r="AQ220" s="79">
        <v>0</v>
      </c>
      <c r="AR220" s="79">
        <v>0</v>
      </c>
      <c r="AS220" s="79"/>
      <c r="AT220" s="79"/>
      <c r="AU220" s="79"/>
      <c r="AV220" s="79"/>
      <c r="AW220" s="79"/>
      <c r="AX220" s="79"/>
      <c r="AY220" s="79"/>
      <c r="AZ220" s="79"/>
      <c r="BA220">
        <v>2</v>
      </c>
      <c r="BB220" s="78" t="str">
        <f>REPLACE(INDEX(GroupVertices[Group],MATCH(Edges[[#This Row],[Vertex 1]],GroupVertices[Vertex],0)),1,1,"")</f>
        <v>1</v>
      </c>
      <c r="BC220" s="78" t="str">
        <f>REPLACE(INDEX(GroupVertices[Group],MATCH(Edges[[#This Row],[Vertex 2]],GroupVertices[Vertex],0)),1,1,"")</f>
        <v>3</v>
      </c>
      <c r="BD220" s="48">
        <v>0</v>
      </c>
      <c r="BE220" s="49">
        <v>0</v>
      </c>
      <c r="BF220" s="48">
        <v>0</v>
      </c>
      <c r="BG220" s="49">
        <v>0</v>
      </c>
      <c r="BH220" s="48">
        <v>0</v>
      </c>
      <c r="BI220" s="49">
        <v>0</v>
      </c>
      <c r="BJ220" s="48">
        <v>13</v>
      </c>
      <c r="BK220" s="49">
        <v>100</v>
      </c>
      <c r="BL220" s="48">
        <v>13</v>
      </c>
    </row>
    <row r="221" spans="1:64" ht="15">
      <c r="A221" s="64" t="s">
        <v>219</v>
      </c>
      <c r="B221" s="64" t="s">
        <v>221</v>
      </c>
      <c r="C221" s="65" t="s">
        <v>2126</v>
      </c>
      <c r="D221" s="66">
        <v>6.5</v>
      </c>
      <c r="E221" s="67" t="s">
        <v>136</v>
      </c>
      <c r="F221" s="68">
        <v>30</v>
      </c>
      <c r="G221" s="65"/>
      <c r="H221" s="69"/>
      <c r="I221" s="70"/>
      <c r="J221" s="70"/>
      <c r="K221" s="34" t="s">
        <v>65</v>
      </c>
      <c r="L221" s="77">
        <v>221</v>
      </c>
      <c r="M221" s="77"/>
      <c r="N221" s="72"/>
      <c r="O221" s="79" t="s">
        <v>358</v>
      </c>
      <c r="P221" s="81">
        <v>43610.647511574076</v>
      </c>
      <c r="Q221" s="79" t="s">
        <v>446</v>
      </c>
      <c r="R221" s="83" t="s">
        <v>452</v>
      </c>
      <c r="S221" s="79" t="s">
        <v>455</v>
      </c>
      <c r="T221" s="79" t="s">
        <v>458</v>
      </c>
      <c r="U221" s="79"/>
      <c r="V221" s="83" t="s">
        <v>471</v>
      </c>
      <c r="W221" s="81">
        <v>43610.647511574076</v>
      </c>
      <c r="X221" s="83" t="s">
        <v>568</v>
      </c>
      <c r="Y221" s="79"/>
      <c r="Z221" s="79"/>
      <c r="AA221" s="85" t="s">
        <v>667</v>
      </c>
      <c r="AB221" s="79"/>
      <c r="AC221" s="79" t="b">
        <v>0</v>
      </c>
      <c r="AD221" s="79">
        <v>0</v>
      </c>
      <c r="AE221" s="85" t="s">
        <v>740</v>
      </c>
      <c r="AF221" s="79" t="b">
        <v>0</v>
      </c>
      <c r="AG221" s="79" t="s">
        <v>805</v>
      </c>
      <c r="AH221" s="79"/>
      <c r="AI221" s="85" t="s">
        <v>740</v>
      </c>
      <c r="AJ221" s="79" t="b">
        <v>0</v>
      </c>
      <c r="AK221" s="79">
        <v>3</v>
      </c>
      <c r="AL221" s="85" t="s">
        <v>580</v>
      </c>
      <c r="AM221" s="79" t="s">
        <v>809</v>
      </c>
      <c r="AN221" s="79" t="b">
        <v>0</v>
      </c>
      <c r="AO221" s="85" t="s">
        <v>580</v>
      </c>
      <c r="AP221" s="79" t="s">
        <v>176</v>
      </c>
      <c r="AQ221" s="79">
        <v>0</v>
      </c>
      <c r="AR221" s="79">
        <v>0</v>
      </c>
      <c r="AS221" s="79"/>
      <c r="AT221" s="79"/>
      <c r="AU221" s="79"/>
      <c r="AV221" s="79"/>
      <c r="AW221" s="79"/>
      <c r="AX221" s="79"/>
      <c r="AY221" s="79"/>
      <c r="AZ221" s="79"/>
      <c r="BA221">
        <v>2</v>
      </c>
      <c r="BB221" s="78" t="str">
        <f>REPLACE(INDEX(GroupVertices[Group],MATCH(Edges[[#This Row],[Vertex 1]],GroupVertices[Vertex],0)),1,1,"")</f>
        <v>2</v>
      </c>
      <c r="BC221" s="78" t="str">
        <f>REPLACE(INDEX(GroupVertices[Group],MATCH(Edges[[#This Row],[Vertex 2]],GroupVertices[Vertex],0)),1,1,"")</f>
        <v>3</v>
      </c>
      <c r="BD221" s="48">
        <v>0</v>
      </c>
      <c r="BE221" s="49">
        <v>0</v>
      </c>
      <c r="BF221" s="48">
        <v>0</v>
      </c>
      <c r="BG221" s="49">
        <v>0</v>
      </c>
      <c r="BH221" s="48">
        <v>0</v>
      </c>
      <c r="BI221" s="49">
        <v>0</v>
      </c>
      <c r="BJ221" s="48">
        <v>13</v>
      </c>
      <c r="BK221" s="49">
        <v>100</v>
      </c>
      <c r="BL221" s="48">
        <v>13</v>
      </c>
    </row>
    <row r="222" spans="1:64" ht="15">
      <c r="A222" s="64" t="s">
        <v>219</v>
      </c>
      <c r="B222" s="64" t="s">
        <v>221</v>
      </c>
      <c r="C222" s="65" t="s">
        <v>2126</v>
      </c>
      <c r="D222" s="66">
        <v>6.5</v>
      </c>
      <c r="E222" s="67" t="s">
        <v>136</v>
      </c>
      <c r="F222" s="68">
        <v>30</v>
      </c>
      <c r="G222" s="65"/>
      <c r="H222" s="69"/>
      <c r="I222" s="70"/>
      <c r="J222" s="70"/>
      <c r="K222" s="34" t="s">
        <v>65</v>
      </c>
      <c r="L222" s="77">
        <v>222</v>
      </c>
      <c r="M222" s="77"/>
      <c r="N222" s="72"/>
      <c r="O222" s="79" t="s">
        <v>358</v>
      </c>
      <c r="P222" s="81">
        <v>43611.532430555555</v>
      </c>
      <c r="Q222" s="79" t="s">
        <v>447</v>
      </c>
      <c r="R222" s="83" t="s">
        <v>453</v>
      </c>
      <c r="S222" s="79" t="s">
        <v>455</v>
      </c>
      <c r="T222" s="79" t="s">
        <v>458</v>
      </c>
      <c r="U222" s="79"/>
      <c r="V222" s="83" t="s">
        <v>471</v>
      </c>
      <c r="W222" s="81">
        <v>43611.532430555555</v>
      </c>
      <c r="X222" s="83" t="s">
        <v>569</v>
      </c>
      <c r="Y222" s="79"/>
      <c r="Z222" s="79"/>
      <c r="AA222" s="85" t="s">
        <v>668</v>
      </c>
      <c r="AB222" s="79"/>
      <c r="AC222" s="79" t="b">
        <v>0</v>
      </c>
      <c r="AD222" s="79">
        <v>0</v>
      </c>
      <c r="AE222" s="85" t="s">
        <v>740</v>
      </c>
      <c r="AF222" s="79" t="b">
        <v>0</v>
      </c>
      <c r="AG222" s="79" t="s">
        <v>805</v>
      </c>
      <c r="AH222" s="79"/>
      <c r="AI222" s="85" t="s">
        <v>740</v>
      </c>
      <c r="AJ222" s="79" t="b">
        <v>0</v>
      </c>
      <c r="AK222" s="79">
        <v>3</v>
      </c>
      <c r="AL222" s="85" t="s">
        <v>581</v>
      </c>
      <c r="AM222" s="79" t="s">
        <v>814</v>
      </c>
      <c r="AN222" s="79" t="b">
        <v>0</v>
      </c>
      <c r="AO222" s="85" t="s">
        <v>581</v>
      </c>
      <c r="AP222" s="79" t="s">
        <v>176</v>
      </c>
      <c r="AQ222" s="79">
        <v>0</v>
      </c>
      <c r="AR222" s="79">
        <v>0</v>
      </c>
      <c r="AS222" s="79"/>
      <c r="AT222" s="79"/>
      <c r="AU222" s="79"/>
      <c r="AV222" s="79"/>
      <c r="AW222" s="79"/>
      <c r="AX222" s="79"/>
      <c r="AY222" s="79"/>
      <c r="AZ222" s="79"/>
      <c r="BA222">
        <v>2</v>
      </c>
      <c r="BB222" s="78" t="str">
        <f>REPLACE(INDEX(GroupVertices[Group],MATCH(Edges[[#This Row],[Vertex 1]],GroupVertices[Vertex],0)),1,1,"")</f>
        <v>2</v>
      </c>
      <c r="BC222" s="78" t="str">
        <f>REPLACE(INDEX(GroupVertices[Group],MATCH(Edges[[#This Row],[Vertex 2]],GroupVertices[Vertex],0)),1,1,"")</f>
        <v>3</v>
      </c>
      <c r="BD222" s="48">
        <v>0</v>
      </c>
      <c r="BE222" s="49">
        <v>0</v>
      </c>
      <c r="BF222" s="48">
        <v>0</v>
      </c>
      <c r="BG222" s="49">
        <v>0</v>
      </c>
      <c r="BH222" s="48">
        <v>0</v>
      </c>
      <c r="BI222" s="49">
        <v>0</v>
      </c>
      <c r="BJ222" s="48">
        <v>13</v>
      </c>
      <c r="BK222" s="49">
        <v>100</v>
      </c>
      <c r="BL222" s="48">
        <v>13</v>
      </c>
    </row>
    <row r="223" spans="1:64" ht="15">
      <c r="A223" s="64" t="s">
        <v>222</v>
      </c>
      <c r="B223" s="64" t="s">
        <v>221</v>
      </c>
      <c r="C223" s="65" t="s">
        <v>2126</v>
      </c>
      <c r="D223" s="66">
        <v>6.5</v>
      </c>
      <c r="E223" s="67" t="s">
        <v>136</v>
      </c>
      <c r="F223" s="68">
        <v>30</v>
      </c>
      <c r="G223" s="65"/>
      <c r="H223" s="69"/>
      <c r="I223" s="70"/>
      <c r="J223" s="70"/>
      <c r="K223" s="34" t="s">
        <v>65</v>
      </c>
      <c r="L223" s="77">
        <v>223</v>
      </c>
      <c r="M223" s="77"/>
      <c r="N223" s="72"/>
      <c r="O223" s="79" t="s">
        <v>358</v>
      </c>
      <c r="P223" s="81">
        <v>43611.67560185185</v>
      </c>
      <c r="Q223" s="79" t="s">
        <v>447</v>
      </c>
      <c r="R223" s="83" t="s">
        <v>453</v>
      </c>
      <c r="S223" s="79" t="s">
        <v>455</v>
      </c>
      <c r="T223" s="79" t="s">
        <v>458</v>
      </c>
      <c r="U223" s="79"/>
      <c r="V223" s="83" t="s">
        <v>474</v>
      </c>
      <c r="W223" s="81">
        <v>43611.67560185185</v>
      </c>
      <c r="X223" s="83" t="s">
        <v>570</v>
      </c>
      <c r="Y223" s="79"/>
      <c r="Z223" s="79"/>
      <c r="AA223" s="85" t="s">
        <v>669</v>
      </c>
      <c r="AB223" s="79"/>
      <c r="AC223" s="79" t="b">
        <v>0</v>
      </c>
      <c r="AD223" s="79">
        <v>0</v>
      </c>
      <c r="AE223" s="85" t="s">
        <v>740</v>
      </c>
      <c r="AF223" s="79" t="b">
        <v>0</v>
      </c>
      <c r="AG223" s="79" t="s">
        <v>805</v>
      </c>
      <c r="AH223" s="79"/>
      <c r="AI223" s="85" t="s">
        <v>740</v>
      </c>
      <c r="AJ223" s="79" t="b">
        <v>0</v>
      </c>
      <c r="AK223" s="79">
        <v>3</v>
      </c>
      <c r="AL223" s="85" t="s">
        <v>581</v>
      </c>
      <c r="AM223" s="79" t="s">
        <v>813</v>
      </c>
      <c r="AN223" s="79" t="b">
        <v>0</v>
      </c>
      <c r="AO223" s="85" t="s">
        <v>581</v>
      </c>
      <c r="AP223" s="79" t="s">
        <v>176</v>
      </c>
      <c r="AQ223" s="79">
        <v>0</v>
      </c>
      <c r="AR223" s="79">
        <v>0</v>
      </c>
      <c r="AS223" s="79"/>
      <c r="AT223" s="79"/>
      <c r="AU223" s="79"/>
      <c r="AV223" s="79"/>
      <c r="AW223" s="79"/>
      <c r="AX223" s="79"/>
      <c r="AY223" s="79"/>
      <c r="AZ223" s="79"/>
      <c r="BA223">
        <v>2</v>
      </c>
      <c r="BB223" s="78" t="str">
        <f>REPLACE(INDEX(GroupVertices[Group],MATCH(Edges[[#This Row],[Vertex 1]],GroupVertices[Vertex],0)),1,1,"")</f>
        <v>3</v>
      </c>
      <c r="BC223" s="78" t="str">
        <f>REPLACE(INDEX(GroupVertices[Group],MATCH(Edges[[#This Row],[Vertex 2]],GroupVertices[Vertex],0)),1,1,"")</f>
        <v>3</v>
      </c>
      <c r="BD223" s="48"/>
      <c r="BE223" s="49"/>
      <c r="BF223" s="48"/>
      <c r="BG223" s="49"/>
      <c r="BH223" s="48"/>
      <c r="BI223" s="49"/>
      <c r="BJ223" s="48"/>
      <c r="BK223" s="49"/>
      <c r="BL223" s="48"/>
    </row>
    <row r="224" spans="1:64" ht="15">
      <c r="A224" s="64" t="s">
        <v>222</v>
      </c>
      <c r="B224" s="64" t="s">
        <v>221</v>
      </c>
      <c r="C224" s="65" t="s">
        <v>2126</v>
      </c>
      <c r="D224" s="66">
        <v>6.5</v>
      </c>
      <c r="E224" s="67" t="s">
        <v>136</v>
      </c>
      <c r="F224" s="68">
        <v>30</v>
      </c>
      <c r="G224" s="65"/>
      <c r="H224" s="69"/>
      <c r="I224" s="70"/>
      <c r="J224" s="70"/>
      <c r="K224" s="34" t="s">
        <v>65</v>
      </c>
      <c r="L224" s="77">
        <v>224</v>
      </c>
      <c r="M224" s="77"/>
      <c r="N224" s="72"/>
      <c r="O224" s="79" t="s">
        <v>358</v>
      </c>
      <c r="P224" s="81">
        <v>43611.67570601852</v>
      </c>
      <c r="Q224" s="79" t="s">
        <v>446</v>
      </c>
      <c r="R224" s="83" t="s">
        <v>452</v>
      </c>
      <c r="S224" s="79" t="s">
        <v>455</v>
      </c>
      <c r="T224" s="79" t="s">
        <v>458</v>
      </c>
      <c r="U224" s="79"/>
      <c r="V224" s="83" t="s">
        <v>474</v>
      </c>
      <c r="W224" s="81">
        <v>43611.67570601852</v>
      </c>
      <c r="X224" s="83" t="s">
        <v>571</v>
      </c>
      <c r="Y224" s="79"/>
      <c r="Z224" s="79"/>
      <c r="AA224" s="85" t="s">
        <v>670</v>
      </c>
      <c r="AB224" s="79"/>
      <c r="AC224" s="79" t="b">
        <v>0</v>
      </c>
      <c r="AD224" s="79">
        <v>0</v>
      </c>
      <c r="AE224" s="85" t="s">
        <v>740</v>
      </c>
      <c r="AF224" s="79" t="b">
        <v>0</v>
      </c>
      <c r="AG224" s="79" t="s">
        <v>805</v>
      </c>
      <c r="AH224" s="79"/>
      <c r="AI224" s="85" t="s">
        <v>740</v>
      </c>
      <c r="AJ224" s="79" t="b">
        <v>0</v>
      </c>
      <c r="AK224" s="79">
        <v>3</v>
      </c>
      <c r="AL224" s="85" t="s">
        <v>580</v>
      </c>
      <c r="AM224" s="79" t="s">
        <v>813</v>
      </c>
      <c r="AN224" s="79" t="b">
        <v>0</v>
      </c>
      <c r="AO224" s="85" t="s">
        <v>580</v>
      </c>
      <c r="AP224" s="79" t="s">
        <v>176</v>
      </c>
      <c r="AQ224" s="79">
        <v>0</v>
      </c>
      <c r="AR224" s="79">
        <v>0</v>
      </c>
      <c r="AS224" s="79"/>
      <c r="AT224" s="79"/>
      <c r="AU224" s="79"/>
      <c r="AV224" s="79"/>
      <c r="AW224" s="79"/>
      <c r="AX224" s="79"/>
      <c r="AY224" s="79"/>
      <c r="AZ224" s="79"/>
      <c r="BA224">
        <v>2</v>
      </c>
      <c r="BB224" s="78" t="str">
        <f>REPLACE(INDEX(GroupVertices[Group],MATCH(Edges[[#This Row],[Vertex 1]],GroupVertices[Vertex],0)),1,1,"")</f>
        <v>3</v>
      </c>
      <c r="BC224" s="78" t="str">
        <f>REPLACE(INDEX(GroupVertices[Group],MATCH(Edges[[#This Row],[Vertex 2]],GroupVertices[Vertex],0)),1,1,"")</f>
        <v>3</v>
      </c>
      <c r="BD224" s="48"/>
      <c r="BE224" s="49"/>
      <c r="BF224" s="48"/>
      <c r="BG224" s="49"/>
      <c r="BH224" s="48"/>
      <c r="BI224" s="49"/>
      <c r="BJ224" s="48"/>
      <c r="BK224" s="49"/>
      <c r="BL224" s="48"/>
    </row>
    <row r="225" spans="1:64" ht="15">
      <c r="A225" s="64" t="s">
        <v>217</v>
      </c>
      <c r="B225" s="64" t="s">
        <v>219</v>
      </c>
      <c r="C225" s="65" t="s">
        <v>2126</v>
      </c>
      <c r="D225" s="66">
        <v>6.5</v>
      </c>
      <c r="E225" s="67" t="s">
        <v>136</v>
      </c>
      <c r="F225" s="68">
        <v>30</v>
      </c>
      <c r="G225" s="65"/>
      <c r="H225" s="69"/>
      <c r="I225" s="70"/>
      <c r="J225" s="70"/>
      <c r="K225" s="34" t="s">
        <v>66</v>
      </c>
      <c r="L225" s="77">
        <v>225</v>
      </c>
      <c r="M225" s="77"/>
      <c r="N225" s="72"/>
      <c r="O225" s="79" t="s">
        <v>358</v>
      </c>
      <c r="P225" s="81">
        <v>43610.646678240744</v>
      </c>
      <c r="Q225" s="79" t="s">
        <v>365</v>
      </c>
      <c r="R225" s="83" t="s">
        <v>452</v>
      </c>
      <c r="S225" s="79" t="s">
        <v>455</v>
      </c>
      <c r="T225" s="79" t="s">
        <v>460</v>
      </c>
      <c r="U225" s="79"/>
      <c r="V225" s="83" t="s">
        <v>469</v>
      </c>
      <c r="W225" s="81">
        <v>43610.646678240744</v>
      </c>
      <c r="X225" s="83" t="s">
        <v>481</v>
      </c>
      <c r="Y225" s="79"/>
      <c r="Z225" s="79"/>
      <c r="AA225" s="85" t="s">
        <v>580</v>
      </c>
      <c r="AB225" s="79"/>
      <c r="AC225" s="79" t="b">
        <v>0</v>
      </c>
      <c r="AD225" s="79">
        <v>4</v>
      </c>
      <c r="AE225" s="85" t="s">
        <v>740</v>
      </c>
      <c r="AF225" s="79" t="b">
        <v>0</v>
      </c>
      <c r="AG225" s="79" t="s">
        <v>805</v>
      </c>
      <c r="AH225" s="79"/>
      <c r="AI225" s="85" t="s">
        <v>740</v>
      </c>
      <c r="AJ225" s="79" t="b">
        <v>0</v>
      </c>
      <c r="AK225" s="79">
        <v>3</v>
      </c>
      <c r="AL225" s="85" t="s">
        <v>740</v>
      </c>
      <c r="AM225" s="79" t="s">
        <v>811</v>
      </c>
      <c r="AN225" s="79" t="b">
        <v>0</v>
      </c>
      <c r="AO225" s="85" t="s">
        <v>580</v>
      </c>
      <c r="AP225" s="79" t="s">
        <v>176</v>
      </c>
      <c r="AQ225" s="79">
        <v>0</v>
      </c>
      <c r="AR225" s="79">
        <v>0</v>
      </c>
      <c r="AS225" s="79"/>
      <c r="AT225" s="79"/>
      <c r="AU225" s="79"/>
      <c r="AV225" s="79"/>
      <c r="AW225" s="79"/>
      <c r="AX225" s="79"/>
      <c r="AY225" s="79"/>
      <c r="AZ225" s="79"/>
      <c r="BA225">
        <v>2</v>
      </c>
      <c r="BB225" s="78" t="str">
        <f>REPLACE(INDEX(GroupVertices[Group],MATCH(Edges[[#This Row],[Vertex 1]],GroupVertices[Vertex],0)),1,1,"")</f>
        <v>3</v>
      </c>
      <c r="BC225" s="78" t="str">
        <f>REPLACE(INDEX(GroupVertices[Group],MATCH(Edges[[#This Row],[Vertex 2]],GroupVertices[Vertex],0)),1,1,"")</f>
        <v>2</v>
      </c>
      <c r="BD225" s="48"/>
      <c r="BE225" s="49"/>
      <c r="BF225" s="48"/>
      <c r="BG225" s="49"/>
      <c r="BH225" s="48"/>
      <c r="BI225" s="49"/>
      <c r="BJ225" s="48"/>
      <c r="BK225" s="49"/>
      <c r="BL225" s="48"/>
    </row>
    <row r="226" spans="1:64" ht="15">
      <c r="A226" s="64" t="s">
        <v>217</v>
      </c>
      <c r="B226" s="64" t="s">
        <v>219</v>
      </c>
      <c r="C226" s="65" t="s">
        <v>2126</v>
      </c>
      <c r="D226" s="66">
        <v>6.5</v>
      </c>
      <c r="E226" s="67" t="s">
        <v>136</v>
      </c>
      <c r="F226" s="68">
        <v>30</v>
      </c>
      <c r="G226" s="65"/>
      <c r="H226" s="69"/>
      <c r="I226" s="70"/>
      <c r="J226" s="70"/>
      <c r="K226" s="34" t="s">
        <v>66</v>
      </c>
      <c r="L226" s="77">
        <v>226</v>
      </c>
      <c r="M226" s="77"/>
      <c r="N226" s="72"/>
      <c r="O226" s="79" t="s">
        <v>358</v>
      </c>
      <c r="P226" s="81">
        <v>43611.00885416667</v>
      </c>
      <c r="Q226" s="79" t="s">
        <v>366</v>
      </c>
      <c r="R226" s="83" t="s">
        <v>453</v>
      </c>
      <c r="S226" s="79" t="s">
        <v>455</v>
      </c>
      <c r="T226" s="79" t="s">
        <v>461</v>
      </c>
      <c r="U226" s="79"/>
      <c r="V226" s="83" t="s">
        <v>469</v>
      </c>
      <c r="W226" s="81">
        <v>43611.00885416667</v>
      </c>
      <c r="X226" s="83" t="s">
        <v>482</v>
      </c>
      <c r="Y226" s="79"/>
      <c r="Z226" s="79"/>
      <c r="AA226" s="85" t="s">
        <v>581</v>
      </c>
      <c r="AB226" s="79"/>
      <c r="AC226" s="79" t="b">
        <v>0</v>
      </c>
      <c r="AD226" s="79">
        <v>3</v>
      </c>
      <c r="AE226" s="85" t="s">
        <v>740</v>
      </c>
      <c r="AF226" s="79" t="b">
        <v>0</v>
      </c>
      <c r="AG226" s="79" t="s">
        <v>805</v>
      </c>
      <c r="AH226" s="79"/>
      <c r="AI226" s="85" t="s">
        <v>740</v>
      </c>
      <c r="AJ226" s="79" t="b">
        <v>0</v>
      </c>
      <c r="AK226" s="79">
        <v>3</v>
      </c>
      <c r="AL226" s="85" t="s">
        <v>740</v>
      </c>
      <c r="AM226" s="79" t="s">
        <v>809</v>
      </c>
      <c r="AN226" s="79" t="b">
        <v>0</v>
      </c>
      <c r="AO226" s="85" t="s">
        <v>581</v>
      </c>
      <c r="AP226" s="79" t="s">
        <v>176</v>
      </c>
      <c r="AQ226" s="79">
        <v>0</v>
      </c>
      <c r="AR226" s="79">
        <v>0</v>
      </c>
      <c r="AS226" s="79"/>
      <c r="AT226" s="79"/>
      <c r="AU226" s="79"/>
      <c r="AV226" s="79"/>
      <c r="AW226" s="79"/>
      <c r="AX226" s="79"/>
      <c r="AY226" s="79"/>
      <c r="AZ226" s="79"/>
      <c r="BA226">
        <v>2</v>
      </c>
      <c r="BB226" s="78" t="str">
        <f>REPLACE(INDEX(GroupVertices[Group],MATCH(Edges[[#This Row],[Vertex 1]],GroupVertices[Vertex],0)),1,1,"")</f>
        <v>3</v>
      </c>
      <c r="BC226" s="78" t="str">
        <f>REPLACE(INDEX(GroupVertices[Group],MATCH(Edges[[#This Row],[Vertex 2]],GroupVertices[Vertex],0)),1,1,"")</f>
        <v>2</v>
      </c>
      <c r="BD226" s="48"/>
      <c r="BE226" s="49"/>
      <c r="BF226" s="48"/>
      <c r="BG226" s="49"/>
      <c r="BH226" s="48"/>
      <c r="BI226" s="49"/>
      <c r="BJ226" s="48"/>
      <c r="BK226" s="49"/>
      <c r="BL226" s="48"/>
    </row>
    <row r="227" spans="1:64" ht="15">
      <c r="A227" s="64" t="s">
        <v>218</v>
      </c>
      <c r="B227" s="64" t="s">
        <v>219</v>
      </c>
      <c r="C227" s="65" t="s">
        <v>2126</v>
      </c>
      <c r="D227" s="66">
        <v>6.5</v>
      </c>
      <c r="E227" s="67" t="s">
        <v>136</v>
      </c>
      <c r="F227" s="68">
        <v>30</v>
      </c>
      <c r="G227" s="65"/>
      <c r="H227" s="69"/>
      <c r="I227" s="70"/>
      <c r="J227" s="70"/>
      <c r="K227" s="34" t="s">
        <v>66</v>
      </c>
      <c r="L227" s="77">
        <v>227</v>
      </c>
      <c r="M227" s="77"/>
      <c r="N227" s="72"/>
      <c r="O227" s="79" t="s">
        <v>358</v>
      </c>
      <c r="P227" s="81">
        <v>43610.65162037037</v>
      </c>
      <c r="Q227" s="79" t="s">
        <v>446</v>
      </c>
      <c r="R227" s="83" t="s">
        <v>452</v>
      </c>
      <c r="S227" s="79" t="s">
        <v>455</v>
      </c>
      <c r="T227" s="79" t="s">
        <v>458</v>
      </c>
      <c r="U227" s="79"/>
      <c r="V227" s="83" t="s">
        <v>470</v>
      </c>
      <c r="W227" s="81">
        <v>43610.65162037037</v>
      </c>
      <c r="X227" s="83" t="s">
        <v>566</v>
      </c>
      <c r="Y227" s="79"/>
      <c r="Z227" s="79"/>
      <c r="AA227" s="85" t="s">
        <v>665</v>
      </c>
      <c r="AB227" s="79"/>
      <c r="AC227" s="79" t="b">
        <v>0</v>
      </c>
      <c r="AD227" s="79">
        <v>0</v>
      </c>
      <c r="AE227" s="85" t="s">
        <v>740</v>
      </c>
      <c r="AF227" s="79" t="b">
        <v>0</v>
      </c>
      <c r="AG227" s="79" t="s">
        <v>805</v>
      </c>
      <c r="AH227" s="79"/>
      <c r="AI227" s="85" t="s">
        <v>740</v>
      </c>
      <c r="AJ227" s="79" t="b">
        <v>0</v>
      </c>
      <c r="AK227" s="79">
        <v>3</v>
      </c>
      <c r="AL227" s="85" t="s">
        <v>580</v>
      </c>
      <c r="AM227" s="79" t="s">
        <v>813</v>
      </c>
      <c r="AN227" s="79" t="b">
        <v>0</v>
      </c>
      <c r="AO227" s="85" t="s">
        <v>580</v>
      </c>
      <c r="AP227" s="79" t="s">
        <v>176</v>
      </c>
      <c r="AQ227" s="79">
        <v>0</v>
      </c>
      <c r="AR227" s="79">
        <v>0</v>
      </c>
      <c r="AS227" s="79"/>
      <c r="AT227" s="79"/>
      <c r="AU227" s="79"/>
      <c r="AV227" s="79"/>
      <c r="AW227" s="79"/>
      <c r="AX227" s="79"/>
      <c r="AY227" s="79"/>
      <c r="AZ227" s="79"/>
      <c r="BA227">
        <v>2</v>
      </c>
      <c r="BB227" s="78" t="str">
        <f>REPLACE(INDEX(GroupVertices[Group],MATCH(Edges[[#This Row],[Vertex 1]],GroupVertices[Vertex],0)),1,1,"")</f>
        <v>1</v>
      </c>
      <c r="BC227" s="78" t="str">
        <f>REPLACE(INDEX(GroupVertices[Group],MATCH(Edges[[#This Row],[Vertex 2]],GroupVertices[Vertex],0)),1,1,"")</f>
        <v>2</v>
      </c>
      <c r="BD227" s="48"/>
      <c r="BE227" s="49"/>
      <c r="BF227" s="48"/>
      <c r="BG227" s="49"/>
      <c r="BH227" s="48"/>
      <c r="BI227" s="49"/>
      <c r="BJ227" s="48"/>
      <c r="BK227" s="49"/>
      <c r="BL227" s="48"/>
    </row>
    <row r="228" spans="1:64" ht="15">
      <c r="A228" s="64" t="s">
        <v>218</v>
      </c>
      <c r="B228" s="64" t="s">
        <v>219</v>
      </c>
      <c r="C228" s="65" t="s">
        <v>2126</v>
      </c>
      <c r="D228" s="66">
        <v>6.5</v>
      </c>
      <c r="E228" s="67" t="s">
        <v>136</v>
      </c>
      <c r="F228" s="68">
        <v>30</v>
      </c>
      <c r="G228" s="65"/>
      <c r="H228" s="69"/>
      <c r="I228" s="70"/>
      <c r="J228" s="70"/>
      <c r="K228" s="34" t="s">
        <v>66</v>
      </c>
      <c r="L228" s="77">
        <v>228</v>
      </c>
      <c r="M228" s="77"/>
      <c r="N228" s="72"/>
      <c r="O228" s="79" t="s">
        <v>358</v>
      </c>
      <c r="P228" s="81">
        <v>43611.1372337963</v>
      </c>
      <c r="Q228" s="79" t="s">
        <v>447</v>
      </c>
      <c r="R228" s="83" t="s">
        <v>453</v>
      </c>
      <c r="S228" s="79" t="s">
        <v>455</v>
      </c>
      <c r="T228" s="79" t="s">
        <v>458</v>
      </c>
      <c r="U228" s="79"/>
      <c r="V228" s="83" t="s">
        <v>470</v>
      </c>
      <c r="W228" s="81">
        <v>43611.1372337963</v>
      </c>
      <c r="X228" s="83" t="s">
        <v>567</v>
      </c>
      <c r="Y228" s="79"/>
      <c r="Z228" s="79"/>
      <c r="AA228" s="85" t="s">
        <v>666</v>
      </c>
      <c r="AB228" s="79"/>
      <c r="AC228" s="79" t="b">
        <v>0</v>
      </c>
      <c r="AD228" s="79">
        <v>0</v>
      </c>
      <c r="AE228" s="85" t="s">
        <v>740</v>
      </c>
      <c r="AF228" s="79" t="b">
        <v>0</v>
      </c>
      <c r="AG228" s="79" t="s">
        <v>805</v>
      </c>
      <c r="AH228" s="79"/>
      <c r="AI228" s="85" t="s">
        <v>740</v>
      </c>
      <c r="AJ228" s="79" t="b">
        <v>0</v>
      </c>
      <c r="AK228" s="79">
        <v>3</v>
      </c>
      <c r="AL228" s="85" t="s">
        <v>581</v>
      </c>
      <c r="AM228" s="79" t="s">
        <v>813</v>
      </c>
      <c r="AN228" s="79" t="b">
        <v>0</v>
      </c>
      <c r="AO228" s="85" t="s">
        <v>581</v>
      </c>
      <c r="AP228" s="79" t="s">
        <v>176</v>
      </c>
      <c r="AQ228" s="79">
        <v>0</v>
      </c>
      <c r="AR228" s="79">
        <v>0</v>
      </c>
      <c r="AS228" s="79"/>
      <c r="AT228" s="79"/>
      <c r="AU228" s="79"/>
      <c r="AV228" s="79"/>
      <c r="AW228" s="79"/>
      <c r="AX228" s="79"/>
      <c r="AY228" s="79"/>
      <c r="AZ228" s="79"/>
      <c r="BA228">
        <v>2</v>
      </c>
      <c r="BB228" s="78" t="str">
        <f>REPLACE(INDEX(GroupVertices[Group],MATCH(Edges[[#This Row],[Vertex 1]],GroupVertices[Vertex],0)),1,1,"")</f>
        <v>1</v>
      </c>
      <c r="BC228" s="78" t="str">
        <f>REPLACE(INDEX(GroupVertices[Group],MATCH(Edges[[#This Row],[Vertex 2]],GroupVertices[Vertex],0)),1,1,"")</f>
        <v>2</v>
      </c>
      <c r="BD228" s="48"/>
      <c r="BE228" s="49"/>
      <c r="BF228" s="48"/>
      <c r="BG228" s="49"/>
      <c r="BH228" s="48"/>
      <c r="BI228" s="49"/>
      <c r="BJ228" s="48"/>
      <c r="BK228" s="49"/>
      <c r="BL228" s="48"/>
    </row>
    <row r="229" spans="1:64" ht="15">
      <c r="A229" s="64" t="s">
        <v>219</v>
      </c>
      <c r="B229" s="64" t="s">
        <v>228</v>
      </c>
      <c r="C229" s="65" t="s">
        <v>2126</v>
      </c>
      <c r="D229" s="66">
        <v>6.5</v>
      </c>
      <c r="E229" s="67" t="s">
        <v>136</v>
      </c>
      <c r="F229" s="68">
        <v>30</v>
      </c>
      <c r="G229" s="65"/>
      <c r="H229" s="69"/>
      <c r="I229" s="70"/>
      <c r="J229" s="70"/>
      <c r="K229" s="34" t="s">
        <v>65</v>
      </c>
      <c r="L229" s="77">
        <v>229</v>
      </c>
      <c r="M229" s="77"/>
      <c r="N229" s="72"/>
      <c r="O229" s="79" t="s">
        <v>358</v>
      </c>
      <c r="P229" s="81">
        <v>43610.647511574076</v>
      </c>
      <c r="Q229" s="79" t="s">
        <v>446</v>
      </c>
      <c r="R229" s="83" t="s">
        <v>452</v>
      </c>
      <c r="S229" s="79" t="s">
        <v>455</v>
      </c>
      <c r="T229" s="79" t="s">
        <v>458</v>
      </c>
      <c r="U229" s="79"/>
      <c r="V229" s="83" t="s">
        <v>471</v>
      </c>
      <c r="W229" s="81">
        <v>43610.647511574076</v>
      </c>
      <c r="X229" s="83" t="s">
        <v>568</v>
      </c>
      <c r="Y229" s="79"/>
      <c r="Z229" s="79"/>
      <c r="AA229" s="85" t="s">
        <v>667</v>
      </c>
      <c r="AB229" s="79"/>
      <c r="AC229" s="79" t="b">
        <v>0</v>
      </c>
      <c r="AD229" s="79">
        <v>0</v>
      </c>
      <c r="AE229" s="85" t="s">
        <v>740</v>
      </c>
      <c r="AF229" s="79" t="b">
        <v>0</v>
      </c>
      <c r="AG229" s="79" t="s">
        <v>805</v>
      </c>
      <c r="AH229" s="79"/>
      <c r="AI229" s="85" t="s">
        <v>740</v>
      </c>
      <c r="AJ229" s="79" t="b">
        <v>0</v>
      </c>
      <c r="AK229" s="79">
        <v>3</v>
      </c>
      <c r="AL229" s="85" t="s">
        <v>580</v>
      </c>
      <c r="AM229" s="79" t="s">
        <v>809</v>
      </c>
      <c r="AN229" s="79" t="b">
        <v>0</v>
      </c>
      <c r="AO229" s="85" t="s">
        <v>580</v>
      </c>
      <c r="AP229" s="79" t="s">
        <v>176</v>
      </c>
      <c r="AQ229" s="79">
        <v>0</v>
      </c>
      <c r="AR229" s="79">
        <v>0</v>
      </c>
      <c r="AS229" s="79"/>
      <c r="AT229" s="79"/>
      <c r="AU229" s="79"/>
      <c r="AV229" s="79"/>
      <c r="AW229" s="79"/>
      <c r="AX229" s="79"/>
      <c r="AY229" s="79"/>
      <c r="AZ229" s="79"/>
      <c r="BA229">
        <v>2</v>
      </c>
      <c r="BB229" s="78" t="str">
        <f>REPLACE(INDEX(GroupVertices[Group],MATCH(Edges[[#This Row],[Vertex 1]],GroupVertices[Vertex],0)),1,1,"")</f>
        <v>2</v>
      </c>
      <c r="BC229" s="78" t="str">
        <f>REPLACE(INDEX(GroupVertices[Group],MATCH(Edges[[#This Row],[Vertex 2]],GroupVertices[Vertex],0)),1,1,"")</f>
        <v>3</v>
      </c>
      <c r="BD229" s="48"/>
      <c r="BE229" s="49"/>
      <c r="BF229" s="48"/>
      <c r="BG229" s="49"/>
      <c r="BH229" s="48"/>
      <c r="BI229" s="49"/>
      <c r="BJ229" s="48"/>
      <c r="BK229" s="49"/>
      <c r="BL229" s="48"/>
    </row>
    <row r="230" spans="1:64" ht="15">
      <c r="A230" s="64" t="s">
        <v>219</v>
      </c>
      <c r="B230" s="64" t="s">
        <v>233</v>
      </c>
      <c r="C230" s="65" t="s">
        <v>2126</v>
      </c>
      <c r="D230" s="66">
        <v>6.5</v>
      </c>
      <c r="E230" s="67" t="s">
        <v>136</v>
      </c>
      <c r="F230" s="68">
        <v>30</v>
      </c>
      <c r="G230" s="65"/>
      <c r="H230" s="69"/>
      <c r="I230" s="70"/>
      <c r="J230" s="70"/>
      <c r="K230" s="34" t="s">
        <v>65</v>
      </c>
      <c r="L230" s="77">
        <v>230</v>
      </c>
      <c r="M230" s="77"/>
      <c r="N230" s="72"/>
      <c r="O230" s="79" t="s">
        <v>358</v>
      </c>
      <c r="P230" s="81">
        <v>43610.647511574076</v>
      </c>
      <c r="Q230" s="79" t="s">
        <v>446</v>
      </c>
      <c r="R230" s="83" t="s">
        <v>452</v>
      </c>
      <c r="S230" s="79" t="s">
        <v>455</v>
      </c>
      <c r="T230" s="79" t="s">
        <v>458</v>
      </c>
      <c r="U230" s="79"/>
      <c r="V230" s="83" t="s">
        <v>471</v>
      </c>
      <c r="W230" s="81">
        <v>43610.647511574076</v>
      </c>
      <c r="X230" s="83" t="s">
        <v>568</v>
      </c>
      <c r="Y230" s="79"/>
      <c r="Z230" s="79"/>
      <c r="AA230" s="85" t="s">
        <v>667</v>
      </c>
      <c r="AB230" s="79"/>
      <c r="AC230" s="79" t="b">
        <v>0</v>
      </c>
      <c r="AD230" s="79">
        <v>0</v>
      </c>
      <c r="AE230" s="85" t="s">
        <v>740</v>
      </c>
      <c r="AF230" s="79" t="b">
        <v>0</v>
      </c>
      <c r="AG230" s="79" t="s">
        <v>805</v>
      </c>
      <c r="AH230" s="79"/>
      <c r="AI230" s="85" t="s">
        <v>740</v>
      </c>
      <c r="AJ230" s="79" t="b">
        <v>0</v>
      </c>
      <c r="AK230" s="79">
        <v>3</v>
      </c>
      <c r="AL230" s="85" t="s">
        <v>580</v>
      </c>
      <c r="AM230" s="79" t="s">
        <v>809</v>
      </c>
      <c r="AN230" s="79" t="b">
        <v>0</v>
      </c>
      <c r="AO230" s="85" t="s">
        <v>580</v>
      </c>
      <c r="AP230" s="79" t="s">
        <v>176</v>
      </c>
      <c r="AQ230" s="79">
        <v>0</v>
      </c>
      <c r="AR230" s="79">
        <v>0</v>
      </c>
      <c r="AS230" s="79"/>
      <c r="AT230" s="79"/>
      <c r="AU230" s="79"/>
      <c r="AV230" s="79"/>
      <c r="AW230" s="79"/>
      <c r="AX230" s="79"/>
      <c r="AY230" s="79"/>
      <c r="AZ230" s="79"/>
      <c r="BA230">
        <v>2</v>
      </c>
      <c r="BB230" s="78" t="str">
        <f>REPLACE(INDEX(GroupVertices[Group],MATCH(Edges[[#This Row],[Vertex 1]],GroupVertices[Vertex],0)),1,1,"")</f>
        <v>2</v>
      </c>
      <c r="BC230" s="78" t="str">
        <f>REPLACE(INDEX(GroupVertices[Group],MATCH(Edges[[#This Row],[Vertex 2]],GroupVertices[Vertex],0)),1,1,"")</f>
        <v>3</v>
      </c>
      <c r="BD230" s="48"/>
      <c r="BE230" s="49"/>
      <c r="BF230" s="48"/>
      <c r="BG230" s="49"/>
      <c r="BH230" s="48"/>
      <c r="BI230" s="49"/>
      <c r="BJ230" s="48"/>
      <c r="BK230" s="49"/>
      <c r="BL230" s="48"/>
    </row>
    <row r="231" spans="1:64" ht="15">
      <c r="A231" s="64" t="s">
        <v>219</v>
      </c>
      <c r="B231" s="64" t="s">
        <v>230</v>
      </c>
      <c r="C231" s="65" t="s">
        <v>2126</v>
      </c>
      <c r="D231" s="66">
        <v>6.5</v>
      </c>
      <c r="E231" s="67" t="s">
        <v>136</v>
      </c>
      <c r="F231" s="68">
        <v>30</v>
      </c>
      <c r="G231" s="65"/>
      <c r="H231" s="69"/>
      <c r="I231" s="70"/>
      <c r="J231" s="70"/>
      <c r="K231" s="34" t="s">
        <v>65</v>
      </c>
      <c r="L231" s="77">
        <v>231</v>
      </c>
      <c r="M231" s="77"/>
      <c r="N231" s="72"/>
      <c r="O231" s="79" t="s">
        <v>358</v>
      </c>
      <c r="P231" s="81">
        <v>43610.647511574076</v>
      </c>
      <c r="Q231" s="79" t="s">
        <v>446</v>
      </c>
      <c r="R231" s="83" t="s">
        <v>452</v>
      </c>
      <c r="S231" s="79" t="s">
        <v>455</v>
      </c>
      <c r="T231" s="79" t="s">
        <v>458</v>
      </c>
      <c r="U231" s="79"/>
      <c r="V231" s="83" t="s">
        <v>471</v>
      </c>
      <c r="W231" s="81">
        <v>43610.647511574076</v>
      </c>
      <c r="X231" s="83" t="s">
        <v>568</v>
      </c>
      <c r="Y231" s="79"/>
      <c r="Z231" s="79"/>
      <c r="AA231" s="85" t="s">
        <v>667</v>
      </c>
      <c r="AB231" s="79"/>
      <c r="AC231" s="79" t="b">
        <v>0</v>
      </c>
      <c r="AD231" s="79">
        <v>0</v>
      </c>
      <c r="AE231" s="85" t="s">
        <v>740</v>
      </c>
      <c r="AF231" s="79" t="b">
        <v>0</v>
      </c>
      <c r="AG231" s="79" t="s">
        <v>805</v>
      </c>
      <c r="AH231" s="79"/>
      <c r="AI231" s="85" t="s">
        <v>740</v>
      </c>
      <c r="AJ231" s="79" t="b">
        <v>0</v>
      </c>
      <c r="AK231" s="79">
        <v>3</v>
      </c>
      <c r="AL231" s="85" t="s">
        <v>580</v>
      </c>
      <c r="AM231" s="79" t="s">
        <v>809</v>
      </c>
      <c r="AN231" s="79" t="b">
        <v>0</v>
      </c>
      <c r="AO231" s="85" t="s">
        <v>580</v>
      </c>
      <c r="AP231" s="79" t="s">
        <v>176</v>
      </c>
      <c r="AQ231" s="79">
        <v>0</v>
      </c>
      <c r="AR231" s="79">
        <v>0</v>
      </c>
      <c r="AS231" s="79"/>
      <c r="AT231" s="79"/>
      <c r="AU231" s="79"/>
      <c r="AV231" s="79"/>
      <c r="AW231" s="79"/>
      <c r="AX231" s="79"/>
      <c r="AY231" s="79"/>
      <c r="AZ231" s="79"/>
      <c r="BA231">
        <v>2</v>
      </c>
      <c r="BB231" s="78" t="str">
        <f>REPLACE(INDEX(GroupVertices[Group],MATCH(Edges[[#This Row],[Vertex 1]],GroupVertices[Vertex],0)),1,1,"")</f>
        <v>2</v>
      </c>
      <c r="BC231" s="78" t="str">
        <f>REPLACE(INDEX(GroupVertices[Group],MATCH(Edges[[#This Row],[Vertex 2]],GroupVertices[Vertex],0)),1,1,"")</f>
        <v>3</v>
      </c>
      <c r="BD231" s="48"/>
      <c r="BE231" s="49"/>
      <c r="BF231" s="48"/>
      <c r="BG231" s="49"/>
      <c r="BH231" s="48"/>
      <c r="BI231" s="49"/>
      <c r="BJ231" s="48"/>
      <c r="BK231" s="49"/>
      <c r="BL231" s="48"/>
    </row>
    <row r="232" spans="1:64" ht="15">
      <c r="A232" s="64" t="s">
        <v>219</v>
      </c>
      <c r="B232" s="64" t="s">
        <v>231</v>
      </c>
      <c r="C232" s="65" t="s">
        <v>2126</v>
      </c>
      <c r="D232" s="66">
        <v>6.5</v>
      </c>
      <c r="E232" s="67" t="s">
        <v>136</v>
      </c>
      <c r="F232" s="68">
        <v>30</v>
      </c>
      <c r="G232" s="65"/>
      <c r="H232" s="69"/>
      <c r="I232" s="70"/>
      <c r="J232" s="70"/>
      <c r="K232" s="34" t="s">
        <v>65</v>
      </c>
      <c r="L232" s="77">
        <v>232</v>
      </c>
      <c r="M232" s="77"/>
      <c r="N232" s="72"/>
      <c r="O232" s="79" t="s">
        <v>358</v>
      </c>
      <c r="P232" s="81">
        <v>43610.647511574076</v>
      </c>
      <c r="Q232" s="79" t="s">
        <v>446</v>
      </c>
      <c r="R232" s="83" t="s">
        <v>452</v>
      </c>
      <c r="S232" s="79" t="s">
        <v>455</v>
      </c>
      <c r="T232" s="79" t="s">
        <v>458</v>
      </c>
      <c r="U232" s="79"/>
      <c r="V232" s="83" t="s">
        <v>471</v>
      </c>
      <c r="W232" s="81">
        <v>43610.647511574076</v>
      </c>
      <c r="X232" s="83" t="s">
        <v>568</v>
      </c>
      <c r="Y232" s="79"/>
      <c r="Z232" s="79"/>
      <c r="AA232" s="85" t="s">
        <v>667</v>
      </c>
      <c r="AB232" s="79"/>
      <c r="AC232" s="79" t="b">
        <v>0</v>
      </c>
      <c r="AD232" s="79">
        <v>0</v>
      </c>
      <c r="AE232" s="85" t="s">
        <v>740</v>
      </c>
      <c r="AF232" s="79" t="b">
        <v>0</v>
      </c>
      <c r="AG232" s="79" t="s">
        <v>805</v>
      </c>
      <c r="AH232" s="79"/>
      <c r="AI232" s="85" t="s">
        <v>740</v>
      </c>
      <c r="AJ232" s="79" t="b">
        <v>0</v>
      </c>
      <c r="AK232" s="79">
        <v>3</v>
      </c>
      <c r="AL232" s="85" t="s">
        <v>580</v>
      </c>
      <c r="AM232" s="79" t="s">
        <v>809</v>
      </c>
      <c r="AN232" s="79" t="b">
        <v>0</v>
      </c>
      <c r="AO232" s="85" t="s">
        <v>580</v>
      </c>
      <c r="AP232" s="79" t="s">
        <v>176</v>
      </c>
      <c r="AQ232" s="79">
        <v>0</v>
      </c>
      <c r="AR232" s="79">
        <v>0</v>
      </c>
      <c r="AS232" s="79"/>
      <c r="AT232" s="79"/>
      <c r="AU232" s="79"/>
      <c r="AV232" s="79"/>
      <c r="AW232" s="79"/>
      <c r="AX232" s="79"/>
      <c r="AY232" s="79"/>
      <c r="AZ232" s="79"/>
      <c r="BA232">
        <v>2</v>
      </c>
      <c r="BB232" s="78" t="str">
        <f>REPLACE(INDEX(GroupVertices[Group],MATCH(Edges[[#This Row],[Vertex 1]],GroupVertices[Vertex],0)),1,1,"")</f>
        <v>2</v>
      </c>
      <c r="BC232" s="78" t="str">
        <f>REPLACE(INDEX(GroupVertices[Group],MATCH(Edges[[#This Row],[Vertex 2]],GroupVertices[Vertex],0)),1,1,"")</f>
        <v>3</v>
      </c>
      <c r="BD232" s="48"/>
      <c r="BE232" s="49"/>
      <c r="BF232" s="48"/>
      <c r="BG232" s="49"/>
      <c r="BH232" s="48"/>
      <c r="BI232" s="49"/>
      <c r="BJ232" s="48"/>
      <c r="BK232" s="49"/>
      <c r="BL232" s="48"/>
    </row>
    <row r="233" spans="1:64" ht="15">
      <c r="A233" s="64" t="s">
        <v>219</v>
      </c>
      <c r="B233" s="64" t="s">
        <v>218</v>
      </c>
      <c r="C233" s="65" t="s">
        <v>2127</v>
      </c>
      <c r="D233" s="66">
        <v>10</v>
      </c>
      <c r="E233" s="67" t="s">
        <v>136</v>
      </c>
      <c r="F233" s="68">
        <v>6</v>
      </c>
      <c r="G233" s="65"/>
      <c r="H233" s="69"/>
      <c r="I233" s="70"/>
      <c r="J233" s="70"/>
      <c r="K233" s="34" t="s">
        <v>66</v>
      </c>
      <c r="L233" s="77">
        <v>233</v>
      </c>
      <c r="M233" s="77"/>
      <c r="N233" s="72"/>
      <c r="O233" s="79" t="s">
        <v>358</v>
      </c>
      <c r="P233" s="81">
        <v>43610.647511574076</v>
      </c>
      <c r="Q233" s="79" t="s">
        <v>446</v>
      </c>
      <c r="R233" s="83" t="s">
        <v>452</v>
      </c>
      <c r="S233" s="79" t="s">
        <v>455</v>
      </c>
      <c r="T233" s="79" t="s">
        <v>458</v>
      </c>
      <c r="U233" s="79"/>
      <c r="V233" s="83" t="s">
        <v>471</v>
      </c>
      <c r="W233" s="81">
        <v>43610.647511574076</v>
      </c>
      <c r="X233" s="83" t="s">
        <v>568</v>
      </c>
      <c r="Y233" s="79"/>
      <c r="Z233" s="79"/>
      <c r="AA233" s="85" t="s">
        <v>667</v>
      </c>
      <c r="AB233" s="79"/>
      <c r="AC233" s="79" t="b">
        <v>0</v>
      </c>
      <c r="AD233" s="79">
        <v>0</v>
      </c>
      <c r="AE233" s="85" t="s">
        <v>740</v>
      </c>
      <c r="AF233" s="79" t="b">
        <v>0</v>
      </c>
      <c r="AG233" s="79" t="s">
        <v>805</v>
      </c>
      <c r="AH233" s="79"/>
      <c r="AI233" s="85" t="s">
        <v>740</v>
      </c>
      <c r="AJ233" s="79" t="b">
        <v>0</v>
      </c>
      <c r="AK233" s="79">
        <v>3</v>
      </c>
      <c r="AL233" s="85" t="s">
        <v>580</v>
      </c>
      <c r="AM233" s="79" t="s">
        <v>809</v>
      </c>
      <c r="AN233" s="79" t="b">
        <v>0</v>
      </c>
      <c r="AO233" s="85" t="s">
        <v>580</v>
      </c>
      <c r="AP233" s="79" t="s">
        <v>176</v>
      </c>
      <c r="AQ233" s="79">
        <v>0</v>
      </c>
      <c r="AR233" s="79">
        <v>0</v>
      </c>
      <c r="AS233" s="79"/>
      <c r="AT233" s="79"/>
      <c r="AU233" s="79"/>
      <c r="AV233" s="79"/>
      <c r="AW233" s="79"/>
      <c r="AX233" s="79"/>
      <c r="AY233" s="79"/>
      <c r="AZ233" s="79"/>
      <c r="BA233">
        <v>14</v>
      </c>
      <c r="BB233" s="78" t="str">
        <f>REPLACE(INDEX(GroupVertices[Group],MATCH(Edges[[#This Row],[Vertex 1]],GroupVertices[Vertex],0)),1,1,"")</f>
        <v>2</v>
      </c>
      <c r="BC233" s="78" t="str">
        <f>REPLACE(INDEX(GroupVertices[Group],MATCH(Edges[[#This Row],[Vertex 2]],GroupVertices[Vertex],0)),1,1,"")</f>
        <v>1</v>
      </c>
      <c r="BD233" s="48"/>
      <c r="BE233" s="49"/>
      <c r="BF233" s="48"/>
      <c r="BG233" s="49"/>
      <c r="BH233" s="48"/>
      <c r="BI233" s="49"/>
      <c r="BJ233" s="48"/>
      <c r="BK233" s="49"/>
      <c r="BL233" s="48"/>
    </row>
    <row r="234" spans="1:64" ht="15">
      <c r="A234" s="64" t="s">
        <v>219</v>
      </c>
      <c r="B234" s="64" t="s">
        <v>229</v>
      </c>
      <c r="C234" s="65" t="s">
        <v>2126</v>
      </c>
      <c r="D234" s="66">
        <v>6.5</v>
      </c>
      <c r="E234" s="67" t="s">
        <v>136</v>
      </c>
      <c r="F234" s="68">
        <v>30</v>
      </c>
      <c r="G234" s="65"/>
      <c r="H234" s="69"/>
      <c r="I234" s="70"/>
      <c r="J234" s="70"/>
      <c r="K234" s="34" t="s">
        <v>65</v>
      </c>
      <c r="L234" s="77">
        <v>234</v>
      </c>
      <c r="M234" s="77"/>
      <c r="N234" s="72"/>
      <c r="O234" s="79" t="s">
        <v>358</v>
      </c>
      <c r="P234" s="81">
        <v>43610.647511574076</v>
      </c>
      <c r="Q234" s="79" t="s">
        <v>446</v>
      </c>
      <c r="R234" s="83" t="s">
        <v>452</v>
      </c>
      <c r="S234" s="79" t="s">
        <v>455</v>
      </c>
      <c r="T234" s="79" t="s">
        <v>458</v>
      </c>
      <c r="U234" s="79"/>
      <c r="V234" s="83" t="s">
        <v>471</v>
      </c>
      <c r="W234" s="81">
        <v>43610.647511574076</v>
      </c>
      <c r="X234" s="83" t="s">
        <v>568</v>
      </c>
      <c r="Y234" s="79"/>
      <c r="Z234" s="79"/>
      <c r="AA234" s="85" t="s">
        <v>667</v>
      </c>
      <c r="AB234" s="79"/>
      <c r="AC234" s="79" t="b">
        <v>0</v>
      </c>
      <c r="AD234" s="79">
        <v>0</v>
      </c>
      <c r="AE234" s="85" t="s">
        <v>740</v>
      </c>
      <c r="AF234" s="79" t="b">
        <v>0</v>
      </c>
      <c r="AG234" s="79" t="s">
        <v>805</v>
      </c>
      <c r="AH234" s="79"/>
      <c r="AI234" s="85" t="s">
        <v>740</v>
      </c>
      <c r="AJ234" s="79" t="b">
        <v>0</v>
      </c>
      <c r="AK234" s="79">
        <v>3</v>
      </c>
      <c r="AL234" s="85" t="s">
        <v>580</v>
      </c>
      <c r="AM234" s="79" t="s">
        <v>809</v>
      </c>
      <c r="AN234" s="79" t="b">
        <v>0</v>
      </c>
      <c r="AO234" s="85" t="s">
        <v>580</v>
      </c>
      <c r="AP234" s="79" t="s">
        <v>176</v>
      </c>
      <c r="AQ234" s="79">
        <v>0</v>
      </c>
      <c r="AR234" s="79">
        <v>0</v>
      </c>
      <c r="AS234" s="79"/>
      <c r="AT234" s="79"/>
      <c r="AU234" s="79"/>
      <c r="AV234" s="79"/>
      <c r="AW234" s="79"/>
      <c r="AX234" s="79"/>
      <c r="AY234" s="79"/>
      <c r="AZ234" s="79"/>
      <c r="BA234">
        <v>2</v>
      </c>
      <c r="BB234" s="78" t="str">
        <f>REPLACE(INDEX(GroupVertices[Group],MATCH(Edges[[#This Row],[Vertex 1]],GroupVertices[Vertex],0)),1,1,"")</f>
        <v>2</v>
      </c>
      <c r="BC234" s="78" t="str">
        <f>REPLACE(INDEX(GroupVertices[Group],MATCH(Edges[[#This Row],[Vertex 2]],GroupVertices[Vertex],0)),1,1,"")</f>
        <v>3</v>
      </c>
      <c r="BD234" s="48"/>
      <c r="BE234" s="49"/>
      <c r="BF234" s="48"/>
      <c r="BG234" s="49"/>
      <c r="BH234" s="48"/>
      <c r="BI234" s="49"/>
      <c r="BJ234" s="48"/>
      <c r="BK234" s="49"/>
      <c r="BL234" s="48"/>
    </row>
    <row r="235" spans="1:64" ht="15">
      <c r="A235" s="64" t="s">
        <v>219</v>
      </c>
      <c r="B235" s="64" t="s">
        <v>217</v>
      </c>
      <c r="C235" s="65" t="s">
        <v>2126</v>
      </c>
      <c r="D235" s="66">
        <v>6.5</v>
      </c>
      <c r="E235" s="67" t="s">
        <v>136</v>
      </c>
      <c r="F235" s="68">
        <v>30</v>
      </c>
      <c r="G235" s="65"/>
      <c r="H235" s="69"/>
      <c r="I235" s="70"/>
      <c r="J235" s="70"/>
      <c r="K235" s="34" t="s">
        <v>66</v>
      </c>
      <c r="L235" s="77">
        <v>235</v>
      </c>
      <c r="M235" s="77"/>
      <c r="N235" s="72"/>
      <c r="O235" s="79" t="s">
        <v>358</v>
      </c>
      <c r="P235" s="81">
        <v>43610.647511574076</v>
      </c>
      <c r="Q235" s="79" t="s">
        <v>446</v>
      </c>
      <c r="R235" s="83" t="s">
        <v>452</v>
      </c>
      <c r="S235" s="79" t="s">
        <v>455</v>
      </c>
      <c r="T235" s="79" t="s">
        <v>458</v>
      </c>
      <c r="U235" s="79"/>
      <c r="V235" s="83" t="s">
        <v>471</v>
      </c>
      <c r="W235" s="81">
        <v>43610.647511574076</v>
      </c>
      <c r="X235" s="83" t="s">
        <v>568</v>
      </c>
      <c r="Y235" s="79"/>
      <c r="Z235" s="79"/>
      <c r="AA235" s="85" t="s">
        <v>667</v>
      </c>
      <c r="AB235" s="79"/>
      <c r="AC235" s="79" t="b">
        <v>0</v>
      </c>
      <c r="AD235" s="79">
        <v>0</v>
      </c>
      <c r="AE235" s="85" t="s">
        <v>740</v>
      </c>
      <c r="AF235" s="79" t="b">
        <v>0</v>
      </c>
      <c r="AG235" s="79" t="s">
        <v>805</v>
      </c>
      <c r="AH235" s="79"/>
      <c r="AI235" s="85" t="s">
        <v>740</v>
      </c>
      <c r="AJ235" s="79" t="b">
        <v>0</v>
      </c>
      <c r="AK235" s="79">
        <v>3</v>
      </c>
      <c r="AL235" s="85" t="s">
        <v>580</v>
      </c>
      <c r="AM235" s="79" t="s">
        <v>809</v>
      </c>
      <c r="AN235" s="79" t="b">
        <v>0</v>
      </c>
      <c r="AO235" s="85" t="s">
        <v>580</v>
      </c>
      <c r="AP235" s="79" t="s">
        <v>176</v>
      </c>
      <c r="AQ235" s="79">
        <v>0</v>
      </c>
      <c r="AR235" s="79">
        <v>0</v>
      </c>
      <c r="AS235" s="79"/>
      <c r="AT235" s="79"/>
      <c r="AU235" s="79"/>
      <c r="AV235" s="79"/>
      <c r="AW235" s="79"/>
      <c r="AX235" s="79"/>
      <c r="AY235" s="79"/>
      <c r="AZ235" s="79"/>
      <c r="BA235">
        <v>2</v>
      </c>
      <c r="BB235" s="78" t="str">
        <f>REPLACE(INDEX(GroupVertices[Group],MATCH(Edges[[#This Row],[Vertex 1]],GroupVertices[Vertex],0)),1,1,"")</f>
        <v>2</v>
      </c>
      <c r="BC235" s="78" t="str">
        <f>REPLACE(INDEX(GroupVertices[Group],MATCH(Edges[[#This Row],[Vertex 2]],GroupVertices[Vertex],0)),1,1,"")</f>
        <v>3</v>
      </c>
      <c r="BD235" s="48"/>
      <c r="BE235" s="49"/>
      <c r="BF235" s="48"/>
      <c r="BG235" s="49"/>
      <c r="BH235" s="48"/>
      <c r="BI235" s="49"/>
      <c r="BJ235" s="48"/>
      <c r="BK235" s="49"/>
      <c r="BL235" s="48"/>
    </row>
    <row r="236" spans="1:64" ht="15">
      <c r="A236" s="64" t="s">
        <v>219</v>
      </c>
      <c r="B236" s="64" t="s">
        <v>218</v>
      </c>
      <c r="C236" s="65" t="s">
        <v>2127</v>
      </c>
      <c r="D236" s="66">
        <v>10</v>
      </c>
      <c r="E236" s="67" t="s">
        <v>136</v>
      </c>
      <c r="F236" s="68">
        <v>6</v>
      </c>
      <c r="G236" s="65"/>
      <c r="H236" s="69"/>
      <c r="I236" s="70"/>
      <c r="J236" s="70"/>
      <c r="K236" s="34" t="s">
        <v>66</v>
      </c>
      <c r="L236" s="77">
        <v>236</v>
      </c>
      <c r="M236" s="77"/>
      <c r="N236" s="72"/>
      <c r="O236" s="79" t="s">
        <v>358</v>
      </c>
      <c r="P236" s="81">
        <v>43610.786157407405</v>
      </c>
      <c r="Q236" s="79" t="s">
        <v>423</v>
      </c>
      <c r="R236" s="79"/>
      <c r="S236" s="79"/>
      <c r="T236" s="79" t="s">
        <v>462</v>
      </c>
      <c r="U236" s="79"/>
      <c r="V236" s="83" t="s">
        <v>471</v>
      </c>
      <c r="W236" s="81">
        <v>43610.786157407405</v>
      </c>
      <c r="X236" s="83" t="s">
        <v>541</v>
      </c>
      <c r="Y236" s="79"/>
      <c r="Z236" s="79"/>
      <c r="AA236" s="85" t="s">
        <v>640</v>
      </c>
      <c r="AB236" s="79"/>
      <c r="AC236" s="79" t="b">
        <v>0</v>
      </c>
      <c r="AD236" s="79">
        <v>0</v>
      </c>
      <c r="AE236" s="85" t="s">
        <v>740</v>
      </c>
      <c r="AF236" s="79" t="b">
        <v>0</v>
      </c>
      <c r="AG236" s="79" t="s">
        <v>806</v>
      </c>
      <c r="AH236" s="79"/>
      <c r="AI236" s="85" t="s">
        <v>740</v>
      </c>
      <c r="AJ236" s="79" t="b">
        <v>0</v>
      </c>
      <c r="AK236" s="79">
        <v>1</v>
      </c>
      <c r="AL236" s="85" t="s">
        <v>639</v>
      </c>
      <c r="AM236" s="79" t="s">
        <v>814</v>
      </c>
      <c r="AN236" s="79" t="b">
        <v>0</v>
      </c>
      <c r="AO236" s="85" t="s">
        <v>639</v>
      </c>
      <c r="AP236" s="79" t="s">
        <v>176</v>
      </c>
      <c r="AQ236" s="79">
        <v>0</v>
      </c>
      <c r="AR236" s="79">
        <v>0</v>
      </c>
      <c r="AS236" s="79"/>
      <c r="AT236" s="79"/>
      <c r="AU236" s="79"/>
      <c r="AV236" s="79"/>
      <c r="AW236" s="79"/>
      <c r="AX236" s="79"/>
      <c r="AY236" s="79"/>
      <c r="AZ236" s="79"/>
      <c r="BA236">
        <v>14</v>
      </c>
      <c r="BB236" s="78" t="str">
        <f>REPLACE(INDEX(GroupVertices[Group],MATCH(Edges[[#This Row],[Vertex 1]],GroupVertices[Vertex],0)),1,1,"")</f>
        <v>2</v>
      </c>
      <c r="BC236" s="78" t="str">
        <f>REPLACE(INDEX(GroupVertices[Group],MATCH(Edges[[#This Row],[Vertex 2]],GroupVertices[Vertex],0)),1,1,"")</f>
        <v>1</v>
      </c>
      <c r="BD236" s="48">
        <v>0</v>
      </c>
      <c r="BE236" s="49">
        <v>0</v>
      </c>
      <c r="BF236" s="48">
        <v>0</v>
      </c>
      <c r="BG236" s="49">
        <v>0</v>
      </c>
      <c r="BH236" s="48">
        <v>0</v>
      </c>
      <c r="BI236" s="49">
        <v>0</v>
      </c>
      <c r="BJ236" s="48">
        <v>6</v>
      </c>
      <c r="BK236" s="49">
        <v>100</v>
      </c>
      <c r="BL236" s="48">
        <v>6</v>
      </c>
    </row>
    <row r="237" spans="1:64" ht="15">
      <c r="A237" s="64" t="s">
        <v>219</v>
      </c>
      <c r="B237" s="64" t="s">
        <v>218</v>
      </c>
      <c r="C237" s="65" t="s">
        <v>2127</v>
      </c>
      <c r="D237" s="66">
        <v>10</v>
      </c>
      <c r="E237" s="67" t="s">
        <v>136</v>
      </c>
      <c r="F237" s="68">
        <v>6</v>
      </c>
      <c r="G237" s="65"/>
      <c r="H237" s="69"/>
      <c r="I237" s="70"/>
      <c r="J237" s="70"/>
      <c r="K237" s="34" t="s">
        <v>66</v>
      </c>
      <c r="L237" s="77">
        <v>237</v>
      </c>
      <c r="M237" s="77"/>
      <c r="N237" s="72"/>
      <c r="O237" s="79" t="s">
        <v>358</v>
      </c>
      <c r="P237" s="81">
        <v>43610.78618055556</v>
      </c>
      <c r="Q237" s="79" t="s">
        <v>425</v>
      </c>
      <c r="R237" s="79"/>
      <c r="S237" s="79"/>
      <c r="T237" s="79" t="s">
        <v>462</v>
      </c>
      <c r="U237" s="79"/>
      <c r="V237" s="83" t="s">
        <v>471</v>
      </c>
      <c r="W237" s="81">
        <v>43610.78618055556</v>
      </c>
      <c r="X237" s="83" t="s">
        <v>543</v>
      </c>
      <c r="Y237" s="79"/>
      <c r="Z237" s="79"/>
      <c r="AA237" s="85" t="s">
        <v>642</v>
      </c>
      <c r="AB237" s="79"/>
      <c r="AC237" s="79" t="b">
        <v>0</v>
      </c>
      <c r="AD237" s="79">
        <v>0</v>
      </c>
      <c r="AE237" s="85" t="s">
        <v>740</v>
      </c>
      <c r="AF237" s="79" t="b">
        <v>0</v>
      </c>
      <c r="AG237" s="79" t="s">
        <v>806</v>
      </c>
      <c r="AH237" s="79"/>
      <c r="AI237" s="85" t="s">
        <v>740</v>
      </c>
      <c r="AJ237" s="79" t="b">
        <v>0</v>
      </c>
      <c r="AK237" s="79">
        <v>1</v>
      </c>
      <c r="AL237" s="85" t="s">
        <v>641</v>
      </c>
      <c r="AM237" s="79" t="s">
        <v>814</v>
      </c>
      <c r="AN237" s="79" t="b">
        <v>0</v>
      </c>
      <c r="AO237" s="85" t="s">
        <v>641</v>
      </c>
      <c r="AP237" s="79" t="s">
        <v>176</v>
      </c>
      <c r="AQ237" s="79">
        <v>0</v>
      </c>
      <c r="AR237" s="79">
        <v>0</v>
      </c>
      <c r="AS237" s="79"/>
      <c r="AT237" s="79"/>
      <c r="AU237" s="79"/>
      <c r="AV237" s="79"/>
      <c r="AW237" s="79"/>
      <c r="AX237" s="79"/>
      <c r="AY237" s="79"/>
      <c r="AZ237" s="79"/>
      <c r="BA237">
        <v>14</v>
      </c>
      <c r="BB237" s="78" t="str">
        <f>REPLACE(INDEX(GroupVertices[Group],MATCH(Edges[[#This Row],[Vertex 1]],GroupVertices[Vertex],0)),1,1,"")</f>
        <v>2</v>
      </c>
      <c r="BC237" s="78" t="str">
        <f>REPLACE(INDEX(GroupVertices[Group],MATCH(Edges[[#This Row],[Vertex 2]],GroupVertices[Vertex],0)),1,1,"")</f>
        <v>1</v>
      </c>
      <c r="BD237" s="48"/>
      <c r="BE237" s="49"/>
      <c r="BF237" s="48"/>
      <c r="BG237" s="49"/>
      <c r="BH237" s="48"/>
      <c r="BI237" s="49"/>
      <c r="BJ237" s="48"/>
      <c r="BK237" s="49"/>
      <c r="BL237" s="48"/>
    </row>
    <row r="238" spans="1:64" ht="15">
      <c r="A238" s="64" t="s">
        <v>219</v>
      </c>
      <c r="B238" s="64" t="s">
        <v>218</v>
      </c>
      <c r="C238" s="65" t="s">
        <v>2127</v>
      </c>
      <c r="D238" s="66">
        <v>10</v>
      </c>
      <c r="E238" s="67" t="s">
        <v>136</v>
      </c>
      <c r="F238" s="68">
        <v>6</v>
      </c>
      <c r="G238" s="65"/>
      <c r="H238" s="69"/>
      <c r="I238" s="70"/>
      <c r="J238" s="70"/>
      <c r="K238" s="34" t="s">
        <v>66</v>
      </c>
      <c r="L238" s="77">
        <v>238</v>
      </c>
      <c r="M238" s="77"/>
      <c r="N238" s="72"/>
      <c r="O238" s="79" t="s">
        <v>358</v>
      </c>
      <c r="P238" s="81">
        <v>43610.78623842593</v>
      </c>
      <c r="Q238" s="79" t="s">
        <v>426</v>
      </c>
      <c r="R238" s="79"/>
      <c r="S238" s="79"/>
      <c r="T238" s="79" t="s">
        <v>462</v>
      </c>
      <c r="U238" s="79"/>
      <c r="V238" s="83" t="s">
        <v>471</v>
      </c>
      <c r="W238" s="81">
        <v>43610.78623842593</v>
      </c>
      <c r="X238" s="83" t="s">
        <v>546</v>
      </c>
      <c r="Y238" s="79"/>
      <c r="Z238" s="79"/>
      <c r="AA238" s="85" t="s">
        <v>645</v>
      </c>
      <c r="AB238" s="79"/>
      <c r="AC238" s="79" t="b">
        <v>0</v>
      </c>
      <c r="AD238" s="79">
        <v>0</v>
      </c>
      <c r="AE238" s="85" t="s">
        <v>740</v>
      </c>
      <c r="AF238" s="79" t="b">
        <v>0</v>
      </c>
      <c r="AG238" s="79" t="s">
        <v>806</v>
      </c>
      <c r="AH238" s="79"/>
      <c r="AI238" s="85" t="s">
        <v>740</v>
      </c>
      <c r="AJ238" s="79" t="b">
        <v>0</v>
      </c>
      <c r="AK238" s="79">
        <v>2</v>
      </c>
      <c r="AL238" s="85" t="s">
        <v>644</v>
      </c>
      <c r="AM238" s="79" t="s">
        <v>814</v>
      </c>
      <c r="AN238" s="79" t="b">
        <v>0</v>
      </c>
      <c r="AO238" s="85" t="s">
        <v>644</v>
      </c>
      <c r="AP238" s="79" t="s">
        <v>176</v>
      </c>
      <c r="AQ238" s="79">
        <v>0</v>
      </c>
      <c r="AR238" s="79">
        <v>0</v>
      </c>
      <c r="AS238" s="79"/>
      <c r="AT238" s="79"/>
      <c r="AU238" s="79"/>
      <c r="AV238" s="79"/>
      <c r="AW238" s="79"/>
      <c r="AX238" s="79"/>
      <c r="AY238" s="79"/>
      <c r="AZ238" s="79"/>
      <c r="BA238">
        <v>14</v>
      </c>
      <c r="BB238" s="78" t="str">
        <f>REPLACE(INDEX(GroupVertices[Group],MATCH(Edges[[#This Row],[Vertex 1]],GroupVertices[Vertex],0)),1,1,"")</f>
        <v>2</v>
      </c>
      <c r="BC238" s="78" t="str">
        <f>REPLACE(INDEX(GroupVertices[Group],MATCH(Edges[[#This Row],[Vertex 2]],GroupVertices[Vertex],0)),1,1,"")</f>
        <v>1</v>
      </c>
      <c r="BD238" s="48"/>
      <c r="BE238" s="49"/>
      <c r="BF238" s="48"/>
      <c r="BG238" s="49"/>
      <c r="BH238" s="48"/>
      <c r="BI238" s="49"/>
      <c r="BJ238" s="48"/>
      <c r="BK238" s="49"/>
      <c r="BL238" s="48"/>
    </row>
    <row r="239" spans="1:64" ht="15">
      <c r="A239" s="64" t="s">
        <v>219</v>
      </c>
      <c r="B239" s="64" t="s">
        <v>218</v>
      </c>
      <c r="C239" s="65" t="s">
        <v>2127</v>
      </c>
      <c r="D239" s="66">
        <v>10</v>
      </c>
      <c r="E239" s="67" t="s">
        <v>136</v>
      </c>
      <c r="F239" s="68">
        <v>6</v>
      </c>
      <c r="G239" s="65"/>
      <c r="H239" s="69"/>
      <c r="I239" s="70"/>
      <c r="J239" s="70"/>
      <c r="K239" s="34" t="s">
        <v>66</v>
      </c>
      <c r="L239" s="77">
        <v>239</v>
      </c>
      <c r="M239" s="77"/>
      <c r="N239" s="72"/>
      <c r="O239" s="79" t="s">
        <v>358</v>
      </c>
      <c r="P239" s="81">
        <v>43610.7862962963</v>
      </c>
      <c r="Q239" s="79" t="s">
        <v>429</v>
      </c>
      <c r="R239" s="79"/>
      <c r="S239" s="79"/>
      <c r="T239" s="79" t="s">
        <v>462</v>
      </c>
      <c r="U239" s="79"/>
      <c r="V239" s="83" t="s">
        <v>471</v>
      </c>
      <c r="W239" s="81">
        <v>43610.7862962963</v>
      </c>
      <c r="X239" s="83" t="s">
        <v>548</v>
      </c>
      <c r="Y239" s="79"/>
      <c r="Z239" s="79"/>
      <c r="AA239" s="85" t="s">
        <v>647</v>
      </c>
      <c r="AB239" s="79"/>
      <c r="AC239" s="79" t="b">
        <v>0</v>
      </c>
      <c r="AD239" s="79">
        <v>0</v>
      </c>
      <c r="AE239" s="85" t="s">
        <v>740</v>
      </c>
      <c r="AF239" s="79" t="b">
        <v>0</v>
      </c>
      <c r="AG239" s="79" t="s">
        <v>806</v>
      </c>
      <c r="AH239" s="79"/>
      <c r="AI239" s="85" t="s">
        <v>740</v>
      </c>
      <c r="AJ239" s="79" t="b">
        <v>0</v>
      </c>
      <c r="AK239" s="79">
        <v>1</v>
      </c>
      <c r="AL239" s="85" t="s">
        <v>646</v>
      </c>
      <c r="AM239" s="79" t="s">
        <v>814</v>
      </c>
      <c r="AN239" s="79" t="b">
        <v>0</v>
      </c>
      <c r="AO239" s="85" t="s">
        <v>646</v>
      </c>
      <c r="AP239" s="79" t="s">
        <v>176</v>
      </c>
      <c r="AQ239" s="79">
        <v>0</v>
      </c>
      <c r="AR239" s="79">
        <v>0</v>
      </c>
      <c r="AS239" s="79"/>
      <c r="AT239" s="79"/>
      <c r="AU239" s="79"/>
      <c r="AV239" s="79"/>
      <c r="AW239" s="79"/>
      <c r="AX239" s="79"/>
      <c r="AY239" s="79"/>
      <c r="AZ239" s="79"/>
      <c r="BA239">
        <v>14</v>
      </c>
      <c r="BB239" s="78" t="str">
        <f>REPLACE(INDEX(GroupVertices[Group],MATCH(Edges[[#This Row],[Vertex 1]],GroupVertices[Vertex],0)),1,1,"")</f>
        <v>2</v>
      </c>
      <c r="BC239" s="78" t="str">
        <f>REPLACE(INDEX(GroupVertices[Group],MATCH(Edges[[#This Row],[Vertex 2]],GroupVertices[Vertex],0)),1,1,"")</f>
        <v>1</v>
      </c>
      <c r="BD239" s="48"/>
      <c r="BE239" s="49"/>
      <c r="BF239" s="48"/>
      <c r="BG239" s="49"/>
      <c r="BH239" s="48"/>
      <c r="BI239" s="49"/>
      <c r="BJ239" s="48"/>
      <c r="BK239" s="49"/>
      <c r="BL239" s="48"/>
    </row>
    <row r="240" spans="1:64" ht="15">
      <c r="A240" s="64" t="s">
        <v>219</v>
      </c>
      <c r="B240" s="64" t="s">
        <v>218</v>
      </c>
      <c r="C240" s="65" t="s">
        <v>2127</v>
      </c>
      <c r="D240" s="66">
        <v>10</v>
      </c>
      <c r="E240" s="67" t="s">
        <v>136</v>
      </c>
      <c r="F240" s="68">
        <v>6</v>
      </c>
      <c r="G240" s="65"/>
      <c r="H240" s="69"/>
      <c r="I240" s="70"/>
      <c r="J240" s="70"/>
      <c r="K240" s="34" t="s">
        <v>66</v>
      </c>
      <c r="L240" s="77">
        <v>240</v>
      </c>
      <c r="M240" s="77"/>
      <c r="N240" s="72"/>
      <c r="O240" s="79" t="s">
        <v>358</v>
      </c>
      <c r="P240" s="81">
        <v>43610.9408912037</v>
      </c>
      <c r="Q240" s="79" t="s">
        <v>431</v>
      </c>
      <c r="R240" s="79"/>
      <c r="S240" s="79"/>
      <c r="T240" s="79" t="s">
        <v>462</v>
      </c>
      <c r="U240" s="79"/>
      <c r="V240" s="83" t="s">
        <v>471</v>
      </c>
      <c r="W240" s="81">
        <v>43610.9408912037</v>
      </c>
      <c r="X240" s="83" t="s">
        <v>550</v>
      </c>
      <c r="Y240" s="79"/>
      <c r="Z240" s="79"/>
      <c r="AA240" s="85" t="s">
        <v>649</v>
      </c>
      <c r="AB240" s="79"/>
      <c r="AC240" s="79" t="b">
        <v>0</v>
      </c>
      <c r="AD240" s="79">
        <v>0</v>
      </c>
      <c r="AE240" s="85" t="s">
        <v>740</v>
      </c>
      <c r="AF240" s="79" t="b">
        <v>0</v>
      </c>
      <c r="AG240" s="79" t="s">
        <v>806</v>
      </c>
      <c r="AH240" s="79"/>
      <c r="AI240" s="85" t="s">
        <v>740</v>
      </c>
      <c r="AJ240" s="79" t="b">
        <v>0</v>
      </c>
      <c r="AK240" s="79">
        <v>1</v>
      </c>
      <c r="AL240" s="85" t="s">
        <v>648</v>
      </c>
      <c r="AM240" s="79" t="s">
        <v>814</v>
      </c>
      <c r="AN240" s="79" t="b">
        <v>0</v>
      </c>
      <c r="AO240" s="85" t="s">
        <v>648</v>
      </c>
      <c r="AP240" s="79" t="s">
        <v>176</v>
      </c>
      <c r="AQ240" s="79">
        <v>0</v>
      </c>
      <c r="AR240" s="79">
        <v>0</v>
      </c>
      <c r="AS240" s="79"/>
      <c r="AT240" s="79"/>
      <c r="AU240" s="79"/>
      <c r="AV240" s="79"/>
      <c r="AW240" s="79"/>
      <c r="AX240" s="79"/>
      <c r="AY240" s="79"/>
      <c r="AZ240" s="79"/>
      <c r="BA240">
        <v>14</v>
      </c>
      <c r="BB240" s="78" t="str">
        <f>REPLACE(INDEX(GroupVertices[Group],MATCH(Edges[[#This Row],[Vertex 1]],GroupVertices[Vertex],0)),1,1,"")</f>
        <v>2</v>
      </c>
      <c r="BC240" s="78" t="str">
        <f>REPLACE(INDEX(GroupVertices[Group],MATCH(Edges[[#This Row],[Vertex 2]],GroupVertices[Vertex],0)),1,1,"")</f>
        <v>1</v>
      </c>
      <c r="BD240" s="48"/>
      <c r="BE240" s="49"/>
      <c r="BF240" s="48"/>
      <c r="BG240" s="49"/>
      <c r="BH240" s="48"/>
      <c r="BI240" s="49"/>
      <c r="BJ240" s="48"/>
      <c r="BK240" s="49"/>
      <c r="BL240" s="48"/>
    </row>
    <row r="241" spans="1:64" ht="15">
      <c r="A241" s="64" t="s">
        <v>219</v>
      </c>
      <c r="B241" s="64" t="s">
        <v>218</v>
      </c>
      <c r="C241" s="65" t="s">
        <v>2127</v>
      </c>
      <c r="D241" s="66">
        <v>10</v>
      </c>
      <c r="E241" s="67" t="s">
        <v>136</v>
      </c>
      <c r="F241" s="68">
        <v>6</v>
      </c>
      <c r="G241" s="65"/>
      <c r="H241" s="69"/>
      <c r="I241" s="70"/>
      <c r="J241" s="70"/>
      <c r="K241" s="34" t="s">
        <v>66</v>
      </c>
      <c r="L241" s="77">
        <v>241</v>
      </c>
      <c r="M241" s="77"/>
      <c r="N241" s="72"/>
      <c r="O241" s="79" t="s">
        <v>358</v>
      </c>
      <c r="P241" s="81">
        <v>43610.94217592593</v>
      </c>
      <c r="Q241" s="79" t="s">
        <v>433</v>
      </c>
      <c r="R241" s="79"/>
      <c r="S241" s="79"/>
      <c r="T241" s="79" t="s">
        <v>462</v>
      </c>
      <c r="U241" s="79"/>
      <c r="V241" s="83" t="s">
        <v>471</v>
      </c>
      <c r="W241" s="81">
        <v>43610.94217592593</v>
      </c>
      <c r="X241" s="83" t="s">
        <v>552</v>
      </c>
      <c r="Y241" s="79"/>
      <c r="Z241" s="79"/>
      <c r="AA241" s="85" t="s">
        <v>651</v>
      </c>
      <c r="AB241" s="79"/>
      <c r="AC241" s="79" t="b">
        <v>0</v>
      </c>
      <c r="AD241" s="79">
        <v>0</v>
      </c>
      <c r="AE241" s="85" t="s">
        <v>740</v>
      </c>
      <c r="AF241" s="79" t="b">
        <v>0</v>
      </c>
      <c r="AG241" s="79" t="s">
        <v>806</v>
      </c>
      <c r="AH241" s="79"/>
      <c r="AI241" s="85" t="s">
        <v>740</v>
      </c>
      <c r="AJ241" s="79" t="b">
        <v>0</v>
      </c>
      <c r="AK241" s="79">
        <v>1</v>
      </c>
      <c r="AL241" s="85" t="s">
        <v>650</v>
      </c>
      <c r="AM241" s="79" t="s">
        <v>814</v>
      </c>
      <c r="AN241" s="79" t="b">
        <v>0</v>
      </c>
      <c r="AO241" s="85" t="s">
        <v>650</v>
      </c>
      <c r="AP241" s="79" t="s">
        <v>176</v>
      </c>
      <c r="AQ241" s="79">
        <v>0</v>
      </c>
      <c r="AR241" s="79">
        <v>0</v>
      </c>
      <c r="AS241" s="79"/>
      <c r="AT241" s="79"/>
      <c r="AU241" s="79"/>
      <c r="AV241" s="79"/>
      <c r="AW241" s="79"/>
      <c r="AX241" s="79"/>
      <c r="AY241" s="79"/>
      <c r="AZ241" s="79"/>
      <c r="BA241">
        <v>14</v>
      </c>
      <c r="BB241" s="78" t="str">
        <f>REPLACE(INDEX(GroupVertices[Group],MATCH(Edges[[#This Row],[Vertex 1]],GroupVertices[Vertex],0)),1,1,"")</f>
        <v>2</v>
      </c>
      <c r="BC241" s="78" t="str">
        <f>REPLACE(INDEX(GroupVertices[Group],MATCH(Edges[[#This Row],[Vertex 2]],GroupVertices[Vertex],0)),1,1,"")</f>
        <v>1</v>
      </c>
      <c r="BD241" s="48"/>
      <c r="BE241" s="49"/>
      <c r="BF241" s="48"/>
      <c r="BG241" s="49"/>
      <c r="BH241" s="48"/>
      <c r="BI241" s="49"/>
      <c r="BJ241" s="48"/>
      <c r="BK241" s="49"/>
      <c r="BL241" s="48"/>
    </row>
    <row r="242" spans="1:64" ht="15">
      <c r="A242" s="64" t="s">
        <v>219</v>
      </c>
      <c r="B242" s="64" t="s">
        <v>218</v>
      </c>
      <c r="C242" s="65" t="s">
        <v>2127</v>
      </c>
      <c r="D242" s="66">
        <v>10</v>
      </c>
      <c r="E242" s="67" t="s">
        <v>136</v>
      </c>
      <c r="F242" s="68">
        <v>6</v>
      </c>
      <c r="G242" s="65"/>
      <c r="H242" s="69"/>
      <c r="I242" s="70"/>
      <c r="J242" s="70"/>
      <c r="K242" s="34" t="s">
        <v>66</v>
      </c>
      <c r="L242" s="77">
        <v>242</v>
      </c>
      <c r="M242" s="77"/>
      <c r="N242" s="72"/>
      <c r="O242" s="79" t="s">
        <v>358</v>
      </c>
      <c r="P242" s="81">
        <v>43610.944548611114</v>
      </c>
      <c r="Q242" s="79" t="s">
        <v>435</v>
      </c>
      <c r="R242" s="79"/>
      <c r="S242" s="79"/>
      <c r="T242" s="79" t="s">
        <v>462</v>
      </c>
      <c r="U242" s="79"/>
      <c r="V242" s="83" t="s">
        <v>471</v>
      </c>
      <c r="W242" s="81">
        <v>43610.944548611114</v>
      </c>
      <c r="X242" s="83" t="s">
        <v>554</v>
      </c>
      <c r="Y242" s="79"/>
      <c r="Z242" s="79"/>
      <c r="AA242" s="85" t="s">
        <v>653</v>
      </c>
      <c r="AB242" s="79"/>
      <c r="AC242" s="79" t="b">
        <v>0</v>
      </c>
      <c r="AD242" s="79">
        <v>0</v>
      </c>
      <c r="AE242" s="85" t="s">
        <v>740</v>
      </c>
      <c r="AF242" s="79" t="b">
        <v>0</v>
      </c>
      <c r="AG242" s="79" t="s">
        <v>806</v>
      </c>
      <c r="AH242" s="79"/>
      <c r="AI242" s="85" t="s">
        <v>740</v>
      </c>
      <c r="AJ242" s="79" t="b">
        <v>0</v>
      </c>
      <c r="AK242" s="79">
        <v>1</v>
      </c>
      <c r="AL242" s="85" t="s">
        <v>652</v>
      </c>
      <c r="AM242" s="79" t="s">
        <v>814</v>
      </c>
      <c r="AN242" s="79" t="b">
        <v>0</v>
      </c>
      <c r="AO242" s="85" t="s">
        <v>652</v>
      </c>
      <c r="AP242" s="79" t="s">
        <v>176</v>
      </c>
      <c r="AQ242" s="79">
        <v>0</v>
      </c>
      <c r="AR242" s="79">
        <v>0</v>
      </c>
      <c r="AS242" s="79"/>
      <c r="AT242" s="79"/>
      <c r="AU242" s="79"/>
      <c r="AV242" s="79"/>
      <c r="AW242" s="79"/>
      <c r="AX242" s="79"/>
      <c r="AY242" s="79"/>
      <c r="AZ242" s="79"/>
      <c r="BA242">
        <v>14</v>
      </c>
      <c r="BB242" s="78" t="str">
        <f>REPLACE(INDEX(GroupVertices[Group],MATCH(Edges[[#This Row],[Vertex 1]],GroupVertices[Vertex],0)),1,1,"")</f>
        <v>2</v>
      </c>
      <c r="BC242" s="78" t="str">
        <f>REPLACE(INDEX(GroupVertices[Group],MATCH(Edges[[#This Row],[Vertex 2]],GroupVertices[Vertex],0)),1,1,"")</f>
        <v>1</v>
      </c>
      <c r="BD242" s="48"/>
      <c r="BE242" s="49"/>
      <c r="BF242" s="48"/>
      <c r="BG242" s="49"/>
      <c r="BH242" s="48"/>
      <c r="BI242" s="49"/>
      <c r="BJ242" s="48"/>
      <c r="BK242" s="49"/>
      <c r="BL242" s="48"/>
    </row>
    <row r="243" spans="1:64" ht="15">
      <c r="A243" s="64" t="s">
        <v>219</v>
      </c>
      <c r="B243" s="64" t="s">
        <v>218</v>
      </c>
      <c r="C243" s="65" t="s">
        <v>2127</v>
      </c>
      <c r="D243" s="66">
        <v>10</v>
      </c>
      <c r="E243" s="67" t="s">
        <v>136</v>
      </c>
      <c r="F243" s="68">
        <v>6</v>
      </c>
      <c r="G243" s="65"/>
      <c r="H243" s="69"/>
      <c r="I243" s="70"/>
      <c r="J243" s="70"/>
      <c r="K243" s="34" t="s">
        <v>66</v>
      </c>
      <c r="L243" s="77">
        <v>243</v>
      </c>
      <c r="M243" s="77"/>
      <c r="N243" s="72"/>
      <c r="O243" s="79" t="s">
        <v>358</v>
      </c>
      <c r="P243" s="81">
        <v>43611.52721064815</v>
      </c>
      <c r="Q243" s="79" t="s">
        <v>437</v>
      </c>
      <c r="R243" s="79"/>
      <c r="S243" s="79"/>
      <c r="T243" s="79" t="s">
        <v>462</v>
      </c>
      <c r="U243" s="79"/>
      <c r="V243" s="83" t="s">
        <v>471</v>
      </c>
      <c r="W243" s="81">
        <v>43611.52721064815</v>
      </c>
      <c r="X243" s="83" t="s">
        <v>556</v>
      </c>
      <c r="Y243" s="79"/>
      <c r="Z243" s="79"/>
      <c r="AA243" s="85" t="s">
        <v>655</v>
      </c>
      <c r="AB243" s="79"/>
      <c r="AC243" s="79" t="b">
        <v>0</v>
      </c>
      <c r="AD243" s="79">
        <v>0</v>
      </c>
      <c r="AE243" s="85" t="s">
        <v>740</v>
      </c>
      <c r="AF243" s="79" t="b">
        <v>0</v>
      </c>
      <c r="AG243" s="79" t="s">
        <v>806</v>
      </c>
      <c r="AH243" s="79"/>
      <c r="AI243" s="85" t="s">
        <v>740</v>
      </c>
      <c r="AJ243" s="79" t="b">
        <v>0</v>
      </c>
      <c r="AK243" s="79">
        <v>1</v>
      </c>
      <c r="AL243" s="85" t="s">
        <v>654</v>
      </c>
      <c r="AM243" s="79" t="s">
        <v>814</v>
      </c>
      <c r="AN243" s="79" t="b">
        <v>0</v>
      </c>
      <c r="AO243" s="85" t="s">
        <v>654</v>
      </c>
      <c r="AP243" s="79" t="s">
        <v>176</v>
      </c>
      <c r="AQ243" s="79">
        <v>0</v>
      </c>
      <c r="AR243" s="79">
        <v>0</v>
      </c>
      <c r="AS243" s="79"/>
      <c r="AT243" s="79"/>
      <c r="AU243" s="79"/>
      <c r="AV243" s="79"/>
      <c r="AW243" s="79"/>
      <c r="AX243" s="79"/>
      <c r="AY243" s="79"/>
      <c r="AZ243" s="79"/>
      <c r="BA243">
        <v>14</v>
      </c>
      <c r="BB243" s="78" t="str">
        <f>REPLACE(INDEX(GroupVertices[Group],MATCH(Edges[[#This Row],[Vertex 1]],GroupVertices[Vertex],0)),1,1,"")</f>
        <v>2</v>
      </c>
      <c r="BC243" s="78" t="str">
        <f>REPLACE(INDEX(GroupVertices[Group],MATCH(Edges[[#This Row],[Vertex 2]],GroupVertices[Vertex],0)),1,1,"")</f>
        <v>1</v>
      </c>
      <c r="BD243" s="48"/>
      <c r="BE243" s="49"/>
      <c r="BF243" s="48"/>
      <c r="BG243" s="49"/>
      <c r="BH243" s="48"/>
      <c r="BI243" s="49"/>
      <c r="BJ243" s="48"/>
      <c r="BK243" s="49"/>
      <c r="BL243" s="48"/>
    </row>
    <row r="244" spans="1:64" ht="15">
      <c r="A244" s="64" t="s">
        <v>219</v>
      </c>
      <c r="B244" s="64" t="s">
        <v>218</v>
      </c>
      <c r="C244" s="65" t="s">
        <v>2127</v>
      </c>
      <c r="D244" s="66">
        <v>10</v>
      </c>
      <c r="E244" s="67" t="s">
        <v>136</v>
      </c>
      <c r="F244" s="68">
        <v>6</v>
      </c>
      <c r="G244" s="65"/>
      <c r="H244" s="69"/>
      <c r="I244" s="70"/>
      <c r="J244" s="70"/>
      <c r="K244" s="34" t="s">
        <v>66</v>
      </c>
      <c r="L244" s="77">
        <v>244</v>
      </c>
      <c r="M244" s="77"/>
      <c r="N244" s="72"/>
      <c r="O244" s="79" t="s">
        <v>358</v>
      </c>
      <c r="P244" s="81">
        <v>43611.52722222222</v>
      </c>
      <c r="Q244" s="79" t="s">
        <v>439</v>
      </c>
      <c r="R244" s="79"/>
      <c r="S244" s="79"/>
      <c r="T244" s="79" t="s">
        <v>462</v>
      </c>
      <c r="U244" s="79"/>
      <c r="V244" s="83" t="s">
        <v>471</v>
      </c>
      <c r="W244" s="81">
        <v>43611.52722222222</v>
      </c>
      <c r="X244" s="83" t="s">
        <v>558</v>
      </c>
      <c r="Y244" s="79"/>
      <c r="Z244" s="79"/>
      <c r="AA244" s="85" t="s">
        <v>657</v>
      </c>
      <c r="AB244" s="79"/>
      <c r="AC244" s="79" t="b">
        <v>0</v>
      </c>
      <c r="AD244" s="79">
        <v>0</v>
      </c>
      <c r="AE244" s="85" t="s">
        <v>740</v>
      </c>
      <c r="AF244" s="79" t="b">
        <v>0</v>
      </c>
      <c r="AG244" s="79" t="s">
        <v>806</v>
      </c>
      <c r="AH244" s="79"/>
      <c r="AI244" s="85" t="s">
        <v>740</v>
      </c>
      <c r="AJ244" s="79" t="b">
        <v>0</v>
      </c>
      <c r="AK244" s="79">
        <v>1</v>
      </c>
      <c r="AL244" s="85" t="s">
        <v>656</v>
      </c>
      <c r="AM244" s="79" t="s">
        <v>814</v>
      </c>
      <c r="AN244" s="79" t="b">
        <v>0</v>
      </c>
      <c r="AO244" s="85" t="s">
        <v>656</v>
      </c>
      <c r="AP244" s="79" t="s">
        <v>176</v>
      </c>
      <c r="AQ244" s="79">
        <v>0</v>
      </c>
      <c r="AR244" s="79">
        <v>0</v>
      </c>
      <c r="AS244" s="79"/>
      <c r="AT244" s="79"/>
      <c r="AU244" s="79"/>
      <c r="AV244" s="79"/>
      <c r="AW244" s="79"/>
      <c r="AX244" s="79"/>
      <c r="AY244" s="79"/>
      <c r="AZ244" s="79"/>
      <c r="BA244">
        <v>14</v>
      </c>
      <c r="BB244" s="78" t="str">
        <f>REPLACE(INDEX(GroupVertices[Group],MATCH(Edges[[#This Row],[Vertex 1]],GroupVertices[Vertex],0)),1,1,"")</f>
        <v>2</v>
      </c>
      <c r="BC244" s="78" t="str">
        <f>REPLACE(INDEX(GroupVertices[Group],MATCH(Edges[[#This Row],[Vertex 2]],GroupVertices[Vertex],0)),1,1,"")</f>
        <v>1</v>
      </c>
      <c r="BD244" s="48"/>
      <c r="BE244" s="49"/>
      <c r="BF244" s="48"/>
      <c r="BG244" s="49"/>
      <c r="BH244" s="48"/>
      <c r="BI244" s="49"/>
      <c r="BJ244" s="48"/>
      <c r="BK244" s="49"/>
      <c r="BL244" s="48"/>
    </row>
    <row r="245" spans="1:64" ht="15">
      <c r="A245" s="64" t="s">
        <v>219</v>
      </c>
      <c r="B245" s="64" t="s">
        <v>218</v>
      </c>
      <c r="C245" s="65" t="s">
        <v>2127</v>
      </c>
      <c r="D245" s="66">
        <v>10</v>
      </c>
      <c r="E245" s="67" t="s">
        <v>136</v>
      </c>
      <c r="F245" s="68">
        <v>6</v>
      </c>
      <c r="G245" s="65"/>
      <c r="H245" s="69"/>
      <c r="I245" s="70"/>
      <c r="J245" s="70"/>
      <c r="K245" s="34" t="s">
        <v>66</v>
      </c>
      <c r="L245" s="77">
        <v>245</v>
      </c>
      <c r="M245" s="77"/>
      <c r="N245" s="72"/>
      <c r="O245" s="79" t="s">
        <v>358</v>
      </c>
      <c r="P245" s="81">
        <v>43611.52725694444</v>
      </c>
      <c r="Q245" s="79" t="s">
        <v>441</v>
      </c>
      <c r="R245" s="79"/>
      <c r="S245" s="79"/>
      <c r="T245" s="79" t="s">
        <v>462</v>
      </c>
      <c r="U245" s="79"/>
      <c r="V245" s="83" t="s">
        <v>471</v>
      </c>
      <c r="W245" s="81">
        <v>43611.52725694444</v>
      </c>
      <c r="X245" s="83" t="s">
        <v>560</v>
      </c>
      <c r="Y245" s="79"/>
      <c r="Z245" s="79"/>
      <c r="AA245" s="85" t="s">
        <v>659</v>
      </c>
      <c r="AB245" s="79"/>
      <c r="AC245" s="79" t="b">
        <v>0</v>
      </c>
      <c r="AD245" s="79">
        <v>0</v>
      </c>
      <c r="AE245" s="85" t="s">
        <v>740</v>
      </c>
      <c r="AF245" s="79" t="b">
        <v>0</v>
      </c>
      <c r="AG245" s="79" t="s">
        <v>806</v>
      </c>
      <c r="AH245" s="79"/>
      <c r="AI245" s="85" t="s">
        <v>740</v>
      </c>
      <c r="AJ245" s="79" t="b">
        <v>0</v>
      </c>
      <c r="AK245" s="79">
        <v>1</v>
      </c>
      <c r="AL245" s="85" t="s">
        <v>658</v>
      </c>
      <c r="AM245" s="79" t="s">
        <v>814</v>
      </c>
      <c r="AN245" s="79" t="b">
        <v>0</v>
      </c>
      <c r="AO245" s="85" t="s">
        <v>658</v>
      </c>
      <c r="AP245" s="79" t="s">
        <v>176</v>
      </c>
      <c r="AQ245" s="79">
        <v>0</v>
      </c>
      <c r="AR245" s="79">
        <v>0</v>
      </c>
      <c r="AS245" s="79"/>
      <c r="AT245" s="79"/>
      <c r="AU245" s="79"/>
      <c r="AV245" s="79"/>
      <c r="AW245" s="79"/>
      <c r="AX245" s="79"/>
      <c r="AY245" s="79"/>
      <c r="AZ245" s="79"/>
      <c r="BA245">
        <v>14</v>
      </c>
      <c r="BB245" s="78" t="str">
        <f>REPLACE(INDEX(GroupVertices[Group],MATCH(Edges[[#This Row],[Vertex 1]],GroupVertices[Vertex],0)),1,1,"")</f>
        <v>2</v>
      </c>
      <c r="BC245" s="78" t="str">
        <f>REPLACE(INDEX(GroupVertices[Group],MATCH(Edges[[#This Row],[Vertex 2]],GroupVertices[Vertex],0)),1,1,"")</f>
        <v>1</v>
      </c>
      <c r="BD245" s="48"/>
      <c r="BE245" s="49"/>
      <c r="BF245" s="48"/>
      <c r="BG245" s="49"/>
      <c r="BH245" s="48"/>
      <c r="BI245" s="49"/>
      <c r="BJ245" s="48"/>
      <c r="BK245" s="49"/>
      <c r="BL245" s="48"/>
    </row>
    <row r="246" spans="1:64" ht="15">
      <c r="A246" s="64" t="s">
        <v>219</v>
      </c>
      <c r="B246" s="64" t="s">
        <v>228</v>
      </c>
      <c r="C246" s="65" t="s">
        <v>2126</v>
      </c>
      <c r="D246" s="66">
        <v>6.5</v>
      </c>
      <c r="E246" s="67" t="s">
        <v>136</v>
      </c>
      <c r="F246" s="68">
        <v>30</v>
      </c>
      <c r="G246" s="65"/>
      <c r="H246" s="69"/>
      <c r="I246" s="70"/>
      <c r="J246" s="70"/>
      <c r="K246" s="34" t="s">
        <v>65</v>
      </c>
      <c r="L246" s="77">
        <v>246</v>
      </c>
      <c r="M246" s="77"/>
      <c r="N246" s="72"/>
      <c r="O246" s="79" t="s">
        <v>358</v>
      </c>
      <c r="P246" s="81">
        <v>43611.532430555555</v>
      </c>
      <c r="Q246" s="79" t="s">
        <v>447</v>
      </c>
      <c r="R246" s="83" t="s">
        <v>453</v>
      </c>
      <c r="S246" s="79" t="s">
        <v>455</v>
      </c>
      <c r="T246" s="79" t="s">
        <v>458</v>
      </c>
      <c r="U246" s="79"/>
      <c r="V246" s="83" t="s">
        <v>471</v>
      </c>
      <c r="W246" s="81">
        <v>43611.532430555555</v>
      </c>
      <c r="X246" s="83" t="s">
        <v>569</v>
      </c>
      <c r="Y246" s="79"/>
      <c r="Z246" s="79"/>
      <c r="AA246" s="85" t="s">
        <v>668</v>
      </c>
      <c r="AB246" s="79"/>
      <c r="AC246" s="79" t="b">
        <v>0</v>
      </c>
      <c r="AD246" s="79">
        <v>0</v>
      </c>
      <c r="AE246" s="85" t="s">
        <v>740</v>
      </c>
      <c r="AF246" s="79" t="b">
        <v>0</v>
      </c>
      <c r="AG246" s="79" t="s">
        <v>805</v>
      </c>
      <c r="AH246" s="79"/>
      <c r="AI246" s="85" t="s">
        <v>740</v>
      </c>
      <c r="AJ246" s="79" t="b">
        <v>0</v>
      </c>
      <c r="AK246" s="79">
        <v>3</v>
      </c>
      <c r="AL246" s="85" t="s">
        <v>581</v>
      </c>
      <c r="AM246" s="79" t="s">
        <v>814</v>
      </c>
      <c r="AN246" s="79" t="b">
        <v>0</v>
      </c>
      <c r="AO246" s="85" t="s">
        <v>581</v>
      </c>
      <c r="AP246" s="79" t="s">
        <v>176</v>
      </c>
      <c r="AQ246" s="79">
        <v>0</v>
      </c>
      <c r="AR246" s="79">
        <v>0</v>
      </c>
      <c r="AS246" s="79"/>
      <c r="AT246" s="79"/>
      <c r="AU246" s="79"/>
      <c r="AV246" s="79"/>
      <c r="AW246" s="79"/>
      <c r="AX246" s="79"/>
      <c r="AY246" s="79"/>
      <c r="AZ246" s="79"/>
      <c r="BA246">
        <v>2</v>
      </c>
      <c r="BB246" s="78" t="str">
        <f>REPLACE(INDEX(GroupVertices[Group],MATCH(Edges[[#This Row],[Vertex 1]],GroupVertices[Vertex],0)),1,1,"")</f>
        <v>2</v>
      </c>
      <c r="BC246" s="78" t="str">
        <f>REPLACE(INDEX(GroupVertices[Group],MATCH(Edges[[#This Row],[Vertex 2]],GroupVertices[Vertex],0)),1,1,"")</f>
        <v>3</v>
      </c>
      <c r="BD246" s="48"/>
      <c r="BE246" s="49"/>
      <c r="BF246" s="48"/>
      <c r="BG246" s="49"/>
      <c r="BH246" s="48"/>
      <c r="BI246" s="49"/>
      <c r="BJ246" s="48"/>
      <c r="BK246" s="49"/>
      <c r="BL246" s="48"/>
    </row>
    <row r="247" spans="1:64" ht="15">
      <c r="A247" s="64" t="s">
        <v>219</v>
      </c>
      <c r="B247" s="64" t="s">
        <v>233</v>
      </c>
      <c r="C247" s="65" t="s">
        <v>2126</v>
      </c>
      <c r="D247" s="66">
        <v>6.5</v>
      </c>
      <c r="E247" s="67" t="s">
        <v>136</v>
      </c>
      <c r="F247" s="68">
        <v>30</v>
      </c>
      <c r="G247" s="65"/>
      <c r="H247" s="69"/>
      <c r="I247" s="70"/>
      <c r="J247" s="70"/>
      <c r="K247" s="34" t="s">
        <v>65</v>
      </c>
      <c r="L247" s="77">
        <v>247</v>
      </c>
      <c r="M247" s="77"/>
      <c r="N247" s="72"/>
      <c r="O247" s="79" t="s">
        <v>358</v>
      </c>
      <c r="P247" s="81">
        <v>43611.532430555555</v>
      </c>
      <c r="Q247" s="79" t="s">
        <v>447</v>
      </c>
      <c r="R247" s="83" t="s">
        <v>453</v>
      </c>
      <c r="S247" s="79" t="s">
        <v>455</v>
      </c>
      <c r="T247" s="79" t="s">
        <v>458</v>
      </c>
      <c r="U247" s="79"/>
      <c r="V247" s="83" t="s">
        <v>471</v>
      </c>
      <c r="W247" s="81">
        <v>43611.532430555555</v>
      </c>
      <c r="X247" s="83" t="s">
        <v>569</v>
      </c>
      <c r="Y247" s="79"/>
      <c r="Z247" s="79"/>
      <c r="AA247" s="85" t="s">
        <v>668</v>
      </c>
      <c r="AB247" s="79"/>
      <c r="AC247" s="79" t="b">
        <v>0</v>
      </c>
      <c r="AD247" s="79">
        <v>0</v>
      </c>
      <c r="AE247" s="85" t="s">
        <v>740</v>
      </c>
      <c r="AF247" s="79" t="b">
        <v>0</v>
      </c>
      <c r="AG247" s="79" t="s">
        <v>805</v>
      </c>
      <c r="AH247" s="79"/>
      <c r="AI247" s="85" t="s">
        <v>740</v>
      </c>
      <c r="AJ247" s="79" t="b">
        <v>0</v>
      </c>
      <c r="AK247" s="79">
        <v>3</v>
      </c>
      <c r="AL247" s="85" t="s">
        <v>581</v>
      </c>
      <c r="AM247" s="79" t="s">
        <v>814</v>
      </c>
      <c r="AN247" s="79" t="b">
        <v>0</v>
      </c>
      <c r="AO247" s="85" t="s">
        <v>581</v>
      </c>
      <c r="AP247" s="79" t="s">
        <v>176</v>
      </c>
      <c r="AQ247" s="79">
        <v>0</v>
      </c>
      <c r="AR247" s="79">
        <v>0</v>
      </c>
      <c r="AS247" s="79"/>
      <c r="AT247" s="79"/>
      <c r="AU247" s="79"/>
      <c r="AV247" s="79"/>
      <c r="AW247" s="79"/>
      <c r="AX247" s="79"/>
      <c r="AY247" s="79"/>
      <c r="AZ247" s="79"/>
      <c r="BA247">
        <v>2</v>
      </c>
      <c r="BB247" s="78" t="str">
        <f>REPLACE(INDEX(GroupVertices[Group],MATCH(Edges[[#This Row],[Vertex 1]],GroupVertices[Vertex],0)),1,1,"")</f>
        <v>2</v>
      </c>
      <c r="BC247" s="78" t="str">
        <f>REPLACE(INDEX(GroupVertices[Group],MATCH(Edges[[#This Row],[Vertex 2]],GroupVertices[Vertex],0)),1,1,"")</f>
        <v>3</v>
      </c>
      <c r="BD247" s="48"/>
      <c r="BE247" s="49"/>
      <c r="BF247" s="48"/>
      <c r="BG247" s="49"/>
      <c r="BH247" s="48"/>
      <c r="BI247" s="49"/>
      <c r="BJ247" s="48"/>
      <c r="BK247" s="49"/>
      <c r="BL247" s="48"/>
    </row>
    <row r="248" spans="1:64" ht="15">
      <c r="A248" s="64" t="s">
        <v>219</v>
      </c>
      <c r="B248" s="64" t="s">
        <v>230</v>
      </c>
      <c r="C248" s="65" t="s">
        <v>2126</v>
      </c>
      <c r="D248" s="66">
        <v>6.5</v>
      </c>
      <c r="E248" s="67" t="s">
        <v>136</v>
      </c>
      <c r="F248" s="68">
        <v>30</v>
      </c>
      <c r="G248" s="65"/>
      <c r="H248" s="69"/>
      <c r="I248" s="70"/>
      <c r="J248" s="70"/>
      <c r="K248" s="34" t="s">
        <v>65</v>
      </c>
      <c r="L248" s="77">
        <v>248</v>
      </c>
      <c r="M248" s="77"/>
      <c r="N248" s="72"/>
      <c r="O248" s="79" t="s">
        <v>358</v>
      </c>
      <c r="P248" s="81">
        <v>43611.532430555555</v>
      </c>
      <c r="Q248" s="79" t="s">
        <v>447</v>
      </c>
      <c r="R248" s="83" t="s">
        <v>453</v>
      </c>
      <c r="S248" s="79" t="s">
        <v>455</v>
      </c>
      <c r="T248" s="79" t="s">
        <v>458</v>
      </c>
      <c r="U248" s="79"/>
      <c r="V248" s="83" t="s">
        <v>471</v>
      </c>
      <c r="W248" s="81">
        <v>43611.532430555555</v>
      </c>
      <c r="X248" s="83" t="s">
        <v>569</v>
      </c>
      <c r="Y248" s="79"/>
      <c r="Z248" s="79"/>
      <c r="AA248" s="85" t="s">
        <v>668</v>
      </c>
      <c r="AB248" s="79"/>
      <c r="AC248" s="79" t="b">
        <v>0</v>
      </c>
      <c r="AD248" s="79">
        <v>0</v>
      </c>
      <c r="AE248" s="85" t="s">
        <v>740</v>
      </c>
      <c r="AF248" s="79" t="b">
        <v>0</v>
      </c>
      <c r="AG248" s="79" t="s">
        <v>805</v>
      </c>
      <c r="AH248" s="79"/>
      <c r="AI248" s="85" t="s">
        <v>740</v>
      </c>
      <c r="AJ248" s="79" t="b">
        <v>0</v>
      </c>
      <c r="AK248" s="79">
        <v>3</v>
      </c>
      <c r="AL248" s="85" t="s">
        <v>581</v>
      </c>
      <c r="AM248" s="79" t="s">
        <v>814</v>
      </c>
      <c r="AN248" s="79" t="b">
        <v>0</v>
      </c>
      <c r="AO248" s="85" t="s">
        <v>581</v>
      </c>
      <c r="AP248" s="79" t="s">
        <v>176</v>
      </c>
      <c r="AQ248" s="79">
        <v>0</v>
      </c>
      <c r="AR248" s="79">
        <v>0</v>
      </c>
      <c r="AS248" s="79"/>
      <c r="AT248" s="79"/>
      <c r="AU248" s="79"/>
      <c r="AV248" s="79"/>
      <c r="AW248" s="79"/>
      <c r="AX248" s="79"/>
      <c r="AY248" s="79"/>
      <c r="AZ248" s="79"/>
      <c r="BA248">
        <v>2</v>
      </c>
      <c r="BB248" s="78" t="str">
        <f>REPLACE(INDEX(GroupVertices[Group],MATCH(Edges[[#This Row],[Vertex 1]],GroupVertices[Vertex],0)),1,1,"")</f>
        <v>2</v>
      </c>
      <c r="BC248" s="78" t="str">
        <f>REPLACE(INDEX(GroupVertices[Group],MATCH(Edges[[#This Row],[Vertex 2]],GroupVertices[Vertex],0)),1,1,"")</f>
        <v>3</v>
      </c>
      <c r="BD248" s="48"/>
      <c r="BE248" s="49"/>
      <c r="BF248" s="48"/>
      <c r="BG248" s="49"/>
      <c r="BH248" s="48"/>
      <c r="BI248" s="49"/>
      <c r="BJ248" s="48"/>
      <c r="BK248" s="49"/>
      <c r="BL248" s="48"/>
    </row>
    <row r="249" spans="1:64" ht="15">
      <c r="A249" s="64" t="s">
        <v>219</v>
      </c>
      <c r="B249" s="64" t="s">
        <v>218</v>
      </c>
      <c r="C249" s="65" t="s">
        <v>2127</v>
      </c>
      <c r="D249" s="66">
        <v>10</v>
      </c>
      <c r="E249" s="67" t="s">
        <v>136</v>
      </c>
      <c r="F249" s="68">
        <v>6</v>
      </c>
      <c r="G249" s="65"/>
      <c r="H249" s="69"/>
      <c r="I249" s="70"/>
      <c r="J249" s="70"/>
      <c r="K249" s="34" t="s">
        <v>66</v>
      </c>
      <c r="L249" s="77">
        <v>249</v>
      </c>
      <c r="M249" s="77"/>
      <c r="N249" s="72"/>
      <c r="O249" s="79" t="s">
        <v>358</v>
      </c>
      <c r="P249" s="81">
        <v>43611.532430555555</v>
      </c>
      <c r="Q249" s="79" t="s">
        <v>447</v>
      </c>
      <c r="R249" s="83" t="s">
        <v>453</v>
      </c>
      <c r="S249" s="79" t="s">
        <v>455</v>
      </c>
      <c r="T249" s="79" t="s">
        <v>458</v>
      </c>
      <c r="U249" s="79"/>
      <c r="V249" s="83" t="s">
        <v>471</v>
      </c>
      <c r="W249" s="81">
        <v>43611.532430555555</v>
      </c>
      <c r="X249" s="83" t="s">
        <v>569</v>
      </c>
      <c r="Y249" s="79"/>
      <c r="Z249" s="79"/>
      <c r="AA249" s="85" t="s">
        <v>668</v>
      </c>
      <c r="AB249" s="79"/>
      <c r="AC249" s="79" t="b">
        <v>0</v>
      </c>
      <c r="AD249" s="79">
        <v>0</v>
      </c>
      <c r="AE249" s="85" t="s">
        <v>740</v>
      </c>
      <c r="AF249" s="79" t="b">
        <v>0</v>
      </c>
      <c r="AG249" s="79" t="s">
        <v>805</v>
      </c>
      <c r="AH249" s="79"/>
      <c r="AI249" s="85" t="s">
        <v>740</v>
      </c>
      <c r="AJ249" s="79" t="b">
        <v>0</v>
      </c>
      <c r="AK249" s="79">
        <v>3</v>
      </c>
      <c r="AL249" s="85" t="s">
        <v>581</v>
      </c>
      <c r="AM249" s="79" t="s">
        <v>814</v>
      </c>
      <c r="AN249" s="79" t="b">
        <v>0</v>
      </c>
      <c r="AO249" s="85" t="s">
        <v>581</v>
      </c>
      <c r="AP249" s="79" t="s">
        <v>176</v>
      </c>
      <c r="AQ249" s="79">
        <v>0</v>
      </c>
      <c r="AR249" s="79">
        <v>0</v>
      </c>
      <c r="AS249" s="79"/>
      <c r="AT249" s="79"/>
      <c r="AU249" s="79"/>
      <c r="AV249" s="79"/>
      <c r="AW249" s="79"/>
      <c r="AX249" s="79"/>
      <c r="AY249" s="79"/>
      <c r="AZ249" s="79"/>
      <c r="BA249">
        <v>14</v>
      </c>
      <c r="BB249" s="78" t="str">
        <f>REPLACE(INDEX(GroupVertices[Group],MATCH(Edges[[#This Row],[Vertex 1]],GroupVertices[Vertex],0)),1,1,"")</f>
        <v>2</v>
      </c>
      <c r="BC249" s="78" t="str">
        <f>REPLACE(INDEX(GroupVertices[Group],MATCH(Edges[[#This Row],[Vertex 2]],GroupVertices[Vertex],0)),1,1,"")</f>
        <v>1</v>
      </c>
      <c r="BD249" s="48"/>
      <c r="BE249" s="49"/>
      <c r="BF249" s="48"/>
      <c r="BG249" s="49"/>
      <c r="BH249" s="48"/>
      <c r="BI249" s="49"/>
      <c r="BJ249" s="48"/>
      <c r="BK249" s="49"/>
      <c r="BL249" s="48"/>
    </row>
    <row r="250" spans="1:64" ht="15">
      <c r="A250" s="64" t="s">
        <v>219</v>
      </c>
      <c r="B250" s="64" t="s">
        <v>231</v>
      </c>
      <c r="C250" s="65" t="s">
        <v>2126</v>
      </c>
      <c r="D250" s="66">
        <v>6.5</v>
      </c>
      <c r="E250" s="67" t="s">
        <v>136</v>
      </c>
      <c r="F250" s="68">
        <v>30</v>
      </c>
      <c r="G250" s="65"/>
      <c r="H250" s="69"/>
      <c r="I250" s="70"/>
      <c r="J250" s="70"/>
      <c r="K250" s="34" t="s">
        <v>65</v>
      </c>
      <c r="L250" s="77">
        <v>250</v>
      </c>
      <c r="M250" s="77"/>
      <c r="N250" s="72"/>
      <c r="O250" s="79" t="s">
        <v>358</v>
      </c>
      <c r="P250" s="81">
        <v>43611.532430555555</v>
      </c>
      <c r="Q250" s="79" t="s">
        <v>447</v>
      </c>
      <c r="R250" s="83" t="s">
        <v>453</v>
      </c>
      <c r="S250" s="79" t="s">
        <v>455</v>
      </c>
      <c r="T250" s="79" t="s">
        <v>458</v>
      </c>
      <c r="U250" s="79"/>
      <c r="V250" s="83" t="s">
        <v>471</v>
      </c>
      <c r="W250" s="81">
        <v>43611.532430555555</v>
      </c>
      <c r="X250" s="83" t="s">
        <v>569</v>
      </c>
      <c r="Y250" s="79"/>
      <c r="Z250" s="79"/>
      <c r="AA250" s="85" t="s">
        <v>668</v>
      </c>
      <c r="AB250" s="79"/>
      <c r="AC250" s="79" t="b">
        <v>0</v>
      </c>
      <c r="AD250" s="79">
        <v>0</v>
      </c>
      <c r="AE250" s="85" t="s">
        <v>740</v>
      </c>
      <c r="AF250" s="79" t="b">
        <v>0</v>
      </c>
      <c r="AG250" s="79" t="s">
        <v>805</v>
      </c>
      <c r="AH250" s="79"/>
      <c r="AI250" s="85" t="s">
        <v>740</v>
      </c>
      <c r="AJ250" s="79" t="b">
        <v>0</v>
      </c>
      <c r="AK250" s="79">
        <v>3</v>
      </c>
      <c r="AL250" s="85" t="s">
        <v>581</v>
      </c>
      <c r="AM250" s="79" t="s">
        <v>814</v>
      </c>
      <c r="AN250" s="79" t="b">
        <v>0</v>
      </c>
      <c r="AO250" s="85" t="s">
        <v>581</v>
      </c>
      <c r="AP250" s="79" t="s">
        <v>176</v>
      </c>
      <c r="AQ250" s="79">
        <v>0</v>
      </c>
      <c r="AR250" s="79">
        <v>0</v>
      </c>
      <c r="AS250" s="79"/>
      <c r="AT250" s="79"/>
      <c r="AU250" s="79"/>
      <c r="AV250" s="79"/>
      <c r="AW250" s="79"/>
      <c r="AX250" s="79"/>
      <c r="AY250" s="79"/>
      <c r="AZ250" s="79"/>
      <c r="BA250">
        <v>2</v>
      </c>
      <c r="BB250" s="78" t="str">
        <f>REPLACE(INDEX(GroupVertices[Group],MATCH(Edges[[#This Row],[Vertex 1]],GroupVertices[Vertex],0)),1,1,"")</f>
        <v>2</v>
      </c>
      <c r="BC250" s="78" t="str">
        <f>REPLACE(INDEX(GroupVertices[Group],MATCH(Edges[[#This Row],[Vertex 2]],GroupVertices[Vertex],0)),1,1,"")</f>
        <v>3</v>
      </c>
      <c r="BD250" s="48"/>
      <c r="BE250" s="49"/>
      <c r="BF250" s="48"/>
      <c r="BG250" s="49"/>
      <c r="BH250" s="48"/>
      <c r="BI250" s="49"/>
      <c r="BJ250" s="48"/>
      <c r="BK250" s="49"/>
      <c r="BL250" s="48"/>
    </row>
    <row r="251" spans="1:64" ht="15">
      <c r="A251" s="64" t="s">
        <v>219</v>
      </c>
      <c r="B251" s="64" t="s">
        <v>229</v>
      </c>
      <c r="C251" s="65" t="s">
        <v>2126</v>
      </c>
      <c r="D251" s="66">
        <v>6.5</v>
      </c>
      <c r="E251" s="67" t="s">
        <v>136</v>
      </c>
      <c r="F251" s="68">
        <v>30</v>
      </c>
      <c r="G251" s="65"/>
      <c r="H251" s="69"/>
      <c r="I251" s="70"/>
      <c r="J251" s="70"/>
      <c r="K251" s="34" t="s">
        <v>65</v>
      </c>
      <c r="L251" s="77">
        <v>251</v>
      </c>
      <c r="M251" s="77"/>
      <c r="N251" s="72"/>
      <c r="O251" s="79" t="s">
        <v>358</v>
      </c>
      <c r="P251" s="81">
        <v>43611.532430555555</v>
      </c>
      <c r="Q251" s="79" t="s">
        <v>447</v>
      </c>
      <c r="R251" s="83" t="s">
        <v>453</v>
      </c>
      <c r="S251" s="79" t="s">
        <v>455</v>
      </c>
      <c r="T251" s="79" t="s">
        <v>458</v>
      </c>
      <c r="U251" s="79"/>
      <c r="V251" s="83" t="s">
        <v>471</v>
      </c>
      <c r="W251" s="81">
        <v>43611.532430555555</v>
      </c>
      <c r="X251" s="83" t="s">
        <v>569</v>
      </c>
      <c r="Y251" s="79"/>
      <c r="Z251" s="79"/>
      <c r="AA251" s="85" t="s">
        <v>668</v>
      </c>
      <c r="AB251" s="79"/>
      <c r="AC251" s="79" t="b">
        <v>0</v>
      </c>
      <c r="AD251" s="79">
        <v>0</v>
      </c>
      <c r="AE251" s="85" t="s">
        <v>740</v>
      </c>
      <c r="AF251" s="79" t="b">
        <v>0</v>
      </c>
      <c r="AG251" s="79" t="s">
        <v>805</v>
      </c>
      <c r="AH251" s="79"/>
      <c r="AI251" s="85" t="s">
        <v>740</v>
      </c>
      <c r="AJ251" s="79" t="b">
        <v>0</v>
      </c>
      <c r="AK251" s="79">
        <v>3</v>
      </c>
      <c r="AL251" s="85" t="s">
        <v>581</v>
      </c>
      <c r="AM251" s="79" t="s">
        <v>814</v>
      </c>
      <c r="AN251" s="79" t="b">
        <v>0</v>
      </c>
      <c r="AO251" s="85" t="s">
        <v>581</v>
      </c>
      <c r="AP251" s="79" t="s">
        <v>176</v>
      </c>
      <c r="AQ251" s="79">
        <v>0</v>
      </c>
      <c r="AR251" s="79">
        <v>0</v>
      </c>
      <c r="AS251" s="79"/>
      <c r="AT251" s="79"/>
      <c r="AU251" s="79"/>
      <c r="AV251" s="79"/>
      <c r="AW251" s="79"/>
      <c r="AX251" s="79"/>
      <c r="AY251" s="79"/>
      <c r="AZ251" s="79"/>
      <c r="BA251">
        <v>2</v>
      </c>
      <c r="BB251" s="78" t="str">
        <f>REPLACE(INDEX(GroupVertices[Group],MATCH(Edges[[#This Row],[Vertex 1]],GroupVertices[Vertex],0)),1,1,"")</f>
        <v>2</v>
      </c>
      <c r="BC251" s="78" t="str">
        <f>REPLACE(INDEX(GroupVertices[Group],MATCH(Edges[[#This Row],[Vertex 2]],GroupVertices[Vertex],0)),1,1,"")</f>
        <v>3</v>
      </c>
      <c r="BD251" s="48"/>
      <c r="BE251" s="49"/>
      <c r="BF251" s="48"/>
      <c r="BG251" s="49"/>
      <c r="BH251" s="48"/>
      <c r="BI251" s="49"/>
      <c r="BJ251" s="48"/>
      <c r="BK251" s="49"/>
      <c r="BL251" s="48"/>
    </row>
    <row r="252" spans="1:64" ht="15">
      <c r="A252" s="64" t="s">
        <v>219</v>
      </c>
      <c r="B252" s="64" t="s">
        <v>217</v>
      </c>
      <c r="C252" s="65" t="s">
        <v>2126</v>
      </c>
      <c r="D252" s="66">
        <v>6.5</v>
      </c>
      <c r="E252" s="67" t="s">
        <v>136</v>
      </c>
      <c r="F252" s="68">
        <v>30</v>
      </c>
      <c r="G252" s="65"/>
      <c r="H252" s="69"/>
      <c r="I252" s="70"/>
      <c r="J252" s="70"/>
      <c r="K252" s="34" t="s">
        <v>66</v>
      </c>
      <c r="L252" s="77">
        <v>252</v>
      </c>
      <c r="M252" s="77"/>
      <c r="N252" s="72"/>
      <c r="O252" s="79" t="s">
        <v>358</v>
      </c>
      <c r="P252" s="81">
        <v>43611.532430555555</v>
      </c>
      <c r="Q252" s="79" t="s">
        <v>447</v>
      </c>
      <c r="R252" s="83" t="s">
        <v>453</v>
      </c>
      <c r="S252" s="79" t="s">
        <v>455</v>
      </c>
      <c r="T252" s="79" t="s">
        <v>458</v>
      </c>
      <c r="U252" s="79"/>
      <c r="V252" s="83" t="s">
        <v>471</v>
      </c>
      <c r="W252" s="81">
        <v>43611.532430555555</v>
      </c>
      <c r="X252" s="83" t="s">
        <v>569</v>
      </c>
      <c r="Y252" s="79"/>
      <c r="Z252" s="79"/>
      <c r="AA252" s="85" t="s">
        <v>668</v>
      </c>
      <c r="AB252" s="79"/>
      <c r="AC252" s="79" t="b">
        <v>0</v>
      </c>
      <c r="AD252" s="79">
        <v>0</v>
      </c>
      <c r="AE252" s="85" t="s">
        <v>740</v>
      </c>
      <c r="AF252" s="79" t="b">
        <v>0</v>
      </c>
      <c r="AG252" s="79" t="s">
        <v>805</v>
      </c>
      <c r="AH252" s="79"/>
      <c r="AI252" s="85" t="s">
        <v>740</v>
      </c>
      <c r="AJ252" s="79" t="b">
        <v>0</v>
      </c>
      <c r="AK252" s="79">
        <v>3</v>
      </c>
      <c r="AL252" s="85" t="s">
        <v>581</v>
      </c>
      <c r="AM252" s="79" t="s">
        <v>814</v>
      </c>
      <c r="AN252" s="79" t="b">
        <v>0</v>
      </c>
      <c r="AO252" s="85" t="s">
        <v>581</v>
      </c>
      <c r="AP252" s="79" t="s">
        <v>176</v>
      </c>
      <c r="AQ252" s="79">
        <v>0</v>
      </c>
      <c r="AR252" s="79">
        <v>0</v>
      </c>
      <c r="AS252" s="79"/>
      <c r="AT252" s="79"/>
      <c r="AU252" s="79"/>
      <c r="AV252" s="79"/>
      <c r="AW252" s="79"/>
      <c r="AX252" s="79"/>
      <c r="AY252" s="79"/>
      <c r="AZ252" s="79"/>
      <c r="BA252">
        <v>2</v>
      </c>
      <c r="BB252" s="78" t="str">
        <f>REPLACE(INDEX(GroupVertices[Group],MATCH(Edges[[#This Row],[Vertex 1]],GroupVertices[Vertex],0)),1,1,"")</f>
        <v>2</v>
      </c>
      <c r="BC252" s="78" t="str">
        <f>REPLACE(INDEX(GroupVertices[Group],MATCH(Edges[[#This Row],[Vertex 2]],GroupVertices[Vertex],0)),1,1,"")</f>
        <v>3</v>
      </c>
      <c r="BD252" s="48"/>
      <c r="BE252" s="49"/>
      <c r="BF252" s="48"/>
      <c r="BG252" s="49"/>
      <c r="BH252" s="48"/>
      <c r="BI252" s="49"/>
      <c r="BJ252" s="48"/>
      <c r="BK252" s="49"/>
      <c r="BL252" s="48"/>
    </row>
    <row r="253" spans="1:64" ht="15">
      <c r="A253" s="64" t="s">
        <v>219</v>
      </c>
      <c r="B253" s="64" t="s">
        <v>218</v>
      </c>
      <c r="C253" s="65" t="s">
        <v>2127</v>
      </c>
      <c r="D253" s="66">
        <v>10</v>
      </c>
      <c r="E253" s="67" t="s">
        <v>136</v>
      </c>
      <c r="F253" s="68">
        <v>6</v>
      </c>
      <c r="G253" s="65"/>
      <c r="H253" s="69"/>
      <c r="I253" s="70"/>
      <c r="J253" s="70"/>
      <c r="K253" s="34" t="s">
        <v>66</v>
      </c>
      <c r="L253" s="77">
        <v>253</v>
      </c>
      <c r="M253" s="77"/>
      <c r="N253" s="72"/>
      <c r="O253" s="79" t="s">
        <v>358</v>
      </c>
      <c r="P253" s="81">
        <v>43611.54215277778</v>
      </c>
      <c r="Q253" s="79" t="s">
        <v>443</v>
      </c>
      <c r="R253" s="79"/>
      <c r="S253" s="79"/>
      <c r="T253" s="79" t="s">
        <v>462</v>
      </c>
      <c r="U253" s="79"/>
      <c r="V253" s="83" t="s">
        <v>471</v>
      </c>
      <c r="W253" s="81">
        <v>43611.54215277778</v>
      </c>
      <c r="X253" s="83" t="s">
        <v>562</v>
      </c>
      <c r="Y253" s="79"/>
      <c r="Z253" s="79"/>
      <c r="AA253" s="85" t="s">
        <v>661</v>
      </c>
      <c r="AB253" s="79"/>
      <c r="AC253" s="79" t="b">
        <v>0</v>
      </c>
      <c r="AD253" s="79">
        <v>0</v>
      </c>
      <c r="AE253" s="85" t="s">
        <v>740</v>
      </c>
      <c r="AF253" s="79" t="b">
        <v>0</v>
      </c>
      <c r="AG253" s="79" t="s">
        <v>806</v>
      </c>
      <c r="AH253" s="79"/>
      <c r="AI253" s="85" t="s">
        <v>740</v>
      </c>
      <c r="AJ253" s="79" t="b">
        <v>0</v>
      </c>
      <c r="AK253" s="79">
        <v>1</v>
      </c>
      <c r="AL253" s="85" t="s">
        <v>660</v>
      </c>
      <c r="AM253" s="79" t="s">
        <v>814</v>
      </c>
      <c r="AN253" s="79" t="b">
        <v>0</v>
      </c>
      <c r="AO253" s="85" t="s">
        <v>660</v>
      </c>
      <c r="AP253" s="79" t="s">
        <v>176</v>
      </c>
      <c r="AQ253" s="79">
        <v>0</v>
      </c>
      <c r="AR253" s="79">
        <v>0</v>
      </c>
      <c r="AS253" s="79"/>
      <c r="AT253" s="79"/>
      <c r="AU253" s="79"/>
      <c r="AV253" s="79"/>
      <c r="AW253" s="79"/>
      <c r="AX253" s="79"/>
      <c r="AY253" s="79"/>
      <c r="AZ253" s="79"/>
      <c r="BA253">
        <v>14</v>
      </c>
      <c r="BB253" s="78" t="str">
        <f>REPLACE(INDEX(GroupVertices[Group],MATCH(Edges[[#This Row],[Vertex 1]],GroupVertices[Vertex],0)),1,1,"")</f>
        <v>2</v>
      </c>
      <c r="BC253" s="78" t="str">
        <f>REPLACE(INDEX(GroupVertices[Group],MATCH(Edges[[#This Row],[Vertex 2]],GroupVertices[Vertex],0)),1,1,"")</f>
        <v>1</v>
      </c>
      <c r="BD253" s="48"/>
      <c r="BE253" s="49"/>
      <c r="BF253" s="48"/>
      <c r="BG253" s="49"/>
      <c r="BH253" s="48"/>
      <c r="BI253" s="49"/>
      <c r="BJ253" s="48"/>
      <c r="BK253" s="49"/>
      <c r="BL253" s="48"/>
    </row>
    <row r="254" spans="1:64" ht="15">
      <c r="A254" s="64" t="s">
        <v>219</v>
      </c>
      <c r="B254" s="64" t="s">
        <v>218</v>
      </c>
      <c r="C254" s="65" t="s">
        <v>2127</v>
      </c>
      <c r="D254" s="66">
        <v>10</v>
      </c>
      <c r="E254" s="67" t="s">
        <v>136</v>
      </c>
      <c r="F254" s="68">
        <v>6</v>
      </c>
      <c r="G254" s="65"/>
      <c r="H254" s="69"/>
      <c r="I254" s="70"/>
      <c r="J254" s="70"/>
      <c r="K254" s="34" t="s">
        <v>66</v>
      </c>
      <c r="L254" s="77">
        <v>254</v>
      </c>
      <c r="M254" s="77"/>
      <c r="N254" s="72"/>
      <c r="O254" s="79" t="s">
        <v>358</v>
      </c>
      <c r="P254" s="81">
        <v>43611.542858796296</v>
      </c>
      <c r="Q254" s="79" t="s">
        <v>445</v>
      </c>
      <c r="R254" s="79"/>
      <c r="S254" s="79"/>
      <c r="T254" s="79" t="s">
        <v>462</v>
      </c>
      <c r="U254" s="79"/>
      <c r="V254" s="83" t="s">
        <v>471</v>
      </c>
      <c r="W254" s="81">
        <v>43611.542858796296</v>
      </c>
      <c r="X254" s="83" t="s">
        <v>564</v>
      </c>
      <c r="Y254" s="79"/>
      <c r="Z254" s="79"/>
      <c r="AA254" s="85" t="s">
        <v>663</v>
      </c>
      <c r="AB254" s="79"/>
      <c r="AC254" s="79" t="b">
        <v>0</v>
      </c>
      <c r="AD254" s="79">
        <v>0</v>
      </c>
      <c r="AE254" s="85" t="s">
        <v>740</v>
      </c>
      <c r="AF254" s="79" t="b">
        <v>0</v>
      </c>
      <c r="AG254" s="79" t="s">
        <v>806</v>
      </c>
      <c r="AH254" s="79"/>
      <c r="AI254" s="85" t="s">
        <v>740</v>
      </c>
      <c r="AJ254" s="79" t="b">
        <v>0</v>
      </c>
      <c r="AK254" s="79">
        <v>1</v>
      </c>
      <c r="AL254" s="85" t="s">
        <v>662</v>
      </c>
      <c r="AM254" s="79" t="s">
        <v>814</v>
      </c>
      <c r="AN254" s="79" t="b">
        <v>0</v>
      </c>
      <c r="AO254" s="85" t="s">
        <v>662</v>
      </c>
      <c r="AP254" s="79" t="s">
        <v>176</v>
      </c>
      <c r="AQ254" s="79">
        <v>0</v>
      </c>
      <c r="AR254" s="79">
        <v>0</v>
      </c>
      <c r="AS254" s="79"/>
      <c r="AT254" s="79"/>
      <c r="AU254" s="79"/>
      <c r="AV254" s="79"/>
      <c r="AW254" s="79"/>
      <c r="AX254" s="79"/>
      <c r="AY254" s="79"/>
      <c r="AZ254" s="79"/>
      <c r="BA254">
        <v>14</v>
      </c>
      <c r="BB254" s="78" t="str">
        <f>REPLACE(INDEX(GroupVertices[Group],MATCH(Edges[[#This Row],[Vertex 1]],GroupVertices[Vertex],0)),1,1,"")</f>
        <v>2</v>
      </c>
      <c r="BC254" s="78" t="str">
        <f>REPLACE(INDEX(GroupVertices[Group],MATCH(Edges[[#This Row],[Vertex 2]],GroupVertices[Vertex],0)),1,1,"")</f>
        <v>1</v>
      </c>
      <c r="BD254" s="48"/>
      <c r="BE254" s="49"/>
      <c r="BF254" s="48"/>
      <c r="BG254" s="49"/>
      <c r="BH254" s="48"/>
      <c r="BI254" s="49"/>
      <c r="BJ254" s="48"/>
      <c r="BK254" s="49"/>
      <c r="BL254" s="48"/>
    </row>
    <row r="255" spans="1:64" ht="15">
      <c r="A255" s="64" t="s">
        <v>222</v>
      </c>
      <c r="B255" s="64" t="s">
        <v>219</v>
      </c>
      <c r="C255" s="65" t="s">
        <v>2126</v>
      </c>
      <c r="D255" s="66">
        <v>6.5</v>
      </c>
      <c r="E255" s="67" t="s">
        <v>136</v>
      </c>
      <c r="F255" s="68">
        <v>30</v>
      </c>
      <c r="G255" s="65"/>
      <c r="H255" s="69"/>
      <c r="I255" s="70"/>
      <c r="J255" s="70"/>
      <c r="K255" s="34" t="s">
        <v>65</v>
      </c>
      <c r="L255" s="77">
        <v>255</v>
      </c>
      <c r="M255" s="77"/>
      <c r="N255" s="72"/>
      <c r="O255" s="79" t="s">
        <v>358</v>
      </c>
      <c r="P255" s="81">
        <v>43611.67560185185</v>
      </c>
      <c r="Q255" s="79" t="s">
        <v>447</v>
      </c>
      <c r="R255" s="83" t="s">
        <v>453</v>
      </c>
      <c r="S255" s="79" t="s">
        <v>455</v>
      </c>
      <c r="T255" s="79" t="s">
        <v>458</v>
      </c>
      <c r="U255" s="79"/>
      <c r="V255" s="83" t="s">
        <v>474</v>
      </c>
      <c r="W255" s="81">
        <v>43611.67560185185</v>
      </c>
      <c r="X255" s="83" t="s">
        <v>570</v>
      </c>
      <c r="Y255" s="79"/>
      <c r="Z255" s="79"/>
      <c r="AA255" s="85" t="s">
        <v>669</v>
      </c>
      <c r="AB255" s="79"/>
      <c r="AC255" s="79" t="b">
        <v>0</v>
      </c>
      <c r="AD255" s="79">
        <v>0</v>
      </c>
      <c r="AE255" s="85" t="s">
        <v>740</v>
      </c>
      <c r="AF255" s="79" t="b">
        <v>0</v>
      </c>
      <c r="AG255" s="79" t="s">
        <v>805</v>
      </c>
      <c r="AH255" s="79"/>
      <c r="AI255" s="85" t="s">
        <v>740</v>
      </c>
      <c r="AJ255" s="79" t="b">
        <v>0</v>
      </c>
      <c r="AK255" s="79">
        <v>3</v>
      </c>
      <c r="AL255" s="85" t="s">
        <v>581</v>
      </c>
      <c r="AM255" s="79" t="s">
        <v>813</v>
      </c>
      <c r="AN255" s="79" t="b">
        <v>0</v>
      </c>
      <c r="AO255" s="85" t="s">
        <v>581</v>
      </c>
      <c r="AP255" s="79" t="s">
        <v>176</v>
      </c>
      <c r="AQ255" s="79">
        <v>0</v>
      </c>
      <c r="AR255" s="79">
        <v>0</v>
      </c>
      <c r="AS255" s="79"/>
      <c r="AT255" s="79"/>
      <c r="AU255" s="79"/>
      <c r="AV255" s="79"/>
      <c r="AW255" s="79"/>
      <c r="AX255" s="79"/>
      <c r="AY255" s="79"/>
      <c r="AZ255" s="79"/>
      <c r="BA255">
        <v>2</v>
      </c>
      <c r="BB255" s="78" t="str">
        <f>REPLACE(INDEX(GroupVertices[Group],MATCH(Edges[[#This Row],[Vertex 1]],GroupVertices[Vertex],0)),1,1,"")</f>
        <v>3</v>
      </c>
      <c r="BC255" s="78" t="str">
        <f>REPLACE(INDEX(GroupVertices[Group],MATCH(Edges[[#This Row],[Vertex 2]],GroupVertices[Vertex],0)),1,1,"")</f>
        <v>2</v>
      </c>
      <c r="BD255" s="48"/>
      <c r="BE255" s="49"/>
      <c r="BF255" s="48"/>
      <c r="BG255" s="49"/>
      <c r="BH255" s="48"/>
      <c r="BI255" s="49"/>
      <c r="BJ255" s="48"/>
      <c r="BK255" s="49"/>
      <c r="BL255" s="48"/>
    </row>
    <row r="256" spans="1:64" ht="15">
      <c r="A256" s="64" t="s">
        <v>222</v>
      </c>
      <c r="B256" s="64" t="s">
        <v>219</v>
      </c>
      <c r="C256" s="65" t="s">
        <v>2126</v>
      </c>
      <c r="D256" s="66">
        <v>6.5</v>
      </c>
      <c r="E256" s="67" t="s">
        <v>136</v>
      </c>
      <c r="F256" s="68">
        <v>30</v>
      </c>
      <c r="G256" s="65"/>
      <c r="H256" s="69"/>
      <c r="I256" s="70"/>
      <c r="J256" s="70"/>
      <c r="K256" s="34" t="s">
        <v>65</v>
      </c>
      <c r="L256" s="77">
        <v>256</v>
      </c>
      <c r="M256" s="77"/>
      <c r="N256" s="72"/>
      <c r="O256" s="79" t="s">
        <v>358</v>
      </c>
      <c r="P256" s="81">
        <v>43611.67570601852</v>
      </c>
      <c r="Q256" s="79" t="s">
        <v>446</v>
      </c>
      <c r="R256" s="83" t="s">
        <v>452</v>
      </c>
      <c r="S256" s="79" t="s">
        <v>455</v>
      </c>
      <c r="T256" s="79" t="s">
        <v>458</v>
      </c>
      <c r="U256" s="79"/>
      <c r="V256" s="83" t="s">
        <v>474</v>
      </c>
      <c r="W256" s="81">
        <v>43611.67570601852</v>
      </c>
      <c r="X256" s="83" t="s">
        <v>571</v>
      </c>
      <c r="Y256" s="79"/>
      <c r="Z256" s="79"/>
      <c r="AA256" s="85" t="s">
        <v>670</v>
      </c>
      <c r="AB256" s="79"/>
      <c r="AC256" s="79" t="b">
        <v>0</v>
      </c>
      <c r="AD256" s="79">
        <v>0</v>
      </c>
      <c r="AE256" s="85" t="s">
        <v>740</v>
      </c>
      <c r="AF256" s="79" t="b">
        <v>0</v>
      </c>
      <c r="AG256" s="79" t="s">
        <v>805</v>
      </c>
      <c r="AH256" s="79"/>
      <c r="AI256" s="85" t="s">
        <v>740</v>
      </c>
      <c r="AJ256" s="79" t="b">
        <v>0</v>
      </c>
      <c r="AK256" s="79">
        <v>3</v>
      </c>
      <c r="AL256" s="85" t="s">
        <v>580</v>
      </c>
      <c r="AM256" s="79" t="s">
        <v>813</v>
      </c>
      <c r="AN256" s="79" t="b">
        <v>0</v>
      </c>
      <c r="AO256" s="85" t="s">
        <v>580</v>
      </c>
      <c r="AP256" s="79" t="s">
        <v>176</v>
      </c>
      <c r="AQ256" s="79">
        <v>0</v>
      </c>
      <c r="AR256" s="79">
        <v>0</v>
      </c>
      <c r="AS256" s="79"/>
      <c r="AT256" s="79"/>
      <c r="AU256" s="79"/>
      <c r="AV256" s="79"/>
      <c r="AW256" s="79"/>
      <c r="AX256" s="79"/>
      <c r="AY256" s="79"/>
      <c r="AZ256" s="79"/>
      <c r="BA256">
        <v>2</v>
      </c>
      <c r="BB256" s="78" t="str">
        <f>REPLACE(INDEX(GroupVertices[Group],MATCH(Edges[[#This Row],[Vertex 1]],GroupVertices[Vertex],0)),1,1,"")</f>
        <v>3</v>
      </c>
      <c r="BC256" s="78" t="str">
        <f>REPLACE(INDEX(GroupVertices[Group],MATCH(Edges[[#This Row],[Vertex 2]],GroupVertices[Vertex],0)),1,1,"")</f>
        <v>2</v>
      </c>
      <c r="BD256" s="48"/>
      <c r="BE256" s="49"/>
      <c r="BF256" s="48"/>
      <c r="BG256" s="49"/>
      <c r="BH256" s="48"/>
      <c r="BI256" s="49"/>
      <c r="BJ256" s="48"/>
      <c r="BK256" s="49"/>
      <c r="BL256" s="48"/>
    </row>
    <row r="257" spans="1:64" ht="15">
      <c r="A257" s="64" t="s">
        <v>222</v>
      </c>
      <c r="B257" s="64" t="s">
        <v>232</v>
      </c>
      <c r="C257" s="65" t="s">
        <v>2124</v>
      </c>
      <c r="D257" s="66">
        <v>3</v>
      </c>
      <c r="E257" s="67" t="s">
        <v>132</v>
      </c>
      <c r="F257" s="68">
        <v>32</v>
      </c>
      <c r="G257" s="65"/>
      <c r="H257" s="69"/>
      <c r="I257" s="70"/>
      <c r="J257" s="70"/>
      <c r="K257" s="34" t="s">
        <v>65</v>
      </c>
      <c r="L257" s="77">
        <v>257</v>
      </c>
      <c r="M257" s="77"/>
      <c r="N257" s="72"/>
      <c r="O257" s="79" t="s">
        <v>358</v>
      </c>
      <c r="P257" s="81">
        <v>43611.67612268519</v>
      </c>
      <c r="Q257" s="79" t="s">
        <v>363</v>
      </c>
      <c r="R257" s="83" t="s">
        <v>451</v>
      </c>
      <c r="S257" s="79" t="s">
        <v>455</v>
      </c>
      <c r="T257" s="79" t="s">
        <v>458</v>
      </c>
      <c r="U257" s="79"/>
      <c r="V257" s="83" t="s">
        <v>474</v>
      </c>
      <c r="W257" s="81">
        <v>43611.67612268519</v>
      </c>
      <c r="X257" s="83" t="s">
        <v>572</v>
      </c>
      <c r="Y257" s="79"/>
      <c r="Z257" s="79"/>
      <c r="AA257" s="85" t="s">
        <v>671</v>
      </c>
      <c r="AB257" s="79"/>
      <c r="AC257" s="79" t="b">
        <v>0</v>
      </c>
      <c r="AD257" s="79">
        <v>0</v>
      </c>
      <c r="AE257" s="85" t="s">
        <v>740</v>
      </c>
      <c r="AF257" s="79" t="b">
        <v>0</v>
      </c>
      <c r="AG257" s="79" t="s">
        <v>805</v>
      </c>
      <c r="AH257" s="79"/>
      <c r="AI257" s="85" t="s">
        <v>740</v>
      </c>
      <c r="AJ257" s="79" t="b">
        <v>0</v>
      </c>
      <c r="AK257" s="79">
        <v>3</v>
      </c>
      <c r="AL257" s="85" t="s">
        <v>579</v>
      </c>
      <c r="AM257" s="79" t="s">
        <v>813</v>
      </c>
      <c r="AN257" s="79" t="b">
        <v>0</v>
      </c>
      <c r="AO257" s="85" t="s">
        <v>579</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3</v>
      </c>
      <c r="BC257" s="78" t="str">
        <f>REPLACE(INDEX(GroupVertices[Group],MATCH(Edges[[#This Row],[Vertex 2]],GroupVertices[Vertex],0)),1,1,"")</f>
        <v>3</v>
      </c>
      <c r="BD257" s="48"/>
      <c r="BE257" s="49"/>
      <c r="BF257" s="48"/>
      <c r="BG257" s="49"/>
      <c r="BH257" s="48"/>
      <c r="BI257" s="49"/>
      <c r="BJ257" s="48"/>
      <c r="BK257" s="49"/>
      <c r="BL257" s="48"/>
    </row>
    <row r="258" spans="1:64" ht="15">
      <c r="A258" s="64" t="s">
        <v>217</v>
      </c>
      <c r="B258" s="64" t="s">
        <v>226</v>
      </c>
      <c r="C258" s="65" t="s">
        <v>2124</v>
      </c>
      <c r="D258" s="66">
        <v>3</v>
      </c>
      <c r="E258" s="67" t="s">
        <v>132</v>
      </c>
      <c r="F258" s="68">
        <v>32</v>
      </c>
      <c r="G258" s="65"/>
      <c r="H258" s="69"/>
      <c r="I258" s="70"/>
      <c r="J258" s="70"/>
      <c r="K258" s="34" t="s">
        <v>65</v>
      </c>
      <c r="L258" s="77">
        <v>258</v>
      </c>
      <c r="M258" s="77"/>
      <c r="N258" s="72"/>
      <c r="O258" s="79" t="s">
        <v>358</v>
      </c>
      <c r="P258" s="81">
        <v>43609.799305555556</v>
      </c>
      <c r="Q258" s="79" t="s">
        <v>364</v>
      </c>
      <c r="R258" s="83" t="s">
        <v>451</v>
      </c>
      <c r="S258" s="79" t="s">
        <v>455</v>
      </c>
      <c r="T258" s="79" t="s">
        <v>459</v>
      </c>
      <c r="U258" s="79"/>
      <c r="V258" s="83" t="s">
        <v>469</v>
      </c>
      <c r="W258" s="81">
        <v>43609.799305555556</v>
      </c>
      <c r="X258" s="83" t="s">
        <v>480</v>
      </c>
      <c r="Y258" s="79"/>
      <c r="Z258" s="79"/>
      <c r="AA258" s="85" t="s">
        <v>579</v>
      </c>
      <c r="AB258" s="79"/>
      <c r="AC258" s="79" t="b">
        <v>0</v>
      </c>
      <c r="AD258" s="79">
        <v>9</v>
      </c>
      <c r="AE258" s="85" t="s">
        <v>740</v>
      </c>
      <c r="AF258" s="79" t="b">
        <v>0</v>
      </c>
      <c r="AG258" s="79" t="s">
        <v>805</v>
      </c>
      <c r="AH258" s="79"/>
      <c r="AI258" s="85" t="s">
        <v>740</v>
      </c>
      <c r="AJ258" s="79" t="b">
        <v>0</v>
      </c>
      <c r="AK258" s="79">
        <v>3</v>
      </c>
      <c r="AL258" s="85" t="s">
        <v>740</v>
      </c>
      <c r="AM258" s="79" t="s">
        <v>809</v>
      </c>
      <c r="AN258" s="79" t="b">
        <v>0</v>
      </c>
      <c r="AO258" s="85" t="s">
        <v>579</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3</v>
      </c>
      <c r="BC258" s="78" t="str">
        <f>REPLACE(INDEX(GroupVertices[Group],MATCH(Edges[[#This Row],[Vertex 2]],GroupVertices[Vertex],0)),1,1,"")</f>
        <v>3</v>
      </c>
      <c r="BD258" s="48"/>
      <c r="BE258" s="49"/>
      <c r="BF258" s="48"/>
      <c r="BG258" s="49"/>
      <c r="BH258" s="48"/>
      <c r="BI258" s="49"/>
      <c r="BJ258" s="48"/>
      <c r="BK258" s="49"/>
      <c r="BL258" s="48"/>
    </row>
    <row r="259" spans="1:64" ht="15">
      <c r="A259" s="64" t="s">
        <v>222</v>
      </c>
      <c r="B259" s="64" t="s">
        <v>226</v>
      </c>
      <c r="C259" s="65" t="s">
        <v>2124</v>
      </c>
      <c r="D259" s="66">
        <v>3</v>
      </c>
      <c r="E259" s="67" t="s">
        <v>132</v>
      </c>
      <c r="F259" s="68">
        <v>32</v>
      </c>
      <c r="G259" s="65"/>
      <c r="H259" s="69"/>
      <c r="I259" s="70"/>
      <c r="J259" s="70"/>
      <c r="K259" s="34" t="s">
        <v>65</v>
      </c>
      <c r="L259" s="77">
        <v>259</v>
      </c>
      <c r="M259" s="77"/>
      <c r="N259" s="72"/>
      <c r="O259" s="79" t="s">
        <v>358</v>
      </c>
      <c r="P259" s="81">
        <v>43611.67612268519</v>
      </c>
      <c r="Q259" s="79" t="s">
        <v>363</v>
      </c>
      <c r="R259" s="83" t="s">
        <v>451</v>
      </c>
      <c r="S259" s="79" t="s">
        <v>455</v>
      </c>
      <c r="T259" s="79" t="s">
        <v>458</v>
      </c>
      <c r="U259" s="79"/>
      <c r="V259" s="83" t="s">
        <v>474</v>
      </c>
      <c r="W259" s="81">
        <v>43611.67612268519</v>
      </c>
      <c r="X259" s="83" t="s">
        <v>572</v>
      </c>
      <c r="Y259" s="79"/>
      <c r="Z259" s="79"/>
      <c r="AA259" s="85" t="s">
        <v>671</v>
      </c>
      <c r="AB259" s="79"/>
      <c r="AC259" s="79" t="b">
        <v>0</v>
      </c>
      <c r="AD259" s="79">
        <v>0</v>
      </c>
      <c r="AE259" s="85" t="s">
        <v>740</v>
      </c>
      <c r="AF259" s="79" t="b">
        <v>0</v>
      </c>
      <c r="AG259" s="79" t="s">
        <v>805</v>
      </c>
      <c r="AH259" s="79"/>
      <c r="AI259" s="85" t="s">
        <v>740</v>
      </c>
      <c r="AJ259" s="79" t="b">
        <v>0</v>
      </c>
      <c r="AK259" s="79">
        <v>3</v>
      </c>
      <c r="AL259" s="85" t="s">
        <v>579</v>
      </c>
      <c r="AM259" s="79" t="s">
        <v>813</v>
      </c>
      <c r="AN259" s="79" t="b">
        <v>0</v>
      </c>
      <c r="AO259" s="85" t="s">
        <v>579</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3</v>
      </c>
      <c r="BC259" s="78" t="str">
        <f>REPLACE(INDEX(GroupVertices[Group],MATCH(Edges[[#This Row],[Vertex 2]],GroupVertices[Vertex],0)),1,1,"")</f>
        <v>3</v>
      </c>
      <c r="BD259" s="48"/>
      <c r="BE259" s="49"/>
      <c r="BF259" s="48"/>
      <c r="BG259" s="49"/>
      <c r="BH259" s="48"/>
      <c r="BI259" s="49"/>
      <c r="BJ259" s="48"/>
      <c r="BK259" s="49"/>
      <c r="BL259" s="48"/>
    </row>
    <row r="260" spans="1:64" ht="15">
      <c r="A260" s="64" t="s">
        <v>217</v>
      </c>
      <c r="B260" s="64" t="s">
        <v>233</v>
      </c>
      <c r="C260" s="65" t="s">
        <v>2125</v>
      </c>
      <c r="D260" s="66">
        <v>10</v>
      </c>
      <c r="E260" s="67" t="s">
        <v>136</v>
      </c>
      <c r="F260" s="68">
        <v>28</v>
      </c>
      <c r="G260" s="65"/>
      <c r="H260" s="69"/>
      <c r="I260" s="70"/>
      <c r="J260" s="70"/>
      <c r="K260" s="34" t="s">
        <v>65</v>
      </c>
      <c r="L260" s="77">
        <v>260</v>
      </c>
      <c r="M260" s="77"/>
      <c r="N260" s="72"/>
      <c r="O260" s="79" t="s">
        <v>358</v>
      </c>
      <c r="P260" s="81">
        <v>43609.799305555556</v>
      </c>
      <c r="Q260" s="79" t="s">
        <v>364</v>
      </c>
      <c r="R260" s="83" t="s">
        <v>451</v>
      </c>
      <c r="S260" s="79" t="s">
        <v>455</v>
      </c>
      <c r="T260" s="79" t="s">
        <v>459</v>
      </c>
      <c r="U260" s="79"/>
      <c r="V260" s="83" t="s">
        <v>469</v>
      </c>
      <c r="W260" s="81">
        <v>43609.799305555556</v>
      </c>
      <c r="X260" s="83" t="s">
        <v>480</v>
      </c>
      <c r="Y260" s="79"/>
      <c r="Z260" s="79"/>
      <c r="AA260" s="85" t="s">
        <v>579</v>
      </c>
      <c r="AB260" s="79"/>
      <c r="AC260" s="79" t="b">
        <v>0</v>
      </c>
      <c r="AD260" s="79">
        <v>9</v>
      </c>
      <c r="AE260" s="85" t="s">
        <v>740</v>
      </c>
      <c r="AF260" s="79" t="b">
        <v>0</v>
      </c>
      <c r="AG260" s="79" t="s">
        <v>805</v>
      </c>
      <c r="AH260" s="79"/>
      <c r="AI260" s="85" t="s">
        <v>740</v>
      </c>
      <c r="AJ260" s="79" t="b">
        <v>0</v>
      </c>
      <c r="AK260" s="79">
        <v>3</v>
      </c>
      <c r="AL260" s="85" t="s">
        <v>740</v>
      </c>
      <c r="AM260" s="79" t="s">
        <v>809</v>
      </c>
      <c r="AN260" s="79" t="b">
        <v>0</v>
      </c>
      <c r="AO260" s="85" t="s">
        <v>579</v>
      </c>
      <c r="AP260" s="79" t="s">
        <v>176</v>
      </c>
      <c r="AQ260" s="79">
        <v>0</v>
      </c>
      <c r="AR260" s="79">
        <v>0</v>
      </c>
      <c r="AS260" s="79"/>
      <c r="AT260" s="79"/>
      <c r="AU260" s="79"/>
      <c r="AV260" s="79"/>
      <c r="AW260" s="79"/>
      <c r="AX260" s="79"/>
      <c r="AY260" s="79"/>
      <c r="AZ260" s="79"/>
      <c r="BA260">
        <v>3</v>
      </c>
      <c r="BB260" s="78" t="str">
        <f>REPLACE(INDEX(GroupVertices[Group],MATCH(Edges[[#This Row],[Vertex 1]],GroupVertices[Vertex],0)),1,1,"")</f>
        <v>3</v>
      </c>
      <c r="BC260" s="78" t="str">
        <f>REPLACE(INDEX(GroupVertices[Group],MATCH(Edges[[#This Row],[Vertex 2]],GroupVertices[Vertex],0)),1,1,"")</f>
        <v>3</v>
      </c>
      <c r="BD260" s="48"/>
      <c r="BE260" s="49"/>
      <c r="BF260" s="48"/>
      <c r="BG260" s="49"/>
      <c r="BH260" s="48"/>
      <c r="BI260" s="49"/>
      <c r="BJ260" s="48"/>
      <c r="BK260" s="49"/>
      <c r="BL260" s="48"/>
    </row>
    <row r="261" spans="1:64" ht="15">
      <c r="A261" s="64" t="s">
        <v>217</v>
      </c>
      <c r="B261" s="64" t="s">
        <v>233</v>
      </c>
      <c r="C261" s="65" t="s">
        <v>2125</v>
      </c>
      <c r="D261" s="66">
        <v>10</v>
      </c>
      <c r="E261" s="67" t="s">
        <v>136</v>
      </c>
      <c r="F261" s="68">
        <v>28</v>
      </c>
      <c r="G261" s="65"/>
      <c r="H261" s="69"/>
      <c r="I261" s="70"/>
      <c r="J261" s="70"/>
      <c r="K261" s="34" t="s">
        <v>65</v>
      </c>
      <c r="L261" s="77">
        <v>261</v>
      </c>
      <c r="M261" s="77"/>
      <c r="N261" s="72"/>
      <c r="O261" s="79" t="s">
        <v>358</v>
      </c>
      <c r="P261" s="81">
        <v>43610.646678240744</v>
      </c>
      <c r="Q261" s="79" t="s">
        <v>365</v>
      </c>
      <c r="R261" s="83" t="s">
        <v>452</v>
      </c>
      <c r="S261" s="79" t="s">
        <v>455</v>
      </c>
      <c r="T261" s="79" t="s">
        <v>460</v>
      </c>
      <c r="U261" s="79"/>
      <c r="V261" s="83" t="s">
        <v>469</v>
      </c>
      <c r="W261" s="81">
        <v>43610.646678240744</v>
      </c>
      <c r="X261" s="83" t="s">
        <v>481</v>
      </c>
      <c r="Y261" s="79"/>
      <c r="Z261" s="79"/>
      <c r="AA261" s="85" t="s">
        <v>580</v>
      </c>
      <c r="AB261" s="79"/>
      <c r="AC261" s="79" t="b">
        <v>0</v>
      </c>
      <c r="AD261" s="79">
        <v>4</v>
      </c>
      <c r="AE261" s="85" t="s">
        <v>740</v>
      </c>
      <c r="AF261" s="79" t="b">
        <v>0</v>
      </c>
      <c r="AG261" s="79" t="s">
        <v>805</v>
      </c>
      <c r="AH261" s="79"/>
      <c r="AI261" s="85" t="s">
        <v>740</v>
      </c>
      <c r="AJ261" s="79" t="b">
        <v>0</v>
      </c>
      <c r="AK261" s="79">
        <v>3</v>
      </c>
      <c r="AL261" s="85" t="s">
        <v>740</v>
      </c>
      <c r="AM261" s="79" t="s">
        <v>811</v>
      </c>
      <c r="AN261" s="79" t="b">
        <v>0</v>
      </c>
      <c r="AO261" s="85" t="s">
        <v>580</v>
      </c>
      <c r="AP261" s="79" t="s">
        <v>176</v>
      </c>
      <c r="AQ261" s="79">
        <v>0</v>
      </c>
      <c r="AR261" s="79">
        <v>0</v>
      </c>
      <c r="AS261" s="79"/>
      <c r="AT261" s="79"/>
      <c r="AU261" s="79"/>
      <c r="AV261" s="79"/>
      <c r="AW261" s="79"/>
      <c r="AX261" s="79"/>
      <c r="AY261" s="79"/>
      <c r="AZ261" s="79"/>
      <c r="BA261">
        <v>3</v>
      </c>
      <c r="BB261" s="78" t="str">
        <f>REPLACE(INDEX(GroupVertices[Group],MATCH(Edges[[#This Row],[Vertex 1]],GroupVertices[Vertex],0)),1,1,"")</f>
        <v>3</v>
      </c>
      <c r="BC261" s="78" t="str">
        <f>REPLACE(INDEX(GroupVertices[Group],MATCH(Edges[[#This Row],[Vertex 2]],GroupVertices[Vertex],0)),1,1,"")</f>
        <v>3</v>
      </c>
      <c r="BD261" s="48"/>
      <c r="BE261" s="49"/>
      <c r="BF261" s="48"/>
      <c r="BG261" s="49"/>
      <c r="BH261" s="48"/>
      <c r="BI261" s="49"/>
      <c r="BJ261" s="48"/>
      <c r="BK261" s="49"/>
      <c r="BL261" s="48"/>
    </row>
    <row r="262" spans="1:64" ht="15">
      <c r="A262" s="64" t="s">
        <v>217</v>
      </c>
      <c r="B262" s="64" t="s">
        <v>233</v>
      </c>
      <c r="C262" s="65" t="s">
        <v>2125</v>
      </c>
      <c r="D262" s="66">
        <v>10</v>
      </c>
      <c r="E262" s="67" t="s">
        <v>136</v>
      </c>
      <c r="F262" s="68">
        <v>28</v>
      </c>
      <c r="G262" s="65"/>
      <c r="H262" s="69"/>
      <c r="I262" s="70"/>
      <c r="J262" s="70"/>
      <c r="K262" s="34" t="s">
        <v>65</v>
      </c>
      <c r="L262" s="77">
        <v>262</v>
      </c>
      <c r="M262" s="77"/>
      <c r="N262" s="72"/>
      <c r="O262" s="79" t="s">
        <v>358</v>
      </c>
      <c r="P262" s="81">
        <v>43611.00885416667</v>
      </c>
      <c r="Q262" s="79" t="s">
        <v>366</v>
      </c>
      <c r="R262" s="83" t="s">
        <v>453</v>
      </c>
      <c r="S262" s="79" t="s">
        <v>455</v>
      </c>
      <c r="T262" s="79" t="s">
        <v>461</v>
      </c>
      <c r="U262" s="79"/>
      <c r="V262" s="83" t="s">
        <v>469</v>
      </c>
      <c r="W262" s="81">
        <v>43611.00885416667</v>
      </c>
      <c r="X262" s="83" t="s">
        <v>482</v>
      </c>
      <c r="Y262" s="79"/>
      <c r="Z262" s="79"/>
      <c r="AA262" s="85" t="s">
        <v>581</v>
      </c>
      <c r="AB262" s="79"/>
      <c r="AC262" s="79" t="b">
        <v>0</v>
      </c>
      <c r="AD262" s="79">
        <v>3</v>
      </c>
      <c r="AE262" s="85" t="s">
        <v>740</v>
      </c>
      <c r="AF262" s="79" t="b">
        <v>0</v>
      </c>
      <c r="AG262" s="79" t="s">
        <v>805</v>
      </c>
      <c r="AH262" s="79"/>
      <c r="AI262" s="85" t="s">
        <v>740</v>
      </c>
      <c r="AJ262" s="79" t="b">
        <v>0</v>
      </c>
      <c r="AK262" s="79">
        <v>3</v>
      </c>
      <c r="AL262" s="85" t="s">
        <v>740</v>
      </c>
      <c r="AM262" s="79" t="s">
        <v>809</v>
      </c>
      <c r="AN262" s="79" t="b">
        <v>0</v>
      </c>
      <c r="AO262" s="85" t="s">
        <v>581</v>
      </c>
      <c r="AP262" s="79" t="s">
        <v>176</v>
      </c>
      <c r="AQ262" s="79">
        <v>0</v>
      </c>
      <c r="AR262" s="79">
        <v>0</v>
      </c>
      <c r="AS262" s="79"/>
      <c r="AT262" s="79"/>
      <c r="AU262" s="79"/>
      <c r="AV262" s="79"/>
      <c r="AW262" s="79"/>
      <c r="AX262" s="79"/>
      <c r="AY262" s="79"/>
      <c r="AZ262" s="79"/>
      <c r="BA262">
        <v>3</v>
      </c>
      <c r="BB262" s="78" t="str">
        <f>REPLACE(INDEX(GroupVertices[Group],MATCH(Edges[[#This Row],[Vertex 1]],GroupVertices[Vertex],0)),1,1,"")</f>
        <v>3</v>
      </c>
      <c r="BC262" s="78" t="str">
        <f>REPLACE(INDEX(GroupVertices[Group],MATCH(Edges[[#This Row],[Vertex 2]],GroupVertices[Vertex],0)),1,1,"")</f>
        <v>3</v>
      </c>
      <c r="BD262" s="48"/>
      <c r="BE262" s="49"/>
      <c r="BF262" s="48"/>
      <c r="BG262" s="49"/>
      <c r="BH262" s="48"/>
      <c r="BI262" s="49"/>
      <c r="BJ262" s="48"/>
      <c r="BK262" s="49"/>
      <c r="BL262" s="48"/>
    </row>
    <row r="263" spans="1:64" ht="15">
      <c r="A263" s="64" t="s">
        <v>218</v>
      </c>
      <c r="B263" s="64" t="s">
        <v>233</v>
      </c>
      <c r="C263" s="65" t="s">
        <v>2126</v>
      </c>
      <c r="D263" s="66">
        <v>6.5</v>
      </c>
      <c r="E263" s="67" t="s">
        <v>136</v>
      </c>
      <c r="F263" s="68">
        <v>30</v>
      </c>
      <c r="G263" s="65"/>
      <c r="H263" s="69"/>
      <c r="I263" s="70"/>
      <c r="J263" s="70"/>
      <c r="K263" s="34" t="s">
        <v>65</v>
      </c>
      <c r="L263" s="77">
        <v>263</v>
      </c>
      <c r="M263" s="77"/>
      <c r="N263" s="72"/>
      <c r="O263" s="79" t="s">
        <v>358</v>
      </c>
      <c r="P263" s="81">
        <v>43610.65162037037</v>
      </c>
      <c r="Q263" s="79" t="s">
        <v>446</v>
      </c>
      <c r="R263" s="83" t="s">
        <v>452</v>
      </c>
      <c r="S263" s="79" t="s">
        <v>455</v>
      </c>
      <c r="T263" s="79" t="s">
        <v>458</v>
      </c>
      <c r="U263" s="79"/>
      <c r="V263" s="83" t="s">
        <v>470</v>
      </c>
      <c r="W263" s="81">
        <v>43610.65162037037</v>
      </c>
      <c r="X263" s="83" t="s">
        <v>566</v>
      </c>
      <c r="Y263" s="79"/>
      <c r="Z263" s="79"/>
      <c r="AA263" s="85" t="s">
        <v>665</v>
      </c>
      <c r="AB263" s="79"/>
      <c r="AC263" s="79" t="b">
        <v>0</v>
      </c>
      <c r="AD263" s="79">
        <v>0</v>
      </c>
      <c r="AE263" s="85" t="s">
        <v>740</v>
      </c>
      <c r="AF263" s="79" t="b">
        <v>0</v>
      </c>
      <c r="AG263" s="79" t="s">
        <v>805</v>
      </c>
      <c r="AH263" s="79"/>
      <c r="AI263" s="85" t="s">
        <v>740</v>
      </c>
      <c r="AJ263" s="79" t="b">
        <v>0</v>
      </c>
      <c r="AK263" s="79">
        <v>3</v>
      </c>
      <c r="AL263" s="85" t="s">
        <v>580</v>
      </c>
      <c r="AM263" s="79" t="s">
        <v>813</v>
      </c>
      <c r="AN263" s="79" t="b">
        <v>0</v>
      </c>
      <c r="AO263" s="85" t="s">
        <v>580</v>
      </c>
      <c r="AP263" s="79" t="s">
        <v>176</v>
      </c>
      <c r="AQ263" s="79">
        <v>0</v>
      </c>
      <c r="AR263" s="79">
        <v>0</v>
      </c>
      <c r="AS263" s="79"/>
      <c r="AT263" s="79"/>
      <c r="AU263" s="79"/>
      <c r="AV263" s="79"/>
      <c r="AW263" s="79"/>
      <c r="AX263" s="79"/>
      <c r="AY263" s="79"/>
      <c r="AZ263" s="79"/>
      <c r="BA263">
        <v>2</v>
      </c>
      <c r="BB263" s="78" t="str">
        <f>REPLACE(INDEX(GroupVertices[Group],MATCH(Edges[[#This Row],[Vertex 1]],GroupVertices[Vertex],0)),1,1,"")</f>
        <v>1</v>
      </c>
      <c r="BC263" s="78" t="str">
        <f>REPLACE(INDEX(GroupVertices[Group],MATCH(Edges[[#This Row],[Vertex 2]],GroupVertices[Vertex],0)),1,1,"")</f>
        <v>3</v>
      </c>
      <c r="BD263" s="48"/>
      <c r="BE263" s="49"/>
      <c r="BF263" s="48"/>
      <c r="BG263" s="49"/>
      <c r="BH263" s="48"/>
      <c r="BI263" s="49"/>
      <c r="BJ263" s="48"/>
      <c r="BK263" s="49"/>
      <c r="BL263" s="48"/>
    </row>
    <row r="264" spans="1:64" ht="15">
      <c r="A264" s="64" t="s">
        <v>218</v>
      </c>
      <c r="B264" s="64" t="s">
        <v>233</v>
      </c>
      <c r="C264" s="65" t="s">
        <v>2126</v>
      </c>
      <c r="D264" s="66">
        <v>6.5</v>
      </c>
      <c r="E264" s="67" t="s">
        <v>136</v>
      </c>
      <c r="F264" s="68">
        <v>30</v>
      </c>
      <c r="G264" s="65"/>
      <c r="H264" s="69"/>
      <c r="I264" s="70"/>
      <c r="J264" s="70"/>
      <c r="K264" s="34" t="s">
        <v>65</v>
      </c>
      <c r="L264" s="77">
        <v>264</v>
      </c>
      <c r="M264" s="77"/>
      <c r="N264" s="72"/>
      <c r="O264" s="79" t="s">
        <v>358</v>
      </c>
      <c r="P264" s="81">
        <v>43611.1372337963</v>
      </c>
      <c r="Q264" s="79" t="s">
        <v>447</v>
      </c>
      <c r="R264" s="83" t="s">
        <v>453</v>
      </c>
      <c r="S264" s="79" t="s">
        <v>455</v>
      </c>
      <c r="T264" s="79" t="s">
        <v>458</v>
      </c>
      <c r="U264" s="79"/>
      <c r="V264" s="83" t="s">
        <v>470</v>
      </c>
      <c r="W264" s="81">
        <v>43611.1372337963</v>
      </c>
      <c r="X264" s="83" t="s">
        <v>567</v>
      </c>
      <c r="Y264" s="79"/>
      <c r="Z264" s="79"/>
      <c r="AA264" s="85" t="s">
        <v>666</v>
      </c>
      <c r="AB264" s="79"/>
      <c r="AC264" s="79" t="b">
        <v>0</v>
      </c>
      <c r="AD264" s="79">
        <v>0</v>
      </c>
      <c r="AE264" s="85" t="s">
        <v>740</v>
      </c>
      <c r="AF264" s="79" t="b">
        <v>0</v>
      </c>
      <c r="AG264" s="79" t="s">
        <v>805</v>
      </c>
      <c r="AH264" s="79"/>
      <c r="AI264" s="85" t="s">
        <v>740</v>
      </c>
      <c r="AJ264" s="79" t="b">
        <v>0</v>
      </c>
      <c r="AK264" s="79">
        <v>3</v>
      </c>
      <c r="AL264" s="85" t="s">
        <v>581</v>
      </c>
      <c r="AM264" s="79" t="s">
        <v>813</v>
      </c>
      <c r="AN264" s="79" t="b">
        <v>0</v>
      </c>
      <c r="AO264" s="85" t="s">
        <v>581</v>
      </c>
      <c r="AP264" s="79" t="s">
        <v>176</v>
      </c>
      <c r="AQ264" s="79">
        <v>0</v>
      </c>
      <c r="AR264" s="79">
        <v>0</v>
      </c>
      <c r="AS264" s="79"/>
      <c r="AT264" s="79"/>
      <c r="AU264" s="79"/>
      <c r="AV264" s="79"/>
      <c r="AW264" s="79"/>
      <c r="AX264" s="79"/>
      <c r="AY264" s="79"/>
      <c r="AZ264" s="79"/>
      <c r="BA264">
        <v>2</v>
      </c>
      <c r="BB264" s="78" t="str">
        <f>REPLACE(INDEX(GroupVertices[Group],MATCH(Edges[[#This Row],[Vertex 1]],GroupVertices[Vertex],0)),1,1,"")</f>
        <v>1</v>
      </c>
      <c r="BC264" s="78" t="str">
        <f>REPLACE(INDEX(GroupVertices[Group],MATCH(Edges[[#This Row],[Vertex 2]],GroupVertices[Vertex],0)),1,1,"")</f>
        <v>3</v>
      </c>
      <c r="BD264" s="48"/>
      <c r="BE264" s="49"/>
      <c r="BF264" s="48"/>
      <c r="BG264" s="49"/>
      <c r="BH264" s="48"/>
      <c r="BI264" s="49"/>
      <c r="BJ264" s="48"/>
      <c r="BK264" s="49"/>
      <c r="BL264" s="48"/>
    </row>
    <row r="265" spans="1:64" ht="15">
      <c r="A265" s="64" t="s">
        <v>222</v>
      </c>
      <c r="B265" s="64" t="s">
        <v>233</v>
      </c>
      <c r="C265" s="65" t="s">
        <v>2125</v>
      </c>
      <c r="D265" s="66">
        <v>10</v>
      </c>
      <c r="E265" s="67" t="s">
        <v>136</v>
      </c>
      <c r="F265" s="68">
        <v>28</v>
      </c>
      <c r="G265" s="65"/>
      <c r="H265" s="69"/>
      <c r="I265" s="70"/>
      <c r="J265" s="70"/>
      <c r="K265" s="34" t="s">
        <v>65</v>
      </c>
      <c r="L265" s="77">
        <v>265</v>
      </c>
      <c r="M265" s="77"/>
      <c r="N265" s="72"/>
      <c r="O265" s="79" t="s">
        <v>358</v>
      </c>
      <c r="P265" s="81">
        <v>43611.67560185185</v>
      </c>
      <c r="Q265" s="79" t="s">
        <v>447</v>
      </c>
      <c r="R265" s="83" t="s">
        <v>453</v>
      </c>
      <c r="S265" s="79" t="s">
        <v>455</v>
      </c>
      <c r="T265" s="79" t="s">
        <v>458</v>
      </c>
      <c r="U265" s="79"/>
      <c r="V265" s="83" t="s">
        <v>474</v>
      </c>
      <c r="W265" s="81">
        <v>43611.67560185185</v>
      </c>
      <c r="X265" s="83" t="s">
        <v>570</v>
      </c>
      <c r="Y265" s="79"/>
      <c r="Z265" s="79"/>
      <c r="AA265" s="85" t="s">
        <v>669</v>
      </c>
      <c r="AB265" s="79"/>
      <c r="AC265" s="79" t="b">
        <v>0</v>
      </c>
      <c r="AD265" s="79">
        <v>0</v>
      </c>
      <c r="AE265" s="85" t="s">
        <v>740</v>
      </c>
      <c r="AF265" s="79" t="b">
        <v>0</v>
      </c>
      <c r="AG265" s="79" t="s">
        <v>805</v>
      </c>
      <c r="AH265" s="79"/>
      <c r="AI265" s="85" t="s">
        <v>740</v>
      </c>
      <c r="AJ265" s="79" t="b">
        <v>0</v>
      </c>
      <c r="AK265" s="79">
        <v>3</v>
      </c>
      <c r="AL265" s="85" t="s">
        <v>581</v>
      </c>
      <c r="AM265" s="79" t="s">
        <v>813</v>
      </c>
      <c r="AN265" s="79" t="b">
        <v>0</v>
      </c>
      <c r="AO265" s="85" t="s">
        <v>581</v>
      </c>
      <c r="AP265" s="79" t="s">
        <v>176</v>
      </c>
      <c r="AQ265" s="79">
        <v>0</v>
      </c>
      <c r="AR265" s="79">
        <v>0</v>
      </c>
      <c r="AS265" s="79"/>
      <c r="AT265" s="79"/>
      <c r="AU265" s="79"/>
      <c r="AV265" s="79"/>
      <c r="AW265" s="79"/>
      <c r="AX265" s="79"/>
      <c r="AY265" s="79"/>
      <c r="AZ265" s="79"/>
      <c r="BA265">
        <v>3</v>
      </c>
      <c r="BB265" s="78" t="str">
        <f>REPLACE(INDEX(GroupVertices[Group],MATCH(Edges[[#This Row],[Vertex 1]],GroupVertices[Vertex],0)),1,1,"")</f>
        <v>3</v>
      </c>
      <c r="BC265" s="78" t="str">
        <f>REPLACE(INDEX(GroupVertices[Group],MATCH(Edges[[#This Row],[Vertex 2]],GroupVertices[Vertex],0)),1,1,"")</f>
        <v>3</v>
      </c>
      <c r="BD265" s="48"/>
      <c r="BE265" s="49"/>
      <c r="BF265" s="48"/>
      <c r="BG265" s="49"/>
      <c r="BH265" s="48"/>
      <c r="BI265" s="49"/>
      <c r="BJ265" s="48"/>
      <c r="BK265" s="49"/>
      <c r="BL265" s="48"/>
    </row>
    <row r="266" spans="1:64" ht="15">
      <c r="A266" s="64" t="s">
        <v>222</v>
      </c>
      <c r="B266" s="64" t="s">
        <v>233</v>
      </c>
      <c r="C266" s="65" t="s">
        <v>2125</v>
      </c>
      <c r="D266" s="66">
        <v>10</v>
      </c>
      <c r="E266" s="67" t="s">
        <v>136</v>
      </c>
      <c r="F266" s="68">
        <v>28</v>
      </c>
      <c r="G266" s="65"/>
      <c r="H266" s="69"/>
      <c r="I266" s="70"/>
      <c r="J266" s="70"/>
      <c r="K266" s="34" t="s">
        <v>65</v>
      </c>
      <c r="L266" s="77">
        <v>266</v>
      </c>
      <c r="M266" s="77"/>
      <c r="N266" s="72"/>
      <c r="O266" s="79" t="s">
        <v>358</v>
      </c>
      <c r="P266" s="81">
        <v>43611.67570601852</v>
      </c>
      <c r="Q266" s="79" t="s">
        <v>446</v>
      </c>
      <c r="R266" s="83" t="s">
        <v>452</v>
      </c>
      <c r="S266" s="79" t="s">
        <v>455</v>
      </c>
      <c r="T266" s="79" t="s">
        <v>458</v>
      </c>
      <c r="U266" s="79"/>
      <c r="V266" s="83" t="s">
        <v>474</v>
      </c>
      <c r="W266" s="81">
        <v>43611.67570601852</v>
      </c>
      <c r="X266" s="83" t="s">
        <v>571</v>
      </c>
      <c r="Y266" s="79"/>
      <c r="Z266" s="79"/>
      <c r="AA266" s="85" t="s">
        <v>670</v>
      </c>
      <c r="AB266" s="79"/>
      <c r="AC266" s="79" t="b">
        <v>0</v>
      </c>
      <c r="AD266" s="79">
        <v>0</v>
      </c>
      <c r="AE266" s="85" t="s">
        <v>740</v>
      </c>
      <c r="AF266" s="79" t="b">
        <v>0</v>
      </c>
      <c r="AG266" s="79" t="s">
        <v>805</v>
      </c>
      <c r="AH266" s="79"/>
      <c r="AI266" s="85" t="s">
        <v>740</v>
      </c>
      <c r="AJ266" s="79" t="b">
        <v>0</v>
      </c>
      <c r="AK266" s="79">
        <v>3</v>
      </c>
      <c r="AL266" s="85" t="s">
        <v>580</v>
      </c>
      <c r="AM266" s="79" t="s">
        <v>813</v>
      </c>
      <c r="AN266" s="79" t="b">
        <v>0</v>
      </c>
      <c r="AO266" s="85" t="s">
        <v>580</v>
      </c>
      <c r="AP266" s="79" t="s">
        <v>176</v>
      </c>
      <c r="AQ266" s="79">
        <v>0</v>
      </c>
      <c r="AR266" s="79">
        <v>0</v>
      </c>
      <c r="AS266" s="79"/>
      <c r="AT266" s="79"/>
      <c r="AU266" s="79"/>
      <c r="AV266" s="79"/>
      <c r="AW266" s="79"/>
      <c r="AX266" s="79"/>
      <c r="AY266" s="79"/>
      <c r="AZ266" s="79"/>
      <c r="BA266">
        <v>3</v>
      </c>
      <c r="BB266" s="78" t="str">
        <f>REPLACE(INDEX(GroupVertices[Group],MATCH(Edges[[#This Row],[Vertex 1]],GroupVertices[Vertex],0)),1,1,"")</f>
        <v>3</v>
      </c>
      <c r="BC266" s="78" t="str">
        <f>REPLACE(INDEX(GroupVertices[Group],MATCH(Edges[[#This Row],[Vertex 2]],GroupVertices[Vertex],0)),1,1,"")</f>
        <v>3</v>
      </c>
      <c r="BD266" s="48"/>
      <c r="BE266" s="49"/>
      <c r="BF266" s="48"/>
      <c r="BG266" s="49"/>
      <c r="BH266" s="48"/>
      <c r="BI266" s="49"/>
      <c r="BJ266" s="48"/>
      <c r="BK266" s="49"/>
      <c r="BL266" s="48"/>
    </row>
    <row r="267" spans="1:64" ht="15">
      <c r="A267" s="64" t="s">
        <v>222</v>
      </c>
      <c r="B267" s="64" t="s">
        <v>233</v>
      </c>
      <c r="C267" s="65" t="s">
        <v>2125</v>
      </c>
      <c r="D267" s="66">
        <v>10</v>
      </c>
      <c r="E267" s="67" t="s">
        <v>136</v>
      </c>
      <c r="F267" s="68">
        <v>28</v>
      </c>
      <c r="G267" s="65"/>
      <c r="H267" s="69"/>
      <c r="I267" s="70"/>
      <c r="J267" s="70"/>
      <c r="K267" s="34" t="s">
        <v>65</v>
      </c>
      <c r="L267" s="77">
        <v>267</v>
      </c>
      <c r="M267" s="77"/>
      <c r="N267" s="72"/>
      <c r="O267" s="79" t="s">
        <v>358</v>
      </c>
      <c r="P267" s="81">
        <v>43611.67612268519</v>
      </c>
      <c r="Q267" s="79" t="s">
        <v>363</v>
      </c>
      <c r="R267" s="83" t="s">
        <v>451</v>
      </c>
      <c r="S267" s="79" t="s">
        <v>455</v>
      </c>
      <c r="T267" s="79" t="s">
        <v>458</v>
      </c>
      <c r="U267" s="79"/>
      <c r="V267" s="83" t="s">
        <v>474</v>
      </c>
      <c r="W267" s="81">
        <v>43611.67612268519</v>
      </c>
      <c r="X267" s="83" t="s">
        <v>572</v>
      </c>
      <c r="Y267" s="79"/>
      <c r="Z267" s="79"/>
      <c r="AA267" s="85" t="s">
        <v>671</v>
      </c>
      <c r="AB267" s="79"/>
      <c r="AC267" s="79" t="b">
        <v>0</v>
      </c>
      <c r="AD267" s="79">
        <v>0</v>
      </c>
      <c r="AE267" s="85" t="s">
        <v>740</v>
      </c>
      <c r="AF267" s="79" t="b">
        <v>0</v>
      </c>
      <c r="AG267" s="79" t="s">
        <v>805</v>
      </c>
      <c r="AH267" s="79"/>
      <c r="AI267" s="85" t="s">
        <v>740</v>
      </c>
      <c r="AJ267" s="79" t="b">
        <v>0</v>
      </c>
      <c r="AK267" s="79">
        <v>3</v>
      </c>
      <c r="AL267" s="85" t="s">
        <v>579</v>
      </c>
      <c r="AM267" s="79" t="s">
        <v>813</v>
      </c>
      <c r="AN267" s="79" t="b">
        <v>0</v>
      </c>
      <c r="AO267" s="85" t="s">
        <v>579</v>
      </c>
      <c r="AP267" s="79" t="s">
        <v>176</v>
      </c>
      <c r="AQ267" s="79">
        <v>0</v>
      </c>
      <c r="AR267" s="79">
        <v>0</v>
      </c>
      <c r="AS267" s="79"/>
      <c r="AT267" s="79"/>
      <c r="AU267" s="79"/>
      <c r="AV267" s="79"/>
      <c r="AW267" s="79"/>
      <c r="AX267" s="79"/>
      <c r="AY267" s="79"/>
      <c r="AZ267" s="79"/>
      <c r="BA267">
        <v>3</v>
      </c>
      <c r="BB267" s="78" t="str">
        <f>REPLACE(INDEX(GroupVertices[Group],MATCH(Edges[[#This Row],[Vertex 1]],GroupVertices[Vertex],0)),1,1,"")</f>
        <v>3</v>
      </c>
      <c r="BC267" s="78" t="str">
        <f>REPLACE(INDEX(GroupVertices[Group],MATCH(Edges[[#This Row],[Vertex 2]],GroupVertices[Vertex],0)),1,1,"")</f>
        <v>3</v>
      </c>
      <c r="BD267" s="48"/>
      <c r="BE267" s="49"/>
      <c r="BF267" s="48"/>
      <c r="BG267" s="49"/>
      <c r="BH267" s="48"/>
      <c r="BI267" s="49"/>
      <c r="BJ267" s="48"/>
      <c r="BK267" s="49"/>
      <c r="BL267" s="48"/>
    </row>
    <row r="268" spans="1:64" ht="15">
      <c r="A268" s="64" t="s">
        <v>217</v>
      </c>
      <c r="B268" s="64" t="s">
        <v>228</v>
      </c>
      <c r="C268" s="65" t="s">
        <v>2125</v>
      </c>
      <c r="D268" s="66">
        <v>10</v>
      </c>
      <c r="E268" s="67" t="s">
        <v>136</v>
      </c>
      <c r="F268" s="68">
        <v>28</v>
      </c>
      <c r="G268" s="65"/>
      <c r="H268" s="69"/>
      <c r="I268" s="70"/>
      <c r="J268" s="70"/>
      <c r="K268" s="34" t="s">
        <v>65</v>
      </c>
      <c r="L268" s="77">
        <v>268</v>
      </c>
      <c r="M268" s="77"/>
      <c r="N268" s="72"/>
      <c r="O268" s="79" t="s">
        <v>358</v>
      </c>
      <c r="P268" s="81">
        <v>43609.799305555556</v>
      </c>
      <c r="Q268" s="79" t="s">
        <v>364</v>
      </c>
      <c r="R268" s="83" t="s">
        <v>451</v>
      </c>
      <c r="S268" s="79" t="s">
        <v>455</v>
      </c>
      <c r="T268" s="79" t="s">
        <v>459</v>
      </c>
      <c r="U268" s="79"/>
      <c r="V268" s="83" t="s">
        <v>469</v>
      </c>
      <c r="W268" s="81">
        <v>43609.799305555556</v>
      </c>
      <c r="X268" s="83" t="s">
        <v>480</v>
      </c>
      <c r="Y268" s="79"/>
      <c r="Z268" s="79"/>
      <c r="AA268" s="85" t="s">
        <v>579</v>
      </c>
      <c r="AB268" s="79"/>
      <c r="AC268" s="79" t="b">
        <v>0</v>
      </c>
      <c r="AD268" s="79">
        <v>9</v>
      </c>
      <c r="AE268" s="85" t="s">
        <v>740</v>
      </c>
      <c r="AF268" s="79" t="b">
        <v>0</v>
      </c>
      <c r="AG268" s="79" t="s">
        <v>805</v>
      </c>
      <c r="AH268" s="79"/>
      <c r="AI268" s="85" t="s">
        <v>740</v>
      </c>
      <c r="AJ268" s="79" t="b">
        <v>0</v>
      </c>
      <c r="AK268" s="79">
        <v>3</v>
      </c>
      <c r="AL268" s="85" t="s">
        <v>740</v>
      </c>
      <c r="AM268" s="79" t="s">
        <v>809</v>
      </c>
      <c r="AN268" s="79" t="b">
        <v>0</v>
      </c>
      <c r="AO268" s="85" t="s">
        <v>579</v>
      </c>
      <c r="AP268" s="79" t="s">
        <v>176</v>
      </c>
      <c r="AQ268" s="79">
        <v>0</v>
      </c>
      <c r="AR268" s="79">
        <v>0</v>
      </c>
      <c r="AS268" s="79"/>
      <c r="AT268" s="79"/>
      <c r="AU268" s="79"/>
      <c r="AV268" s="79"/>
      <c r="AW268" s="79"/>
      <c r="AX268" s="79"/>
      <c r="AY268" s="79"/>
      <c r="AZ268" s="79"/>
      <c r="BA268">
        <v>3</v>
      </c>
      <c r="BB268" s="78" t="str">
        <f>REPLACE(INDEX(GroupVertices[Group],MATCH(Edges[[#This Row],[Vertex 1]],GroupVertices[Vertex],0)),1,1,"")</f>
        <v>3</v>
      </c>
      <c r="BC268" s="78" t="str">
        <f>REPLACE(INDEX(GroupVertices[Group],MATCH(Edges[[#This Row],[Vertex 2]],GroupVertices[Vertex],0)),1,1,"")</f>
        <v>3</v>
      </c>
      <c r="BD268" s="48"/>
      <c r="BE268" s="49"/>
      <c r="BF268" s="48"/>
      <c r="BG268" s="49"/>
      <c r="BH268" s="48"/>
      <c r="BI268" s="49"/>
      <c r="BJ268" s="48"/>
      <c r="BK268" s="49"/>
      <c r="BL268" s="48"/>
    </row>
    <row r="269" spans="1:64" ht="15">
      <c r="A269" s="64" t="s">
        <v>217</v>
      </c>
      <c r="B269" s="64" t="s">
        <v>228</v>
      </c>
      <c r="C269" s="65" t="s">
        <v>2125</v>
      </c>
      <c r="D269" s="66">
        <v>10</v>
      </c>
      <c r="E269" s="67" t="s">
        <v>136</v>
      </c>
      <c r="F269" s="68">
        <v>28</v>
      </c>
      <c r="G269" s="65"/>
      <c r="H269" s="69"/>
      <c r="I269" s="70"/>
      <c r="J269" s="70"/>
      <c r="K269" s="34" t="s">
        <v>65</v>
      </c>
      <c r="L269" s="77">
        <v>269</v>
      </c>
      <c r="M269" s="77"/>
      <c r="N269" s="72"/>
      <c r="O269" s="79" t="s">
        <v>358</v>
      </c>
      <c r="P269" s="81">
        <v>43610.646678240744</v>
      </c>
      <c r="Q269" s="79" t="s">
        <v>365</v>
      </c>
      <c r="R269" s="83" t="s">
        <v>452</v>
      </c>
      <c r="S269" s="79" t="s">
        <v>455</v>
      </c>
      <c r="T269" s="79" t="s">
        <v>460</v>
      </c>
      <c r="U269" s="79"/>
      <c r="V269" s="83" t="s">
        <v>469</v>
      </c>
      <c r="W269" s="81">
        <v>43610.646678240744</v>
      </c>
      <c r="X269" s="83" t="s">
        <v>481</v>
      </c>
      <c r="Y269" s="79"/>
      <c r="Z269" s="79"/>
      <c r="AA269" s="85" t="s">
        <v>580</v>
      </c>
      <c r="AB269" s="79"/>
      <c r="AC269" s="79" t="b">
        <v>0</v>
      </c>
      <c r="AD269" s="79">
        <v>4</v>
      </c>
      <c r="AE269" s="85" t="s">
        <v>740</v>
      </c>
      <c r="AF269" s="79" t="b">
        <v>0</v>
      </c>
      <c r="AG269" s="79" t="s">
        <v>805</v>
      </c>
      <c r="AH269" s="79"/>
      <c r="AI269" s="85" t="s">
        <v>740</v>
      </c>
      <c r="AJ269" s="79" t="b">
        <v>0</v>
      </c>
      <c r="AK269" s="79">
        <v>3</v>
      </c>
      <c r="AL269" s="85" t="s">
        <v>740</v>
      </c>
      <c r="AM269" s="79" t="s">
        <v>811</v>
      </c>
      <c r="AN269" s="79" t="b">
        <v>0</v>
      </c>
      <c r="AO269" s="85" t="s">
        <v>580</v>
      </c>
      <c r="AP269" s="79" t="s">
        <v>176</v>
      </c>
      <c r="AQ269" s="79">
        <v>0</v>
      </c>
      <c r="AR269" s="79">
        <v>0</v>
      </c>
      <c r="AS269" s="79"/>
      <c r="AT269" s="79"/>
      <c r="AU269" s="79"/>
      <c r="AV269" s="79"/>
      <c r="AW269" s="79"/>
      <c r="AX269" s="79"/>
      <c r="AY269" s="79"/>
      <c r="AZ269" s="79"/>
      <c r="BA269">
        <v>3</v>
      </c>
      <c r="BB269" s="78" t="str">
        <f>REPLACE(INDEX(GroupVertices[Group],MATCH(Edges[[#This Row],[Vertex 1]],GroupVertices[Vertex],0)),1,1,"")</f>
        <v>3</v>
      </c>
      <c r="BC269" s="78" t="str">
        <f>REPLACE(INDEX(GroupVertices[Group],MATCH(Edges[[#This Row],[Vertex 2]],GroupVertices[Vertex],0)),1,1,"")</f>
        <v>3</v>
      </c>
      <c r="BD269" s="48"/>
      <c r="BE269" s="49"/>
      <c r="BF269" s="48"/>
      <c r="BG269" s="49"/>
      <c r="BH269" s="48"/>
      <c r="BI269" s="49"/>
      <c r="BJ269" s="48"/>
      <c r="BK269" s="49"/>
      <c r="BL269" s="48"/>
    </row>
    <row r="270" spans="1:64" ht="15">
      <c r="A270" s="64" t="s">
        <v>217</v>
      </c>
      <c r="B270" s="64" t="s">
        <v>228</v>
      </c>
      <c r="C270" s="65" t="s">
        <v>2125</v>
      </c>
      <c r="D270" s="66">
        <v>10</v>
      </c>
      <c r="E270" s="67" t="s">
        <v>136</v>
      </c>
      <c r="F270" s="68">
        <v>28</v>
      </c>
      <c r="G270" s="65"/>
      <c r="H270" s="69"/>
      <c r="I270" s="70"/>
      <c r="J270" s="70"/>
      <c r="K270" s="34" t="s">
        <v>65</v>
      </c>
      <c r="L270" s="77">
        <v>270</v>
      </c>
      <c r="M270" s="77"/>
      <c r="N270" s="72"/>
      <c r="O270" s="79" t="s">
        <v>358</v>
      </c>
      <c r="P270" s="81">
        <v>43611.00885416667</v>
      </c>
      <c r="Q270" s="79" t="s">
        <v>366</v>
      </c>
      <c r="R270" s="83" t="s">
        <v>453</v>
      </c>
      <c r="S270" s="79" t="s">
        <v>455</v>
      </c>
      <c r="T270" s="79" t="s">
        <v>461</v>
      </c>
      <c r="U270" s="79"/>
      <c r="V270" s="83" t="s">
        <v>469</v>
      </c>
      <c r="W270" s="81">
        <v>43611.00885416667</v>
      </c>
      <c r="X270" s="83" t="s">
        <v>482</v>
      </c>
      <c r="Y270" s="79"/>
      <c r="Z270" s="79"/>
      <c r="AA270" s="85" t="s">
        <v>581</v>
      </c>
      <c r="AB270" s="79"/>
      <c r="AC270" s="79" t="b">
        <v>0</v>
      </c>
      <c r="AD270" s="79">
        <v>3</v>
      </c>
      <c r="AE270" s="85" t="s">
        <v>740</v>
      </c>
      <c r="AF270" s="79" t="b">
        <v>0</v>
      </c>
      <c r="AG270" s="79" t="s">
        <v>805</v>
      </c>
      <c r="AH270" s="79"/>
      <c r="AI270" s="85" t="s">
        <v>740</v>
      </c>
      <c r="AJ270" s="79" t="b">
        <v>0</v>
      </c>
      <c r="AK270" s="79">
        <v>3</v>
      </c>
      <c r="AL270" s="85" t="s">
        <v>740</v>
      </c>
      <c r="AM270" s="79" t="s">
        <v>809</v>
      </c>
      <c r="AN270" s="79" t="b">
        <v>0</v>
      </c>
      <c r="AO270" s="85" t="s">
        <v>581</v>
      </c>
      <c r="AP270" s="79" t="s">
        <v>176</v>
      </c>
      <c r="AQ270" s="79">
        <v>0</v>
      </c>
      <c r="AR270" s="79">
        <v>0</v>
      </c>
      <c r="AS270" s="79"/>
      <c r="AT270" s="79"/>
      <c r="AU270" s="79"/>
      <c r="AV270" s="79"/>
      <c r="AW270" s="79"/>
      <c r="AX270" s="79"/>
      <c r="AY270" s="79"/>
      <c r="AZ270" s="79"/>
      <c r="BA270">
        <v>3</v>
      </c>
      <c r="BB270" s="78" t="str">
        <f>REPLACE(INDEX(GroupVertices[Group],MATCH(Edges[[#This Row],[Vertex 1]],GroupVertices[Vertex],0)),1,1,"")</f>
        <v>3</v>
      </c>
      <c r="BC270" s="78" t="str">
        <f>REPLACE(INDEX(GroupVertices[Group],MATCH(Edges[[#This Row],[Vertex 2]],GroupVertices[Vertex],0)),1,1,"")</f>
        <v>3</v>
      </c>
      <c r="BD270" s="48"/>
      <c r="BE270" s="49"/>
      <c r="BF270" s="48"/>
      <c r="BG270" s="49"/>
      <c r="BH270" s="48"/>
      <c r="BI270" s="49"/>
      <c r="BJ270" s="48"/>
      <c r="BK270" s="49"/>
      <c r="BL270" s="48"/>
    </row>
    <row r="271" spans="1:64" ht="15">
      <c r="A271" s="64" t="s">
        <v>218</v>
      </c>
      <c r="B271" s="64" t="s">
        <v>228</v>
      </c>
      <c r="C271" s="65" t="s">
        <v>2126</v>
      </c>
      <c r="D271" s="66">
        <v>6.5</v>
      </c>
      <c r="E271" s="67" t="s">
        <v>136</v>
      </c>
      <c r="F271" s="68">
        <v>30</v>
      </c>
      <c r="G271" s="65"/>
      <c r="H271" s="69"/>
      <c r="I271" s="70"/>
      <c r="J271" s="70"/>
      <c r="K271" s="34" t="s">
        <v>65</v>
      </c>
      <c r="L271" s="77">
        <v>271</v>
      </c>
      <c r="M271" s="77"/>
      <c r="N271" s="72"/>
      <c r="O271" s="79" t="s">
        <v>358</v>
      </c>
      <c r="P271" s="81">
        <v>43610.65162037037</v>
      </c>
      <c r="Q271" s="79" t="s">
        <v>446</v>
      </c>
      <c r="R271" s="83" t="s">
        <v>452</v>
      </c>
      <c r="S271" s="79" t="s">
        <v>455</v>
      </c>
      <c r="T271" s="79" t="s">
        <v>458</v>
      </c>
      <c r="U271" s="79"/>
      <c r="V271" s="83" t="s">
        <v>470</v>
      </c>
      <c r="W271" s="81">
        <v>43610.65162037037</v>
      </c>
      <c r="X271" s="83" t="s">
        <v>566</v>
      </c>
      <c r="Y271" s="79"/>
      <c r="Z271" s="79"/>
      <c r="AA271" s="85" t="s">
        <v>665</v>
      </c>
      <c r="AB271" s="79"/>
      <c r="AC271" s="79" t="b">
        <v>0</v>
      </c>
      <c r="AD271" s="79">
        <v>0</v>
      </c>
      <c r="AE271" s="85" t="s">
        <v>740</v>
      </c>
      <c r="AF271" s="79" t="b">
        <v>0</v>
      </c>
      <c r="AG271" s="79" t="s">
        <v>805</v>
      </c>
      <c r="AH271" s="79"/>
      <c r="AI271" s="85" t="s">
        <v>740</v>
      </c>
      <c r="AJ271" s="79" t="b">
        <v>0</v>
      </c>
      <c r="AK271" s="79">
        <v>3</v>
      </c>
      <c r="AL271" s="85" t="s">
        <v>580</v>
      </c>
      <c r="AM271" s="79" t="s">
        <v>813</v>
      </c>
      <c r="AN271" s="79" t="b">
        <v>0</v>
      </c>
      <c r="AO271" s="85" t="s">
        <v>580</v>
      </c>
      <c r="AP271" s="79" t="s">
        <v>176</v>
      </c>
      <c r="AQ271" s="79">
        <v>0</v>
      </c>
      <c r="AR271" s="79">
        <v>0</v>
      </c>
      <c r="AS271" s="79"/>
      <c r="AT271" s="79"/>
      <c r="AU271" s="79"/>
      <c r="AV271" s="79"/>
      <c r="AW271" s="79"/>
      <c r="AX271" s="79"/>
      <c r="AY271" s="79"/>
      <c r="AZ271" s="79"/>
      <c r="BA271">
        <v>2</v>
      </c>
      <c r="BB271" s="78" t="str">
        <f>REPLACE(INDEX(GroupVertices[Group],MATCH(Edges[[#This Row],[Vertex 1]],GroupVertices[Vertex],0)),1,1,"")</f>
        <v>1</v>
      </c>
      <c r="BC271" s="78" t="str">
        <f>REPLACE(INDEX(GroupVertices[Group],MATCH(Edges[[#This Row],[Vertex 2]],GroupVertices[Vertex],0)),1,1,"")</f>
        <v>3</v>
      </c>
      <c r="BD271" s="48"/>
      <c r="BE271" s="49"/>
      <c r="BF271" s="48"/>
      <c r="BG271" s="49"/>
      <c r="BH271" s="48"/>
      <c r="BI271" s="49"/>
      <c r="BJ271" s="48"/>
      <c r="BK271" s="49"/>
      <c r="BL271" s="48"/>
    </row>
    <row r="272" spans="1:64" ht="15">
      <c r="A272" s="64" t="s">
        <v>218</v>
      </c>
      <c r="B272" s="64" t="s">
        <v>228</v>
      </c>
      <c r="C272" s="65" t="s">
        <v>2126</v>
      </c>
      <c r="D272" s="66">
        <v>6.5</v>
      </c>
      <c r="E272" s="67" t="s">
        <v>136</v>
      </c>
      <c r="F272" s="68">
        <v>30</v>
      </c>
      <c r="G272" s="65"/>
      <c r="H272" s="69"/>
      <c r="I272" s="70"/>
      <c r="J272" s="70"/>
      <c r="K272" s="34" t="s">
        <v>65</v>
      </c>
      <c r="L272" s="77">
        <v>272</v>
      </c>
      <c r="M272" s="77"/>
      <c r="N272" s="72"/>
      <c r="O272" s="79" t="s">
        <v>358</v>
      </c>
      <c r="P272" s="81">
        <v>43611.1372337963</v>
      </c>
      <c r="Q272" s="79" t="s">
        <v>447</v>
      </c>
      <c r="R272" s="83" t="s">
        <v>453</v>
      </c>
      <c r="S272" s="79" t="s">
        <v>455</v>
      </c>
      <c r="T272" s="79" t="s">
        <v>458</v>
      </c>
      <c r="U272" s="79"/>
      <c r="V272" s="83" t="s">
        <v>470</v>
      </c>
      <c r="W272" s="81">
        <v>43611.1372337963</v>
      </c>
      <c r="X272" s="83" t="s">
        <v>567</v>
      </c>
      <c r="Y272" s="79"/>
      <c r="Z272" s="79"/>
      <c r="AA272" s="85" t="s">
        <v>666</v>
      </c>
      <c r="AB272" s="79"/>
      <c r="AC272" s="79" t="b">
        <v>0</v>
      </c>
      <c r="AD272" s="79">
        <v>0</v>
      </c>
      <c r="AE272" s="85" t="s">
        <v>740</v>
      </c>
      <c r="AF272" s="79" t="b">
        <v>0</v>
      </c>
      <c r="AG272" s="79" t="s">
        <v>805</v>
      </c>
      <c r="AH272" s="79"/>
      <c r="AI272" s="85" t="s">
        <v>740</v>
      </c>
      <c r="AJ272" s="79" t="b">
        <v>0</v>
      </c>
      <c r="AK272" s="79">
        <v>3</v>
      </c>
      <c r="AL272" s="85" t="s">
        <v>581</v>
      </c>
      <c r="AM272" s="79" t="s">
        <v>813</v>
      </c>
      <c r="AN272" s="79" t="b">
        <v>0</v>
      </c>
      <c r="AO272" s="85" t="s">
        <v>581</v>
      </c>
      <c r="AP272" s="79" t="s">
        <v>176</v>
      </c>
      <c r="AQ272" s="79">
        <v>0</v>
      </c>
      <c r="AR272" s="79">
        <v>0</v>
      </c>
      <c r="AS272" s="79"/>
      <c r="AT272" s="79"/>
      <c r="AU272" s="79"/>
      <c r="AV272" s="79"/>
      <c r="AW272" s="79"/>
      <c r="AX272" s="79"/>
      <c r="AY272" s="79"/>
      <c r="AZ272" s="79"/>
      <c r="BA272">
        <v>2</v>
      </c>
      <c r="BB272" s="78" t="str">
        <f>REPLACE(INDEX(GroupVertices[Group],MATCH(Edges[[#This Row],[Vertex 1]],GroupVertices[Vertex],0)),1,1,"")</f>
        <v>1</v>
      </c>
      <c r="BC272" s="78" t="str">
        <f>REPLACE(INDEX(GroupVertices[Group],MATCH(Edges[[#This Row],[Vertex 2]],GroupVertices[Vertex],0)),1,1,"")</f>
        <v>3</v>
      </c>
      <c r="BD272" s="48"/>
      <c r="BE272" s="49"/>
      <c r="BF272" s="48"/>
      <c r="BG272" s="49"/>
      <c r="BH272" s="48"/>
      <c r="BI272" s="49"/>
      <c r="BJ272" s="48"/>
      <c r="BK272" s="49"/>
      <c r="BL272" s="48"/>
    </row>
    <row r="273" spans="1:64" ht="15">
      <c r="A273" s="64" t="s">
        <v>222</v>
      </c>
      <c r="B273" s="64" t="s">
        <v>228</v>
      </c>
      <c r="C273" s="65" t="s">
        <v>2125</v>
      </c>
      <c r="D273" s="66">
        <v>10</v>
      </c>
      <c r="E273" s="67" t="s">
        <v>136</v>
      </c>
      <c r="F273" s="68">
        <v>28</v>
      </c>
      <c r="G273" s="65"/>
      <c r="H273" s="69"/>
      <c r="I273" s="70"/>
      <c r="J273" s="70"/>
      <c r="K273" s="34" t="s">
        <v>65</v>
      </c>
      <c r="L273" s="77">
        <v>273</v>
      </c>
      <c r="M273" s="77"/>
      <c r="N273" s="72"/>
      <c r="O273" s="79" t="s">
        <v>358</v>
      </c>
      <c r="P273" s="81">
        <v>43611.67560185185</v>
      </c>
      <c r="Q273" s="79" t="s">
        <v>447</v>
      </c>
      <c r="R273" s="83" t="s">
        <v>453</v>
      </c>
      <c r="S273" s="79" t="s">
        <v>455</v>
      </c>
      <c r="T273" s="79" t="s">
        <v>458</v>
      </c>
      <c r="U273" s="79"/>
      <c r="V273" s="83" t="s">
        <v>474</v>
      </c>
      <c r="W273" s="81">
        <v>43611.67560185185</v>
      </c>
      <c r="X273" s="83" t="s">
        <v>570</v>
      </c>
      <c r="Y273" s="79"/>
      <c r="Z273" s="79"/>
      <c r="AA273" s="85" t="s">
        <v>669</v>
      </c>
      <c r="AB273" s="79"/>
      <c r="AC273" s="79" t="b">
        <v>0</v>
      </c>
      <c r="AD273" s="79">
        <v>0</v>
      </c>
      <c r="AE273" s="85" t="s">
        <v>740</v>
      </c>
      <c r="AF273" s="79" t="b">
        <v>0</v>
      </c>
      <c r="AG273" s="79" t="s">
        <v>805</v>
      </c>
      <c r="AH273" s="79"/>
      <c r="AI273" s="85" t="s">
        <v>740</v>
      </c>
      <c r="AJ273" s="79" t="b">
        <v>0</v>
      </c>
      <c r="AK273" s="79">
        <v>3</v>
      </c>
      <c r="AL273" s="85" t="s">
        <v>581</v>
      </c>
      <c r="AM273" s="79" t="s">
        <v>813</v>
      </c>
      <c r="AN273" s="79" t="b">
        <v>0</v>
      </c>
      <c r="AO273" s="85" t="s">
        <v>581</v>
      </c>
      <c r="AP273" s="79" t="s">
        <v>176</v>
      </c>
      <c r="AQ273" s="79">
        <v>0</v>
      </c>
      <c r="AR273" s="79">
        <v>0</v>
      </c>
      <c r="AS273" s="79"/>
      <c r="AT273" s="79"/>
      <c r="AU273" s="79"/>
      <c r="AV273" s="79"/>
      <c r="AW273" s="79"/>
      <c r="AX273" s="79"/>
      <c r="AY273" s="79"/>
      <c r="AZ273" s="79"/>
      <c r="BA273">
        <v>3</v>
      </c>
      <c r="BB273" s="78" t="str">
        <f>REPLACE(INDEX(GroupVertices[Group],MATCH(Edges[[#This Row],[Vertex 1]],GroupVertices[Vertex],0)),1,1,"")</f>
        <v>3</v>
      </c>
      <c r="BC273" s="78" t="str">
        <f>REPLACE(INDEX(GroupVertices[Group],MATCH(Edges[[#This Row],[Vertex 2]],GroupVertices[Vertex],0)),1,1,"")</f>
        <v>3</v>
      </c>
      <c r="BD273" s="48"/>
      <c r="BE273" s="49"/>
      <c r="BF273" s="48"/>
      <c r="BG273" s="49"/>
      <c r="BH273" s="48"/>
      <c r="BI273" s="49"/>
      <c r="BJ273" s="48"/>
      <c r="BK273" s="49"/>
      <c r="BL273" s="48"/>
    </row>
    <row r="274" spans="1:64" ht="15">
      <c r="A274" s="64" t="s">
        <v>222</v>
      </c>
      <c r="B274" s="64" t="s">
        <v>228</v>
      </c>
      <c r="C274" s="65" t="s">
        <v>2125</v>
      </c>
      <c r="D274" s="66">
        <v>10</v>
      </c>
      <c r="E274" s="67" t="s">
        <v>136</v>
      </c>
      <c r="F274" s="68">
        <v>28</v>
      </c>
      <c r="G274" s="65"/>
      <c r="H274" s="69"/>
      <c r="I274" s="70"/>
      <c r="J274" s="70"/>
      <c r="K274" s="34" t="s">
        <v>65</v>
      </c>
      <c r="L274" s="77">
        <v>274</v>
      </c>
      <c r="M274" s="77"/>
      <c r="N274" s="72"/>
      <c r="O274" s="79" t="s">
        <v>358</v>
      </c>
      <c r="P274" s="81">
        <v>43611.67570601852</v>
      </c>
      <c r="Q274" s="79" t="s">
        <v>446</v>
      </c>
      <c r="R274" s="83" t="s">
        <v>452</v>
      </c>
      <c r="S274" s="79" t="s">
        <v>455</v>
      </c>
      <c r="T274" s="79" t="s">
        <v>458</v>
      </c>
      <c r="U274" s="79"/>
      <c r="V274" s="83" t="s">
        <v>474</v>
      </c>
      <c r="W274" s="81">
        <v>43611.67570601852</v>
      </c>
      <c r="X274" s="83" t="s">
        <v>571</v>
      </c>
      <c r="Y274" s="79"/>
      <c r="Z274" s="79"/>
      <c r="AA274" s="85" t="s">
        <v>670</v>
      </c>
      <c r="AB274" s="79"/>
      <c r="AC274" s="79" t="b">
        <v>0</v>
      </c>
      <c r="AD274" s="79">
        <v>0</v>
      </c>
      <c r="AE274" s="85" t="s">
        <v>740</v>
      </c>
      <c r="AF274" s="79" t="b">
        <v>0</v>
      </c>
      <c r="AG274" s="79" t="s">
        <v>805</v>
      </c>
      <c r="AH274" s="79"/>
      <c r="AI274" s="85" t="s">
        <v>740</v>
      </c>
      <c r="AJ274" s="79" t="b">
        <v>0</v>
      </c>
      <c r="AK274" s="79">
        <v>3</v>
      </c>
      <c r="AL274" s="85" t="s">
        <v>580</v>
      </c>
      <c r="AM274" s="79" t="s">
        <v>813</v>
      </c>
      <c r="AN274" s="79" t="b">
        <v>0</v>
      </c>
      <c r="AO274" s="85" t="s">
        <v>580</v>
      </c>
      <c r="AP274" s="79" t="s">
        <v>176</v>
      </c>
      <c r="AQ274" s="79">
        <v>0</v>
      </c>
      <c r="AR274" s="79">
        <v>0</v>
      </c>
      <c r="AS274" s="79"/>
      <c r="AT274" s="79"/>
      <c r="AU274" s="79"/>
      <c r="AV274" s="79"/>
      <c r="AW274" s="79"/>
      <c r="AX274" s="79"/>
      <c r="AY274" s="79"/>
      <c r="AZ274" s="79"/>
      <c r="BA274">
        <v>3</v>
      </c>
      <c r="BB274" s="78" t="str">
        <f>REPLACE(INDEX(GroupVertices[Group],MATCH(Edges[[#This Row],[Vertex 1]],GroupVertices[Vertex],0)),1,1,"")</f>
        <v>3</v>
      </c>
      <c r="BC274" s="78" t="str">
        <f>REPLACE(INDEX(GroupVertices[Group],MATCH(Edges[[#This Row],[Vertex 2]],GroupVertices[Vertex],0)),1,1,"")</f>
        <v>3</v>
      </c>
      <c r="BD274" s="48"/>
      <c r="BE274" s="49"/>
      <c r="BF274" s="48"/>
      <c r="BG274" s="49"/>
      <c r="BH274" s="48"/>
      <c r="BI274" s="49"/>
      <c r="BJ274" s="48"/>
      <c r="BK274" s="49"/>
      <c r="BL274" s="48"/>
    </row>
    <row r="275" spans="1:64" ht="15">
      <c r="A275" s="64" t="s">
        <v>222</v>
      </c>
      <c r="B275" s="64" t="s">
        <v>228</v>
      </c>
      <c r="C275" s="65" t="s">
        <v>2125</v>
      </c>
      <c r="D275" s="66">
        <v>10</v>
      </c>
      <c r="E275" s="67" t="s">
        <v>136</v>
      </c>
      <c r="F275" s="68">
        <v>28</v>
      </c>
      <c r="G275" s="65"/>
      <c r="H275" s="69"/>
      <c r="I275" s="70"/>
      <c r="J275" s="70"/>
      <c r="K275" s="34" t="s">
        <v>65</v>
      </c>
      <c r="L275" s="77">
        <v>275</v>
      </c>
      <c r="M275" s="77"/>
      <c r="N275" s="72"/>
      <c r="O275" s="79" t="s">
        <v>358</v>
      </c>
      <c r="P275" s="81">
        <v>43611.67612268519</v>
      </c>
      <c r="Q275" s="79" t="s">
        <v>363</v>
      </c>
      <c r="R275" s="83" t="s">
        <v>451</v>
      </c>
      <c r="S275" s="79" t="s">
        <v>455</v>
      </c>
      <c r="T275" s="79" t="s">
        <v>458</v>
      </c>
      <c r="U275" s="79"/>
      <c r="V275" s="83" t="s">
        <v>474</v>
      </c>
      <c r="W275" s="81">
        <v>43611.67612268519</v>
      </c>
      <c r="X275" s="83" t="s">
        <v>572</v>
      </c>
      <c r="Y275" s="79"/>
      <c r="Z275" s="79"/>
      <c r="AA275" s="85" t="s">
        <v>671</v>
      </c>
      <c r="AB275" s="79"/>
      <c r="AC275" s="79" t="b">
        <v>0</v>
      </c>
      <c r="AD275" s="79">
        <v>0</v>
      </c>
      <c r="AE275" s="85" t="s">
        <v>740</v>
      </c>
      <c r="AF275" s="79" t="b">
        <v>0</v>
      </c>
      <c r="AG275" s="79" t="s">
        <v>805</v>
      </c>
      <c r="AH275" s="79"/>
      <c r="AI275" s="85" t="s">
        <v>740</v>
      </c>
      <c r="AJ275" s="79" t="b">
        <v>0</v>
      </c>
      <c r="AK275" s="79">
        <v>3</v>
      </c>
      <c r="AL275" s="85" t="s">
        <v>579</v>
      </c>
      <c r="AM275" s="79" t="s">
        <v>813</v>
      </c>
      <c r="AN275" s="79" t="b">
        <v>0</v>
      </c>
      <c r="AO275" s="85" t="s">
        <v>579</v>
      </c>
      <c r="AP275" s="79" t="s">
        <v>176</v>
      </c>
      <c r="AQ275" s="79">
        <v>0</v>
      </c>
      <c r="AR275" s="79">
        <v>0</v>
      </c>
      <c r="AS275" s="79"/>
      <c r="AT275" s="79"/>
      <c r="AU275" s="79"/>
      <c r="AV275" s="79"/>
      <c r="AW275" s="79"/>
      <c r="AX275" s="79"/>
      <c r="AY275" s="79"/>
      <c r="AZ275" s="79"/>
      <c r="BA275">
        <v>3</v>
      </c>
      <c r="BB275" s="78" t="str">
        <f>REPLACE(INDEX(GroupVertices[Group],MATCH(Edges[[#This Row],[Vertex 1]],GroupVertices[Vertex],0)),1,1,"")</f>
        <v>3</v>
      </c>
      <c r="BC275" s="78" t="str">
        <f>REPLACE(INDEX(GroupVertices[Group],MATCH(Edges[[#This Row],[Vertex 2]],GroupVertices[Vertex],0)),1,1,"")</f>
        <v>3</v>
      </c>
      <c r="BD275" s="48"/>
      <c r="BE275" s="49"/>
      <c r="BF275" s="48"/>
      <c r="BG275" s="49"/>
      <c r="BH275" s="48"/>
      <c r="BI275" s="49"/>
      <c r="BJ275" s="48"/>
      <c r="BK275" s="49"/>
      <c r="BL275" s="48"/>
    </row>
    <row r="276" spans="1:64" ht="15">
      <c r="A276" s="64" t="s">
        <v>217</v>
      </c>
      <c r="B276" s="64" t="s">
        <v>230</v>
      </c>
      <c r="C276" s="65" t="s">
        <v>2125</v>
      </c>
      <c r="D276" s="66">
        <v>10</v>
      </c>
      <c r="E276" s="67" t="s">
        <v>136</v>
      </c>
      <c r="F276" s="68">
        <v>28</v>
      </c>
      <c r="G276" s="65"/>
      <c r="H276" s="69"/>
      <c r="I276" s="70"/>
      <c r="J276" s="70"/>
      <c r="K276" s="34" t="s">
        <v>65</v>
      </c>
      <c r="L276" s="77">
        <v>276</v>
      </c>
      <c r="M276" s="77"/>
      <c r="N276" s="72"/>
      <c r="O276" s="79" t="s">
        <v>358</v>
      </c>
      <c r="P276" s="81">
        <v>43609.799305555556</v>
      </c>
      <c r="Q276" s="79" t="s">
        <v>364</v>
      </c>
      <c r="R276" s="83" t="s">
        <v>451</v>
      </c>
      <c r="S276" s="79" t="s">
        <v>455</v>
      </c>
      <c r="T276" s="79" t="s">
        <v>459</v>
      </c>
      <c r="U276" s="79"/>
      <c r="V276" s="83" t="s">
        <v>469</v>
      </c>
      <c r="W276" s="81">
        <v>43609.799305555556</v>
      </c>
      <c r="X276" s="83" t="s">
        <v>480</v>
      </c>
      <c r="Y276" s="79"/>
      <c r="Z276" s="79"/>
      <c r="AA276" s="85" t="s">
        <v>579</v>
      </c>
      <c r="AB276" s="79"/>
      <c r="AC276" s="79" t="b">
        <v>0</v>
      </c>
      <c r="AD276" s="79">
        <v>9</v>
      </c>
      <c r="AE276" s="85" t="s">
        <v>740</v>
      </c>
      <c r="AF276" s="79" t="b">
        <v>0</v>
      </c>
      <c r="AG276" s="79" t="s">
        <v>805</v>
      </c>
      <c r="AH276" s="79"/>
      <c r="AI276" s="85" t="s">
        <v>740</v>
      </c>
      <c r="AJ276" s="79" t="b">
        <v>0</v>
      </c>
      <c r="AK276" s="79">
        <v>3</v>
      </c>
      <c r="AL276" s="85" t="s">
        <v>740</v>
      </c>
      <c r="AM276" s="79" t="s">
        <v>809</v>
      </c>
      <c r="AN276" s="79" t="b">
        <v>0</v>
      </c>
      <c r="AO276" s="85" t="s">
        <v>579</v>
      </c>
      <c r="AP276" s="79" t="s">
        <v>176</v>
      </c>
      <c r="AQ276" s="79">
        <v>0</v>
      </c>
      <c r="AR276" s="79">
        <v>0</v>
      </c>
      <c r="AS276" s="79"/>
      <c r="AT276" s="79"/>
      <c r="AU276" s="79"/>
      <c r="AV276" s="79"/>
      <c r="AW276" s="79"/>
      <c r="AX276" s="79"/>
      <c r="AY276" s="79"/>
      <c r="AZ276" s="79"/>
      <c r="BA276">
        <v>3</v>
      </c>
      <c r="BB276" s="78" t="str">
        <f>REPLACE(INDEX(GroupVertices[Group],MATCH(Edges[[#This Row],[Vertex 1]],GroupVertices[Vertex],0)),1,1,"")</f>
        <v>3</v>
      </c>
      <c r="BC276" s="78" t="str">
        <f>REPLACE(INDEX(GroupVertices[Group],MATCH(Edges[[#This Row],[Vertex 2]],GroupVertices[Vertex],0)),1,1,"")</f>
        <v>3</v>
      </c>
      <c r="BD276" s="48"/>
      <c r="BE276" s="49"/>
      <c r="BF276" s="48"/>
      <c r="BG276" s="49"/>
      <c r="BH276" s="48"/>
      <c r="BI276" s="49"/>
      <c r="BJ276" s="48"/>
      <c r="BK276" s="49"/>
      <c r="BL276" s="48"/>
    </row>
    <row r="277" spans="1:64" ht="15">
      <c r="A277" s="64" t="s">
        <v>217</v>
      </c>
      <c r="B277" s="64" t="s">
        <v>230</v>
      </c>
      <c r="C277" s="65" t="s">
        <v>2125</v>
      </c>
      <c r="D277" s="66">
        <v>10</v>
      </c>
      <c r="E277" s="67" t="s">
        <v>136</v>
      </c>
      <c r="F277" s="68">
        <v>28</v>
      </c>
      <c r="G277" s="65"/>
      <c r="H277" s="69"/>
      <c r="I277" s="70"/>
      <c r="J277" s="70"/>
      <c r="K277" s="34" t="s">
        <v>65</v>
      </c>
      <c r="L277" s="77">
        <v>277</v>
      </c>
      <c r="M277" s="77"/>
      <c r="N277" s="72"/>
      <c r="O277" s="79" t="s">
        <v>358</v>
      </c>
      <c r="P277" s="81">
        <v>43610.646678240744</v>
      </c>
      <c r="Q277" s="79" t="s">
        <v>365</v>
      </c>
      <c r="R277" s="83" t="s">
        <v>452</v>
      </c>
      <c r="S277" s="79" t="s">
        <v>455</v>
      </c>
      <c r="T277" s="79" t="s">
        <v>460</v>
      </c>
      <c r="U277" s="79"/>
      <c r="V277" s="83" t="s">
        <v>469</v>
      </c>
      <c r="W277" s="81">
        <v>43610.646678240744</v>
      </c>
      <c r="X277" s="83" t="s">
        <v>481</v>
      </c>
      <c r="Y277" s="79"/>
      <c r="Z277" s="79"/>
      <c r="AA277" s="85" t="s">
        <v>580</v>
      </c>
      <c r="AB277" s="79"/>
      <c r="AC277" s="79" t="b">
        <v>0</v>
      </c>
      <c r="AD277" s="79">
        <v>4</v>
      </c>
      <c r="AE277" s="85" t="s">
        <v>740</v>
      </c>
      <c r="AF277" s="79" t="b">
        <v>0</v>
      </c>
      <c r="AG277" s="79" t="s">
        <v>805</v>
      </c>
      <c r="AH277" s="79"/>
      <c r="AI277" s="85" t="s">
        <v>740</v>
      </c>
      <c r="AJ277" s="79" t="b">
        <v>0</v>
      </c>
      <c r="AK277" s="79">
        <v>3</v>
      </c>
      <c r="AL277" s="85" t="s">
        <v>740</v>
      </c>
      <c r="AM277" s="79" t="s">
        <v>811</v>
      </c>
      <c r="AN277" s="79" t="b">
        <v>0</v>
      </c>
      <c r="AO277" s="85" t="s">
        <v>580</v>
      </c>
      <c r="AP277" s="79" t="s">
        <v>176</v>
      </c>
      <c r="AQ277" s="79">
        <v>0</v>
      </c>
      <c r="AR277" s="79">
        <v>0</v>
      </c>
      <c r="AS277" s="79"/>
      <c r="AT277" s="79"/>
      <c r="AU277" s="79"/>
      <c r="AV277" s="79"/>
      <c r="AW277" s="79"/>
      <c r="AX277" s="79"/>
      <c r="AY277" s="79"/>
      <c r="AZ277" s="79"/>
      <c r="BA277">
        <v>3</v>
      </c>
      <c r="BB277" s="78" t="str">
        <f>REPLACE(INDEX(GroupVertices[Group],MATCH(Edges[[#This Row],[Vertex 1]],GroupVertices[Vertex],0)),1,1,"")</f>
        <v>3</v>
      </c>
      <c r="BC277" s="78" t="str">
        <f>REPLACE(INDEX(GroupVertices[Group],MATCH(Edges[[#This Row],[Vertex 2]],GroupVertices[Vertex],0)),1,1,"")</f>
        <v>3</v>
      </c>
      <c r="BD277" s="48"/>
      <c r="BE277" s="49"/>
      <c r="BF277" s="48"/>
      <c r="BG277" s="49"/>
      <c r="BH277" s="48"/>
      <c r="BI277" s="49"/>
      <c r="BJ277" s="48"/>
      <c r="BK277" s="49"/>
      <c r="BL277" s="48"/>
    </row>
    <row r="278" spans="1:64" ht="15">
      <c r="A278" s="64" t="s">
        <v>217</v>
      </c>
      <c r="B278" s="64" t="s">
        <v>230</v>
      </c>
      <c r="C278" s="65" t="s">
        <v>2125</v>
      </c>
      <c r="D278" s="66">
        <v>10</v>
      </c>
      <c r="E278" s="67" t="s">
        <v>136</v>
      </c>
      <c r="F278" s="68">
        <v>28</v>
      </c>
      <c r="G278" s="65"/>
      <c r="H278" s="69"/>
      <c r="I278" s="70"/>
      <c r="J278" s="70"/>
      <c r="K278" s="34" t="s">
        <v>65</v>
      </c>
      <c r="L278" s="77">
        <v>278</v>
      </c>
      <c r="M278" s="77"/>
      <c r="N278" s="72"/>
      <c r="O278" s="79" t="s">
        <v>358</v>
      </c>
      <c r="P278" s="81">
        <v>43611.00885416667</v>
      </c>
      <c r="Q278" s="79" t="s">
        <v>366</v>
      </c>
      <c r="R278" s="83" t="s">
        <v>453</v>
      </c>
      <c r="S278" s="79" t="s">
        <v>455</v>
      </c>
      <c r="T278" s="79" t="s">
        <v>461</v>
      </c>
      <c r="U278" s="79"/>
      <c r="V278" s="83" t="s">
        <v>469</v>
      </c>
      <c r="W278" s="81">
        <v>43611.00885416667</v>
      </c>
      <c r="X278" s="83" t="s">
        <v>482</v>
      </c>
      <c r="Y278" s="79"/>
      <c r="Z278" s="79"/>
      <c r="AA278" s="85" t="s">
        <v>581</v>
      </c>
      <c r="AB278" s="79"/>
      <c r="AC278" s="79" t="b">
        <v>0</v>
      </c>
      <c r="AD278" s="79">
        <v>3</v>
      </c>
      <c r="AE278" s="85" t="s">
        <v>740</v>
      </c>
      <c r="AF278" s="79" t="b">
        <v>0</v>
      </c>
      <c r="AG278" s="79" t="s">
        <v>805</v>
      </c>
      <c r="AH278" s="79"/>
      <c r="AI278" s="85" t="s">
        <v>740</v>
      </c>
      <c r="AJ278" s="79" t="b">
        <v>0</v>
      </c>
      <c r="AK278" s="79">
        <v>3</v>
      </c>
      <c r="AL278" s="85" t="s">
        <v>740</v>
      </c>
      <c r="AM278" s="79" t="s">
        <v>809</v>
      </c>
      <c r="AN278" s="79" t="b">
        <v>0</v>
      </c>
      <c r="AO278" s="85" t="s">
        <v>581</v>
      </c>
      <c r="AP278" s="79" t="s">
        <v>176</v>
      </c>
      <c r="AQ278" s="79">
        <v>0</v>
      </c>
      <c r="AR278" s="79">
        <v>0</v>
      </c>
      <c r="AS278" s="79"/>
      <c r="AT278" s="79"/>
      <c r="AU278" s="79"/>
      <c r="AV278" s="79"/>
      <c r="AW278" s="79"/>
      <c r="AX278" s="79"/>
      <c r="AY278" s="79"/>
      <c r="AZ278" s="79"/>
      <c r="BA278">
        <v>3</v>
      </c>
      <c r="BB278" s="78" t="str">
        <f>REPLACE(INDEX(GroupVertices[Group],MATCH(Edges[[#This Row],[Vertex 1]],GroupVertices[Vertex],0)),1,1,"")</f>
        <v>3</v>
      </c>
      <c r="BC278" s="78" t="str">
        <f>REPLACE(INDEX(GroupVertices[Group],MATCH(Edges[[#This Row],[Vertex 2]],GroupVertices[Vertex],0)),1,1,"")</f>
        <v>3</v>
      </c>
      <c r="BD278" s="48"/>
      <c r="BE278" s="49"/>
      <c r="BF278" s="48"/>
      <c r="BG278" s="49"/>
      <c r="BH278" s="48"/>
      <c r="BI278" s="49"/>
      <c r="BJ278" s="48"/>
      <c r="BK278" s="49"/>
      <c r="BL278" s="48"/>
    </row>
    <row r="279" spans="1:64" ht="15">
      <c r="A279" s="64" t="s">
        <v>218</v>
      </c>
      <c r="B279" s="64" t="s">
        <v>230</v>
      </c>
      <c r="C279" s="65" t="s">
        <v>2126</v>
      </c>
      <c r="D279" s="66">
        <v>6.5</v>
      </c>
      <c r="E279" s="67" t="s">
        <v>136</v>
      </c>
      <c r="F279" s="68">
        <v>30</v>
      </c>
      <c r="G279" s="65"/>
      <c r="H279" s="69"/>
      <c r="I279" s="70"/>
      <c r="J279" s="70"/>
      <c r="K279" s="34" t="s">
        <v>65</v>
      </c>
      <c r="L279" s="77">
        <v>279</v>
      </c>
      <c r="M279" s="77"/>
      <c r="N279" s="72"/>
      <c r="O279" s="79" t="s">
        <v>358</v>
      </c>
      <c r="P279" s="81">
        <v>43610.65162037037</v>
      </c>
      <c r="Q279" s="79" t="s">
        <v>446</v>
      </c>
      <c r="R279" s="83" t="s">
        <v>452</v>
      </c>
      <c r="S279" s="79" t="s">
        <v>455</v>
      </c>
      <c r="T279" s="79" t="s">
        <v>458</v>
      </c>
      <c r="U279" s="79"/>
      <c r="V279" s="83" t="s">
        <v>470</v>
      </c>
      <c r="W279" s="81">
        <v>43610.65162037037</v>
      </c>
      <c r="X279" s="83" t="s">
        <v>566</v>
      </c>
      <c r="Y279" s="79"/>
      <c r="Z279" s="79"/>
      <c r="AA279" s="85" t="s">
        <v>665</v>
      </c>
      <c r="AB279" s="79"/>
      <c r="AC279" s="79" t="b">
        <v>0</v>
      </c>
      <c r="AD279" s="79">
        <v>0</v>
      </c>
      <c r="AE279" s="85" t="s">
        <v>740</v>
      </c>
      <c r="AF279" s="79" t="b">
        <v>0</v>
      </c>
      <c r="AG279" s="79" t="s">
        <v>805</v>
      </c>
      <c r="AH279" s="79"/>
      <c r="AI279" s="85" t="s">
        <v>740</v>
      </c>
      <c r="AJ279" s="79" t="b">
        <v>0</v>
      </c>
      <c r="AK279" s="79">
        <v>3</v>
      </c>
      <c r="AL279" s="85" t="s">
        <v>580</v>
      </c>
      <c r="AM279" s="79" t="s">
        <v>813</v>
      </c>
      <c r="AN279" s="79" t="b">
        <v>0</v>
      </c>
      <c r="AO279" s="85" t="s">
        <v>580</v>
      </c>
      <c r="AP279" s="79" t="s">
        <v>176</v>
      </c>
      <c r="AQ279" s="79">
        <v>0</v>
      </c>
      <c r="AR279" s="79">
        <v>0</v>
      </c>
      <c r="AS279" s="79"/>
      <c r="AT279" s="79"/>
      <c r="AU279" s="79"/>
      <c r="AV279" s="79"/>
      <c r="AW279" s="79"/>
      <c r="AX279" s="79"/>
      <c r="AY279" s="79"/>
      <c r="AZ279" s="79"/>
      <c r="BA279">
        <v>2</v>
      </c>
      <c r="BB279" s="78" t="str">
        <f>REPLACE(INDEX(GroupVertices[Group],MATCH(Edges[[#This Row],[Vertex 1]],GroupVertices[Vertex],0)),1,1,"")</f>
        <v>1</v>
      </c>
      <c r="BC279" s="78" t="str">
        <f>REPLACE(INDEX(GroupVertices[Group],MATCH(Edges[[#This Row],[Vertex 2]],GroupVertices[Vertex],0)),1,1,"")</f>
        <v>3</v>
      </c>
      <c r="BD279" s="48"/>
      <c r="BE279" s="49"/>
      <c r="BF279" s="48"/>
      <c r="BG279" s="49"/>
      <c r="BH279" s="48"/>
      <c r="BI279" s="49"/>
      <c r="BJ279" s="48"/>
      <c r="BK279" s="49"/>
      <c r="BL279" s="48"/>
    </row>
    <row r="280" spans="1:64" ht="15">
      <c r="A280" s="64" t="s">
        <v>218</v>
      </c>
      <c r="B280" s="64" t="s">
        <v>230</v>
      </c>
      <c r="C280" s="65" t="s">
        <v>2126</v>
      </c>
      <c r="D280" s="66">
        <v>6.5</v>
      </c>
      <c r="E280" s="67" t="s">
        <v>136</v>
      </c>
      <c r="F280" s="68">
        <v>30</v>
      </c>
      <c r="G280" s="65"/>
      <c r="H280" s="69"/>
      <c r="I280" s="70"/>
      <c r="J280" s="70"/>
      <c r="K280" s="34" t="s">
        <v>65</v>
      </c>
      <c r="L280" s="77">
        <v>280</v>
      </c>
      <c r="M280" s="77"/>
      <c r="N280" s="72"/>
      <c r="O280" s="79" t="s">
        <v>358</v>
      </c>
      <c r="P280" s="81">
        <v>43611.1372337963</v>
      </c>
      <c r="Q280" s="79" t="s">
        <v>447</v>
      </c>
      <c r="R280" s="83" t="s">
        <v>453</v>
      </c>
      <c r="S280" s="79" t="s">
        <v>455</v>
      </c>
      <c r="T280" s="79" t="s">
        <v>458</v>
      </c>
      <c r="U280" s="79"/>
      <c r="V280" s="83" t="s">
        <v>470</v>
      </c>
      <c r="W280" s="81">
        <v>43611.1372337963</v>
      </c>
      <c r="X280" s="83" t="s">
        <v>567</v>
      </c>
      <c r="Y280" s="79"/>
      <c r="Z280" s="79"/>
      <c r="AA280" s="85" t="s">
        <v>666</v>
      </c>
      <c r="AB280" s="79"/>
      <c r="AC280" s="79" t="b">
        <v>0</v>
      </c>
      <c r="AD280" s="79">
        <v>0</v>
      </c>
      <c r="AE280" s="85" t="s">
        <v>740</v>
      </c>
      <c r="AF280" s="79" t="b">
        <v>0</v>
      </c>
      <c r="AG280" s="79" t="s">
        <v>805</v>
      </c>
      <c r="AH280" s="79"/>
      <c r="AI280" s="85" t="s">
        <v>740</v>
      </c>
      <c r="AJ280" s="79" t="b">
        <v>0</v>
      </c>
      <c r="AK280" s="79">
        <v>3</v>
      </c>
      <c r="AL280" s="85" t="s">
        <v>581</v>
      </c>
      <c r="AM280" s="79" t="s">
        <v>813</v>
      </c>
      <c r="AN280" s="79" t="b">
        <v>0</v>
      </c>
      <c r="AO280" s="85" t="s">
        <v>581</v>
      </c>
      <c r="AP280" s="79" t="s">
        <v>176</v>
      </c>
      <c r="AQ280" s="79">
        <v>0</v>
      </c>
      <c r="AR280" s="79">
        <v>0</v>
      </c>
      <c r="AS280" s="79"/>
      <c r="AT280" s="79"/>
      <c r="AU280" s="79"/>
      <c r="AV280" s="79"/>
      <c r="AW280" s="79"/>
      <c r="AX280" s="79"/>
      <c r="AY280" s="79"/>
      <c r="AZ280" s="79"/>
      <c r="BA280">
        <v>2</v>
      </c>
      <c r="BB280" s="78" t="str">
        <f>REPLACE(INDEX(GroupVertices[Group],MATCH(Edges[[#This Row],[Vertex 1]],GroupVertices[Vertex],0)),1,1,"")</f>
        <v>1</v>
      </c>
      <c r="BC280" s="78" t="str">
        <f>REPLACE(INDEX(GroupVertices[Group],MATCH(Edges[[#This Row],[Vertex 2]],GroupVertices[Vertex],0)),1,1,"")</f>
        <v>3</v>
      </c>
      <c r="BD280" s="48"/>
      <c r="BE280" s="49"/>
      <c r="BF280" s="48"/>
      <c r="BG280" s="49"/>
      <c r="BH280" s="48"/>
      <c r="BI280" s="49"/>
      <c r="BJ280" s="48"/>
      <c r="BK280" s="49"/>
      <c r="BL280" s="48"/>
    </row>
    <row r="281" spans="1:64" ht="15">
      <c r="A281" s="64" t="s">
        <v>222</v>
      </c>
      <c r="B281" s="64" t="s">
        <v>230</v>
      </c>
      <c r="C281" s="65" t="s">
        <v>2125</v>
      </c>
      <c r="D281" s="66">
        <v>10</v>
      </c>
      <c r="E281" s="67" t="s">
        <v>136</v>
      </c>
      <c r="F281" s="68">
        <v>28</v>
      </c>
      <c r="G281" s="65"/>
      <c r="H281" s="69"/>
      <c r="I281" s="70"/>
      <c r="J281" s="70"/>
      <c r="K281" s="34" t="s">
        <v>65</v>
      </c>
      <c r="L281" s="77">
        <v>281</v>
      </c>
      <c r="M281" s="77"/>
      <c r="N281" s="72"/>
      <c r="O281" s="79" t="s">
        <v>358</v>
      </c>
      <c r="P281" s="81">
        <v>43611.67560185185</v>
      </c>
      <c r="Q281" s="79" t="s">
        <v>447</v>
      </c>
      <c r="R281" s="83" t="s">
        <v>453</v>
      </c>
      <c r="S281" s="79" t="s">
        <v>455</v>
      </c>
      <c r="T281" s="79" t="s">
        <v>458</v>
      </c>
      <c r="U281" s="79"/>
      <c r="V281" s="83" t="s">
        <v>474</v>
      </c>
      <c r="W281" s="81">
        <v>43611.67560185185</v>
      </c>
      <c r="X281" s="83" t="s">
        <v>570</v>
      </c>
      <c r="Y281" s="79"/>
      <c r="Z281" s="79"/>
      <c r="AA281" s="85" t="s">
        <v>669</v>
      </c>
      <c r="AB281" s="79"/>
      <c r="AC281" s="79" t="b">
        <v>0</v>
      </c>
      <c r="AD281" s="79">
        <v>0</v>
      </c>
      <c r="AE281" s="85" t="s">
        <v>740</v>
      </c>
      <c r="AF281" s="79" t="b">
        <v>0</v>
      </c>
      <c r="AG281" s="79" t="s">
        <v>805</v>
      </c>
      <c r="AH281" s="79"/>
      <c r="AI281" s="85" t="s">
        <v>740</v>
      </c>
      <c r="AJ281" s="79" t="b">
        <v>0</v>
      </c>
      <c r="AK281" s="79">
        <v>3</v>
      </c>
      <c r="AL281" s="85" t="s">
        <v>581</v>
      </c>
      <c r="AM281" s="79" t="s">
        <v>813</v>
      </c>
      <c r="AN281" s="79" t="b">
        <v>0</v>
      </c>
      <c r="AO281" s="85" t="s">
        <v>581</v>
      </c>
      <c r="AP281" s="79" t="s">
        <v>176</v>
      </c>
      <c r="AQ281" s="79">
        <v>0</v>
      </c>
      <c r="AR281" s="79">
        <v>0</v>
      </c>
      <c r="AS281" s="79"/>
      <c r="AT281" s="79"/>
      <c r="AU281" s="79"/>
      <c r="AV281" s="79"/>
      <c r="AW281" s="79"/>
      <c r="AX281" s="79"/>
      <c r="AY281" s="79"/>
      <c r="AZ281" s="79"/>
      <c r="BA281">
        <v>3</v>
      </c>
      <c r="BB281" s="78" t="str">
        <f>REPLACE(INDEX(GroupVertices[Group],MATCH(Edges[[#This Row],[Vertex 1]],GroupVertices[Vertex],0)),1,1,"")</f>
        <v>3</v>
      </c>
      <c r="BC281" s="78" t="str">
        <f>REPLACE(INDEX(GroupVertices[Group],MATCH(Edges[[#This Row],[Vertex 2]],GroupVertices[Vertex],0)),1,1,"")</f>
        <v>3</v>
      </c>
      <c r="BD281" s="48"/>
      <c r="BE281" s="49"/>
      <c r="BF281" s="48"/>
      <c r="BG281" s="49"/>
      <c r="BH281" s="48"/>
      <c r="BI281" s="49"/>
      <c r="BJ281" s="48"/>
      <c r="BK281" s="49"/>
      <c r="BL281" s="48"/>
    </row>
    <row r="282" spans="1:64" ht="15">
      <c r="A282" s="64" t="s">
        <v>222</v>
      </c>
      <c r="B282" s="64" t="s">
        <v>230</v>
      </c>
      <c r="C282" s="65" t="s">
        <v>2125</v>
      </c>
      <c r="D282" s="66">
        <v>10</v>
      </c>
      <c r="E282" s="67" t="s">
        <v>136</v>
      </c>
      <c r="F282" s="68">
        <v>28</v>
      </c>
      <c r="G282" s="65"/>
      <c r="H282" s="69"/>
      <c r="I282" s="70"/>
      <c r="J282" s="70"/>
      <c r="K282" s="34" t="s">
        <v>65</v>
      </c>
      <c r="L282" s="77">
        <v>282</v>
      </c>
      <c r="M282" s="77"/>
      <c r="N282" s="72"/>
      <c r="O282" s="79" t="s">
        <v>358</v>
      </c>
      <c r="P282" s="81">
        <v>43611.67570601852</v>
      </c>
      <c r="Q282" s="79" t="s">
        <v>446</v>
      </c>
      <c r="R282" s="83" t="s">
        <v>452</v>
      </c>
      <c r="S282" s="79" t="s">
        <v>455</v>
      </c>
      <c r="T282" s="79" t="s">
        <v>458</v>
      </c>
      <c r="U282" s="79"/>
      <c r="V282" s="83" t="s">
        <v>474</v>
      </c>
      <c r="W282" s="81">
        <v>43611.67570601852</v>
      </c>
      <c r="X282" s="83" t="s">
        <v>571</v>
      </c>
      <c r="Y282" s="79"/>
      <c r="Z282" s="79"/>
      <c r="AA282" s="85" t="s">
        <v>670</v>
      </c>
      <c r="AB282" s="79"/>
      <c r="AC282" s="79" t="b">
        <v>0</v>
      </c>
      <c r="AD282" s="79">
        <v>0</v>
      </c>
      <c r="AE282" s="85" t="s">
        <v>740</v>
      </c>
      <c r="AF282" s="79" t="b">
        <v>0</v>
      </c>
      <c r="AG282" s="79" t="s">
        <v>805</v>
      </c>
      <c r="AH282" s="79"/>
      <c r="AI282" s="85" t="s">
        <v>740</v>
      </c>
      <c r="AJ282" s="79" t="b">
        <v>0</v>
      </c>
      <c r="AK282" s="79">
        <v>3</v>
      </c>
      <c r="AL282" s="85" t="s">
        <v>580</v>
      </c>
      <c r="AM282" s="79" t="s">
        <v>813</v>
      </c>
      <c r="AN282" s="79" t="b">
        <v>0</v>
      </c>
      <c r="AO282" s="85" t="s">
        <v>580</v>
      </c>
      <c r="AP282" s="79" t="s">
        <v>176</v>
      </c>
      <c r="AQ282" s="79">
        <v>0</v>
      </c>
      <c r="AR282" s="79">
        <v>0</v>
      </c>
      <c r="AS282" s="79"/>
      <c r="AT282" s="79"/>
      <c r="AU282" s="79"/>
      <c r="AV282" s="79"/>
      <c r="AW282" s="79"/>
      <c r="AX282" s="79"/>
      <c r="AY282" s="79"/>
      <c r="AZ282" s="79"/>
      <c r="BA282">
        <v>3</v>
      </c>
      <c r="BB282" s="78" t="str">
        <f>REPLACE(INDEX(GroupVertices[Group],MATCH(Edges[[#This Row],[Vertex 1]],GroupVertices[Vertex],0)),1,1,"")</f>
        <v>3</v>
      </c>
      <c r="BC282" s="78" t="str">
        <f>REPLACE(INDEX(GroupVertices[Group],MATCH(Edges[[#This Row],[Vertex 2]],GroupVertices[Vertex],0)),1,1,"")</f>
        <v>3</v>
      </c>
      <c r="BD282" s="48"/>
      <c r="BE282" s="49"/>
      <c r="BF282" s="48"/>
      <c r="BG282" s="49"/>
      <c r="BH282" s="48"/>
      <c r="BI282" s="49"/>
      <c r="BJ282" s="48"/>
      <c r="BK282" s="49"/>
      <c r="BL282" s="48"/>
    </row>
    <row r="283" spans="1:64" ht="15">
      <c r="A283" s="64" t="s">
        <v>222</v>
      </c>
      <c r="B283" s="64" t="s">
        <v>230</v>
      </c>
      <c r="C283" s="65" t="s">
        <v>2125</v>
      </c>
      <c r="D283" s="66">
        <v>10</v>
      </c>
      <c r="E283" s="67" t="s">
        <v>136</v>
      </c>
      <c r="F283" s="68">
        <v>28</v>
      </c>
      <c r="G283" s="65"/>
      <c r="H283" s="69"/>
      <c r="I283" s="70"/>
      <c r="J283" s="70"/>
      <c r="K283" s="34" t="s">
        <v>65</v>
      </c>
      <c r="L283" s="77">
        <v>283</v>
      </c>
      <c r="M283" s="77"/>
      <c r="N283" s="72"/>
      <c r="O283" s="79" t="s">
        <v>358</v>
      </c>
      <c r="P283" s="81">
        <v>43611.67612268519</v>
      </c>
      <c r="Q283" s="79" t="s">
        <v>363</v>
      </c>
      <c r="R283" s="83" t="s">
        <v>451</v>
      </c>
      <c r="S283" s="79" t="s">
        <v>455</v>
      </c>
      <c r="T283" s="79" t="s">
        <v>458</v>
      </c>
      <c r="U283" s="79"/>
      <c r="V283" s="83" t="s">
        <v>474</v>
      </c>
      <c r="W283" s="81">
        <v>43611.67612268519</v>
      </c>
      <c r="X283" s="83" t="s">
        <v>572</v>
      </c>
      <c r="Y283" s="79"/>
      <c r="Z283" s="79"/>
      <c r="AA283" s="85" t="s">
        <v>671</v>
      </c>
      <c r="AB283" s="79"/>
      <c r="AC283" s="79" t="b">
        <v>0</v>
      </c>
      <c r="AD283" s="79">
        <v>0</v>
      </c>
      <c r="AE283" s="85" t="s">
        <v>740</v>
      </c>
      <c r="AF283" s="79" t="b">
        <v>0</v>
      </c>
      <c r="AG283" s="79" t="s">
        <v>805</v>
      </c>
      <c r="AH283" s="79"/>
      <c r="AI283" s="85" t="s">
        <v>740</v>
      </c>
      <c r="AJ283" s="79" t="b">
        <v>0</v>
      </c>
      <c r="AK283" s="79">
        <v>3</v>
      </c>
      <c r="AL283" s="85" t="s">
        <v>579</v>
      </c>
      <c r="AM283" s="79" t="s">
        <v>813</v>
      </c>
      <c r="AN283" s="79" t="b">
        <v>0</v>
      </c>
      <c r="AO283" s="85" t="s">
        <v>579</v>
      </c>
      <c r="AP283" s="79" t="s">
        <v>176</v>
      </c>
      <c r="AQ283" s="79">
        <v>0</v>
      </c>
      <c r="AR283" s="79">
        <v>0</v>
      </c>
      <c r="AS283" s="79"/>
      <c r="AT283" s="79"/>
      <c r="AU283" s="79"/>
      <c r="AV283" s="79"/>
      <c r="AW283" s="79"/>
      <c r="AX283" s="79"/>
      <c r="AY283" s="79"/>
      <c r="AZ283" s="79"/>
      <c r="BA283">
        <v>3</v>
      </c>
      <c r="BB283" s="78" t="str">
        <f>REPLACE(INDEX(GroupVertices[Group],MATCH(Edges[[#This Row],[Vertex 1]],GroupVertices[Vertex],0)),1,1,"")</f>
        <v>3</v>
      </c>
      <c r="BC283" s="78" t="str">
        <f>REPLACE(INDEX(GroupVertices[Group],MATCH(Edges[[#This Row],[Vertex 2]],GroupVertices[Vertex],0)),1,1,"")</f>
        <v>3</v>
      </c>
      <c r="BD283" s="48"/>
      <c r="BE283" s="49"/>
      <c r="BF283" s="48"/>
      <c r="BG283" s="49"/>
      <c r="BH283" s="48"/>
      <c r="BI283" s="49"/>
      <c r="BJ283" s="48"/>
      <c r="BK283" s="49"/>
      <c r="BL283" s="48"/>
    </row>
    <row r="284" spans="1:64" ht="15">
      <c r="A284" s="64" t="s">
        <v>217</v>
      </c>
      <c r="B284" s="64" t="s">
        <v>231</v>
      </c>
      <c r="C284" s="65" t="s">
        <v>2125</v>
      </c>
      <c r="D284" s="66">
        <v>10</v>
      </c>
      <c r="E284" s="67" t="s">
        <v>136</v>
      </c>
      <c r="F284" s="68">
        <v>28</v>
      </c>
      <c r="G284" s="65"/>
      <c r="H284" s="69"/>
      <c r="I284" s="70"/>
      <c r="J284" s="70"/>
      <c r="K284" s="34" t="s">
        <v>65</v>
      </c>
      <c r="L284" s="77">
        <v>284</v>
      </c>
      <c r="M284" s="77"/>
      <c r="N284" s="72"/>
      <c r="O284" s="79" t="s">
        <v>358</v>
      </c>
      <c r="P284" s="81">
        <v>43609.799305555556</v>
      </c>
      <c r="Q284" s="79" t="s">
        <v>364</v>
      </c>
      <c r="R284" s="83" t="s">
        <v>451</v>
      </c>
      <c r="S284" s="79" t="s">
        <v>455</v>
      </c>
      <c r="T284" s="79" t="s">
        <v>459</v>
      </c>
      <c r="U284" s="79"/>
      <c r="V284" s="83" t="s">
        <v>469</v>
      </c>
      <c r="W284" s="81">
        <v>43609.799305555556</v>
      </c>
      <c r="X284" s="83" t="s">
        <v>480</v>
      </c>
      <c r="Y284" s="79"/>
      <c r="Z284" s="79"/>
      <c r="AA284" s="85" t="s">
        <v>579</v>
      </c>
      <c r="AB284" s="79"/>
      <c r="AC284" s="79" t="b">
        <v>0</v>
      </c>
      <c r="AD284" s="79">
        <v>9</v>
      </c>
      <c r="AE284" s="85" t="s">
        <v>740</v>
      </c>
      <c r="AF284" s="79" t="b">
        <v>0</v>
      </c>
      <c r="AG284" s="79" t="s">
        <v>805</v>
      </c>
      <c r="AH284" s="79"/>
      <c r="AI284" s="85" t="s">
        <v>740</v>
      </c>
      <c r="AJ284" s="79" t="b">
        <v>0</v>
      </c>
      <c r="AK284" s="79">
        <v>3</v>
      </c>
      <c r="AL284" s="85" t="s">
        <v>740</v>
      </c>
      <c r="AM284" s="79" t="s">
        <v>809</v>
      </c>
      <c r="AN284" s="79" t="b">
        <v>0</v>
      </c>
      <c r="AO284" s="85" t="s">
        <v>579</v>
      </c>
      <c r="AP284" s="79" t="s">
        <v>176</v>
      </c>
      <c r="AQ284" s="79">
        <v>0</v>
      </c>
      <c r="AR284" s="79">
        <v>0</v>
      </c>
      <c r="AS284" s="79"/>
      <c r="AT284" s="79"/>
      <c r="AU284" s="79"/>
      <c r="AV284" s="79"/>
      <c r="AW284" s="79"/>
      <c r="AX284" s="79"/>
      <c r="AY284" s="79"/>
      <c r="AZ284" s="79"/>
      <c r="BA284">
        <v>3</v>
      </c>
      <c r="BB284" s="78" t="str">
        <f>REPLACE(INDEX(GroupVertices[Group],MATCH(Edges[[#This Row],[Vertex 1]],GroupVertices[Vertex],0)),1,1,"")</f>
        <v>3</v>
      </c>
      <c r="BC284" s="78" t="str">
        <f>REPLACE(INDEX(GroupVertices[Group],MATCH(Edges[[#This Row],[Vertex 2]],GroupVertices[Vertex],0)),1,1,"")</f>
        <v>3</v>
      </c>
      <c r="BD284" s="48"/>
      <c r="BE284" s="49"/>
      <c r="BF284" s="48"/>
      <c r="BG284" s="49"/>
      <c r="BH284" s="48"/>
      <c r="BI284" s="49"/>
      <c r="BJ284" s="48"/>
      <c r="BK284" s="49"/>
      <c r="BL284" s="48"/>
    </row>
    <row r="285" spans="1:64" ht="15">
      <c r="A285" s="64" t="s">
        <v>217</v>
      </c>
      <c r="B285" s="64" t="s">
        <v>231</v>
      </c>
      <c r="C285" s="65" t="s">
        <v>2125</v>
      </c>
      <c r="D285" s="66">
        <v>10</v>
      </c>
      <c r="E285" s="67" t="s">
        <v>136</v>
      </c>
      <c r="F285" s="68">
        <v>28</v>
      </c>
      <c r="G285" s="65"/>
      <c r="H285" s="69"/>
      <c r="I285" s="70"/>
      <c r="J285" s="70"/>
      <c r="K285" s="34" t="s">
        <v>65</v>
      </c>
      <c r="L285" s="77">
        <v>285</v>
      </c>
      <c r="M285" s="77"/>
      <c r="N285" s="72"/>
      <c r="O285" s="79" t="s">
        <v>358</v>
      </c>
      <c r="P285" s="81">
        <v>43610.646678240744</v>
      </c>
      <c r="Q285" s="79" t="s">
        <v>365</v>
      </c>
      <c r="R285" s="83" t="s">
        <v>452</v>
      </c>
      <c r="S285" s="79" t="s">
        <v>455</v>
      </c>
      <c r="T285" s="79" t="s">
        <v>460</v>
      </c>
      <c r="U285" s="79"/>
      <c r="V285" s="83" t="s">
        <v>469</v>
      </c>
      <c r="W285" s="81">
        <v>43610.646678240744</v>
      </c>
      <c r="X285" s="83" t="s">
        <v>481</v>
      </c>
      <c r="Y285" s="79"/>
      <c r="Z285" s="79"/>
      <c r="AA285" s="85" t="s">
        <v>580</v>
      </c>
      <c r="AB285" s="79"/>
      <c r="AC285" s="79" t="b">
        <v>0</v>
      </c>
      <c r="AD285" s="79">
        <v>4</v>
      </c>
      <c r="AE285" s="85" t="s">
        <v>740</v>
      </c>
      <c r="AF285" s="79" t="b">
        <v>0</v>
      </c>
      <c r="AG285" s="79" t="s">
        <v>805</v>
      </c>
      <c r="AH285" s="79"/>
      <c r="AI285" s="85" t="s">
        <v>740</v>
      </c>
      <c r="AJ285" s="79" t="b">
        <v>0</v>
      </c>
      <c r="AK285" s="79">
        <v>3</v>
      </c>
      <c r="AL285" s="85" t="s">
        <v>740</v>
      </c>
      <c r="AM285" s="79" t="s">
        <v>811</v>
      </c>
      <c r="AN285" s="79" t="b">
        <v>0</v>
      </c>
      <c r="AO285" s="85" t="s">
        <v>580</v>
      </c>
      <c r="AP285" s="79" t="s">
        <v>176</v>
      </c>
      <c r="AQ285" s="79">
        <v>0</v>
      </c>
      <c r="AR285" s="79">
        <v>0</v>
      </c>
      <c r="AS285" s="79"/>
      <c r="AT285" s="79"/>
      <c r="AU285" s="79"/>
      <c r="AV285" s="79"/>
      <c r="AW285" s="79"/>
      <c r="AX285" s="79"/>
      <c r="AY285" s="79"/>
      <c r="AZ285" s="79"/>
      <c r="BA285">
        <v>3</v>
      </c>
      <c r="BB285" s="78" t="str">
        <f>REPLACE(INDEX(GroupVertices[Group],MATCH(Edges[[#This Row],[Vertex 1]],GroupVertices[Vertex],0)),1,1,"")</f>
        <v>3</v>
      </c>
      <c r="BC285" s="78" t="str">
        <f>REPLACE(INDEX(GroupVertices[Group],MATCH(Edges[[#This Row],[Vertex 2]],GroupVertices[Vertex],0)),1,1,"")</f>
        <v>3</v>
      </c>
      <c r="BD285" s="48"/>
      <c r="BE285" s="49"/>
      <c r="BF285" s="48"/>
      <c r="BG285" s="49"/>
      <c r="BH285" s="48"/>
      <c r="BI285" s="49"/>
      <c r="BJ285" s="48"/>
      <c r="BK285" s="49"/>
      <c r="BL285" s="48"/>
    </row>
    <row r="286" spans="1:64" ht="15">
      <c r="A286" s="64" t="s">
        <v>217</v>
      </c>
      <c r="B286" s="64" t="s">
        <v>231</v>
      </c>
      <c r="C286" s="65" t="s">
        <v>2125</v>
      </c>
      <c r="D286" s="66">
        <v>10</v>
      </c>
      <c r="E286" s="67" t="s">
        <v>136</v>
      </c>
      <c r="F286" s="68">
        <v>28</v>
      </c>
      <c r="G286" s="65"/>
      <c r="H286" s="69"/>
      <c r="I286" s="70"/>
      <c r="J286" s="70"/>
      <c r="K286" s="34" t="s">
        <v>65</v>
      </c>
      <c r="L286" s="77">
        <v>286</v>
      </c>
      <c r="M286" s="77"/>
      <c r="N286" s="72"/>
      <c r="O286" s="79" t="s">
        <v>358</v>
      </c>
      <c r="P286" s="81">
        <v>43611.00885416667</v>
      </c>
      <c r="Q286" s="79" t="s">
        <v>366</v>
      </c>
      <c r="R286" s="83" t="s">
        <v>453</v>
      </c>
      <c r="S286" s="79" t="s">
        <v>455</v>
      </c>
      <c r="T286" s="79" t="s">
        <v>461</v>
      </c>
      <c r="U286" s="79"/>
      <c r="V286" s="83" t="s">
        <v>469</v>
      </c>
      <c r="W286" s="81">
        <v>43611.00885416667</v>
      </c>
      <c r="X286" s="83" t="s">
        <v>482</v>
      </c>
      <c r="Y286" s="79"/>
      <c r="Z286" s="79"/>
      <c r="AA286" s="85" t="s">
        <v>581</v>
      </c>
      <c r="AB286" s="79"/>
      <c r="AC286" s="79" t="b">
        <v>0</v>
      </c>
      <c r="AD286" s="79">
        <v>3</v>
      </c>
      <c r="AE286" s="85" t="s">
        <v>740</v>
      </c>
      <c r="AF286" s="79" t="b">
        <v>0</v>
      </c>
      <c r="AG286" s="79" t="s">
        <v>805</v>
      </c>
      <c r="AH286" s="79"/>
      <c r="AI286" s="85" t="s">
        <v>740</v>
      </c>
      <c r="AJ286" s="79" t="b">
        <v>0</v>
      </c>
      <c r="AK286" s="79">
        <v>3</v>
      </c>
      <c r="AL286" s="85" t="s">
        <v>740</v>
      </c>
      <c r="AM286" s="79" t="s">
        <v>809</v>
      </c>
      <c r="AN286" s="79" t="b">
        <v>0</v>
      </c>
      <c r="AO286" s="85" t="s">
        <v>581</v>
      </c>
      <c r="AP286" s="79" t="s">
        <v>176</v>
      </c>
      <c r="AQ286" s="79">
        <v>0</v>
      </c>
      <c r="AR286" s="79">
        <v>0</v>
      </c>
      <c r="AS286" s="79"/>
      <c r="AT286" s="79"/>
      <c r="AU286" s="79"/>
      <c r="AV286" s="79"/>
      <c r="AW286" s="79"/>
      <c r="AX286" s="79"/>
      <c r="AY286" s="79"/>
      <c r="AZ286" s="79"/>
      <c r="BA286">
        <v>3</v>
      </c>
      <c r="BB286" s="78" t="str">
        <f>REPLACE(INDEX(GroupVertices[Group],MATCH(Edges[[#This Row],[Vertex 1]],GroupVertices[Vertex],0)),1,1,"")</f>
        <v>3</v>
      </c>
      <c r="BC286" s="78" t="str">
        <f>REPLACE(INDEX(GroupVertices[Group],MATCH(Edges[[#This Row],[Vertex 2]],GroupVertices[Vertex],0)),1,1,"")</f>
        <v>3</v>
      </c>
      <c r="BD286" s="48"/>
      <c r="BE286" s="49"/>
      <c r="BF286" s="48"/>
      <c r="BG286" s="49"/>
      <c r="BH286" s="48"/>
      <c r="BI286" s="49"/>
      <c r="BJ286" s="48"/>
      <c r="BK286" s="49"/>
      <c r="BL286" s="48"/>
    </row>
    <row r="287" spans="1:64" ht="15">
      <c r="A287" s="64" t="s">
        <v>218</v>
      </c>
      <c r="B287" s="64" t="s">
        <v>231</v>
      </c>
      <c r="C287" s="65" t="s">
        <v>2126</v>
      </c>
      <c r="D287" s="66">
        <v>6.5</v>
      </c>
      <c r="E287" s="67" t="s">
        <v>136</v>
      </c>
      <c r="F287" s="68">
        <v>30</v>
      </c>
      <c r="G287" s="65"/>
      <c r="H287" s="69"/>
      <c r="I287" s="70"/>
      <c r="J287" s="70"/>
      <c r="K287" s="34" t="s">
        <v>65</v>
      </c>
      <c r="L287" s="77">
        <v>287</v>
      </c>
      <c r="M287" s="77"/>
      <c r="N287" s="72"/>
      <c r="O287" s="79" t="s">
        <v>358</v>
      </c>
      <c r="P287" s="81">
        <v>43610.65162037037</v>
      </c>
      <c r="Q287" s="79" t="s">
        <v>446</v>
      </c>
      <c r="R287" s="83" t="s">
        <v>452</v>
      </c>
      <c r="S287" s="79" t="s">
        <v>455</v>
      </c>
      <c r="T287" s="79" t="s">
        <v>458</v>
      </c>
      <c r="U287" s="79"/>
      <c r="V287" s="83" t="s">
        <v>470</v>
      </c>
      <c r="W287" s="81">
        <v>43610.65162037037</v>
      </c>
      <c r="X287" s="83" t="s">
        <v>566</v>
      </c>
      <c r="Y287" s="79"/>
      <c r="Z287" s="79"/>
      <c r="AA287" s="85" t="s">
        <v>665</v>
      </c>
      <c r="AB287" s="79"/>
      <c r="AC287" s="79" t="b">
        <v>0</v>
      </c>
      <c r="AD287" s="79">
        <v>0</v>
      </c>
      <c r="AE287" s="85" t="s">
        <v>740</v>
      </c>
      <c r="AF287" s="79" t="b">
        <v>0</v>
      </c>
      <c r="AG287" s="79" t="s">
        <v>805</v>
      </c>
      <c r="AH287" s="79"/>
      <c r="AI287" s="85" t="s">
        <v>740</v>
      </c>
      <c r="AJ287" s="79" t="b">
        <v>0</v>
      </c>
      <c r="AK287" s="79">
        <v>3</v>
      </c>
      <c r="AL287" s="85" t="s">
        <v>580</v>
      </c>
      <c r="AM287" s="79" t="s">
        <v>813</v>
      </c>
      <c r="AN287" s="79" t="b">
        <v>0</v>
      </c>
      <c r="AO287" s="85" t="s">
        <v>580</v>
      </c>
      <c r="AP287" s="79" t="s">
        <v>176</v>
      </c>
      <c r="AQ287" s="79">
        <v>0</v>
      </c>
      <c r="AR287" s="79">
        <v>0</v>
      </c>
      <c r="AS287" s="79"/>
      <c r="AT287" s="79"/>
      <c r="AU287" s="79"/>
      <c r="AV287" s="79"/>
      <c r="AW287" s="79"/>
      <c r="AX287" s="79"/>
      <c r="AY287" s="79"/>
      <c r="AZ287" s="79"/>
      <c r="BA287">
        <v>2</v>
      </c>
      <c r="BB287" s="78" t="str">
        <f>REPLACE(INDEX(GroupVertices[Group],MATCH(Edges[[#This Row],[Vertex 1]],GroupVertices[Vertex],0)),1,1,"")</f>
        <v>1</v>
      </c>
      <c r="BC287" s="78" t="str">
        <f>REPLACE(INDEX(GroupVertices[Group],MATCH(Edges[[#This Row],[Vertex 2]],GroupVertices[Vertex],0)),1,1,"")</f>
        <v>3</v>
      </c>
      <c r="BD287" s="48"/>
      <c r="BE287" s="49"/>
      <c r="BF287" s="48"/>
      <c r="BG287" s="49"/>
      <c r="BH287" s="48"/>
      <c r="BI287" s="49"/>
      <c r="BJ287" s="48"/>
      <c r="BK287" s="49"/>
      <c r="BL287" s="48"/>
    </row>
    <row r="288" spans="1:64" ht="15">
      <c r="A288" s="64" t="s">
        <v>218</v>
      </c>
      <c r="B288" s="64" t="s">
        <v>231</v>
      </c>
      <c r="C288" s="65" t="s">
        <v>2126</v>
      </c>
      <c r="D288" s="66">
        <v>6.5</v>
      </c>
      <c r="E288" s="67" t="s">
        <v>136</v>
      </c>
      <c r="F288" s="68">
        <v>30</v>
      </c>
      <c r="G288" s="65"/>
      <c r="H288" s="69"/>
      <c r="I288" s="70"/>
      <c r="J288" s="70"/>
      <c r="K288" s="34" t="s">
        <v>65</v>
      </c>
      <c r="L288" s="77">
        <v>288</v>
      </c>
      <c r="M288" s="77"/>
      <c r="N288" s="72"/>
      <c r="O288" s="79" t="s">
        <v>358</v>
      </c>
      <c r="P288" s="81">
        <v>43611.1372337963</v>
      </c>
      <c r="Q288" s="79" t="s">
        <v>447</v>
      </c>
      <c r="R288" s="83" t="s">
        <v>453</v>
      </c>
      <c r="S288" s="79" t="s">
        <v>455</v>
      </c>
      <c r="T288" s="79" t="s">
        <v>458</v>
      </c>
      <c r="U288" s="79"/>
      <c r="V288" s="83" t="s">
        <v>470</v>
      </c>
      <c r="W288" s="81">
        <v>43611.1372337963</v>
      </c>
      <c r="X288" s="83" t="s">
        <v>567</v>
      </c>
      <c r="Y288" s="79"/>
      <c r="Z288" s="79"/>
      <c r="AA288" s="85" t="s">
        <v>666</v>
      </c>
      <c r="AB288" s="79"/>
      <c r="AC288" s="79" t="b">
        <v>0</v>
      </c>
      <c r="AD288" s="79">
        <v>0</v>
      </c>
      <c r="AE288" s="85" t="s">
        <v>740</v>
      </c>
      <c r="AF288" s="79" t="b">
        <v>0</v>
      </c>
      <c r="AG288" s="79" t="s">
        <v>805</v>
      </c>
      <c r="AH288" s="79"/>
      <c r="AI288" s="85" t="s">
        <v>740</v>
      </c>
      <c r="AJ288" s="79" t="b">
        <v>0</v>
      </c>
      <c r="AK288" s="79">
        <v>3</v>
      </c>
      <c r="AL288" s="85" t="s">
        <v>581</v>
      </c>
      <c r="AM288" s="79" t="s">
        <v>813</v>
      </c>
      <c r="AN288" s="79" t="b">
        <v>0</v>
      </c>
      <c r="AO288" s="85" t="s">
        <v>581</v>
      </c>
      <c r="AP288" s="79" t="s">
        <v>176</v>
      </c>
      <c r="AQ288" s="79">
        <v>0</v>
      </c>
      <c r="AR288" s="79">
        <v>0</v>
      </c>
      <c r="AS288" s="79"/>
      <c r="AT288" s="79"/>
      <c r="AU288" s="79"/>
      <c r="AV288" s="79"/>
      <c r="AW288" s="79"/>
      <c r="AX288" s="79"/>
      <c r="AY288" s="79"/>
      <c r="AZ288" s="79"/>
      <c r="BA288">
        <v>2</v>
      </c>
      <c r="BB288" s="78" t="str">
        <f>REPLACE(INDEX(GroupVertices[Group],MATCH(Edges[[#This Row],[Vertex 1]],GroupVertices[Vertex],0)),1,1,"")</f>
        <v>1</v>
      </c>
      <c r="BC288" s="78" t="str">
        <f>REPLACE(INDEX(GroupVertices[Group],MATCH(Edges[[#This Row],[Vertex 2]],GroupVertices[Vertex],0)),1,1,"")</f>
        <v>3</v>
      </c>
      <c r="BD288" s="48"/>
      <c r="BE288" s="49"/>
      <c r="BF288" s="48"/>
      <c r="BG288" s="49"/>
      <c r="BH288" s="48"/>
      <c r="BI288" s="49"/>
      <c r="BJ288" s="48"/>
      <c r="BK288" s="49"/>
      <c r="BL288" s="48"/>
    </row>
    <row r="289" spans="1:64" ht="15">
      <c r="A289" s="64" t="s">
        <v>222</v>
      </c>
      <c r="B289" s="64" t="s">
        <v>231</v>
      </c>
      <c r="C289" s="65" t="s">
        <v>2125</v>
      </c>
      <c r="D289" s="66">
        <v>10</v>
      </c>
      <c r="E289" s="67" t="s">
        <v>136</v>
      </c>
      <c r="F289" s="68">
        <v>28</v>
      </c>
      <c r="G289" s="65"/>
      <c r="H289" s="69"/>
      <c r="I289" s="70"/>
      <c r="J289" s="70"/>
      <c r="K289" s="34" t="s">
        <v>65</v>
      </c>
      <c r="L289" s="77">
        <v>289</v>
      </c>
      <c r="M289" s="77"/>
      <c r="N289" s="72"/>
      <c r="O289" s="79" t="s">
        <v>358</v>
      </c>
      <c r="P289" s="81">
        <v>43611.67560185185</v>
      </c>
      <c r="Q289" s="79" t="s">
        <v>447</v>
      </c>
      <c r="R289" s="83" t="s">
        <v>453</v>
      </c>
      <c r="S289" s="79" t="s">
        <v>455</v>
      </c>
      <c r="T289" s="79" t="s">
        <v>458</v>
      </c>
      <c r="U289" s="79"/>
      <c r="V289" s="83" t="s">
        <v>474</v>
      </c>
      <c r="W289" s="81">
        <v>43611.67560185185</v>
      </c>
      <c r="X289" s="83" t="s">
        <v>570</v>
      </c>
      <c r="Y289" s="79"/>
      <c r="Z289" s="79"/>
      <c r="AA289" s="85" t="s">
        <v>669</v>
      </c>
      <c r="AB289" s="79"/>
      <c r="AC289" s="79" t="b">
        <v>0</v>
      </c>
      <c r="AD289" s="79">
        <v>0</v>
      </c>
      <c r="AE289" s="85" t="s">
        <v>740</v>
      </c>
      <c r="AF289" s="79" t="b">
        <v>0</v>
      </c>
      <c r="AG289" s="79" t="s">
        <v>805</v>
      </c>
      <c r="AH289" s="79"/>
      <c r="AI289" s="85" t="s">
        <v>740</v>
      </c>
      <c r="AJ289" s="79" t="b">
        <v>0</v>
      </c>
      <c r="AK289" s="79">
        <v>3</v>
      </c>
      <c r="AL289" s="85" t="s">
        <v>581</v>
      </c>
      <c r="AM289" s="79" t="s">
        <v>813</v>
      </c>
      <c r="AN289" s="79" t="b">
        <v>0</v>
      </c>
      <c r="AO289" s="85" t="s">
        <v>581</v>
      </c>
      <c r="AP289" s="79" t="s">
        <v>176</v>
      </c>
      <c r="AQ289" s="79">
        <v>0</v>
      </c>
      <c r="AR289" s="79">
        <v>0</v>
      </c>
      <c r="AS289" s="79"/>
      <c r="AT289" s="79"/>
      <c r="AU289" s="79"/>
      <c r="AV289" s="79"/>
      <c r="AW289" s="79"/>
      <c r="AX289" s="79"/>
      <c r="AY289" s="79"/>
      <c r="AZ289" s="79"/>
      <c r="BA289">
        <v>3</v>
      </c>
      <c r="BB289" s="78" t="str">
        <f>REPLACE(INDEX(GroupVertices[Group],MATCH(Edges[[#This Row],[Vertex 1]],GroupVertices[Vertex],0)),1,1,"")</f>
        <v>3</v>
      </c>
      <c r="BC289" s="78" t="str">
        <f>REPLACE(INDEX(GroupVertices[Group],MATCH(Edges[[#This Row],[Vertex 2]],GroupVertices[Vertex],0)),1,1,"")</f>
        <v>3</v>
      </c>
      <c r="BD289" s="48"/>
      <c r="BE289" s="49"/>
      <c r="BF289" s="48"/>
      <c r="BG289" s="49"/>
      <c r="BH289" s="48"/>
      <c r="BI289" s="49"/>
      <c r="BJ289" s="48"/>
      <c r="BK289" s="49"/>
      <c r="BL289" s="48"/>
    </row>
    <row r="290" spans="1:64" ht="15">
      <c r="A290" s="64" t="s">
        <v>222</v>
      </c>
      <c r="B290" s="64" t="s">
        <v>231</v>
      </c>
      <c r="C290" s="65" t="s">
        <v>2125</v>
      </c>
      <c r="D290" s="66">
        <v>10</v>
      </c>
      <c r="E290" s="67" t="s">
        <v>136</v>
      </c>
      <c r="F290" s="68">
        <v>28</v>
      </c>
      <c r="G290" s="65"/>
      <c r="H290" s="69"/>
      <c r="I290" s="70"/>
      <c r="J290" s="70"/>
      <c r="K290" s="34" t="s">
        <v>65</v>
      </c>
      <c r="L290" s="77">
        <v>290</v>
      </c>
      <c r="M290" s="77"/>
      <c r="N290" s="72"/>
      <c r="O290" s="79" t="s">
        <v>358</v>
      </c>
      <c r="P290" s="81">
        <v>43611.67570601852</v>
      </c>
      <c r="Q290" s="79" t="s">
        <v>446</v>
      </c>
      <c r="R290" s="83" t="s">
        <v>452</v>
      </c>
      <c r="S290" s="79" t="s">
        <v>455</v>
      </c>
      <c r="T290" s="79" t="s">
        <v>458</v>
      </c>
      <c r="U290" s="79"/>
      <c r="V290" s="83" t="s">
        <v>474</v>
      </c>
      <c r="W290" s="81">
        <v>43611.67570601852</v>
      </c>
      <c r="X290" s="83" t="s">
        <v>571</v>
      </c>
      <c r="Y290" s="79"/>
      <c r="Z290" s="79"/>
      <c r="AA290" s="85" t="s">
        <v>670</v>
      </c>
      <c r="AB290" s="79"/>
      <c r="AC290" s="79" t="b">
        <v>0</v>
      </c>
      <c r="AD290" s="79">
        <v>0</v>
      </c>
      <c r="AE290" s="85" t="s">
        <v>740</v>
      </c>
      <c r="AF290" s="79" t="b">
        <v>0</v>
      </c>
      <c r="AG290" s="79" t="s">
        <v>805</v>
      </c>
      <c r="AH290" s="79"/>
      <c r="AI290" s="85" t="s">
        <v>740</v>
      </c>
      <c r="AJ290" s="79" t="b">
        <v>0</v>
      </c>
      <c r="AK290" s="79">
        <v>3</v>
      </c>
      <c r="AL290" s="85" t="s">
        <v>580</v>
      </c>
      <c r="AM290" s="79" t="s">
        <v>813</v>
      </c>
      <c r="AN290" s="79" t="b">
        <v>0</v>
      </c>
      <c r="AO290" s="85" t="s">
        <v>580</v>
      </c>
      <c r="AP290" s="79" t="s">
        <v>176</v>
      </c>
      <c r="AQ290" s="79">
        <v>0</v>
      </c>
      <c r="AR290" s="79">
        <v>0</v>
      </c>
      <c r="AS290" s="79"/>
      <c r="AT290" s="79"/>
      <c r="AU290" s="79"/>
      <c r="AV290" s="79"/>
      <c r="AW290" s="79"/>
      <c r="AX290" s="79"/>
      <c r="AY290" s="79"/>
      <c r="AZ290" s="79"/>
      <c r="BA290">
        <v>3</v>
      </c>
      <c r="BB290" s="78" t="str">
        <f>REPLACE(INDEX(GroupVertices[Group],MATCH(Edges[[#This Row],[Vertex 1]],GroupVertices[Vertex],0)),1,1,"")</f>
        <v>3</v>
      </c>
      <c r="BC290" s="78" t="str">
        <f>REPLACE(INDEX(GroupVertices[Group],MATCH(Edges[[#This Row],[Vertex 2]],GroupVertices[Vertex],0)),1,1,"")</f>
        <v>3</v>
      </c>
      <c r="BD290" s="48"/>
      <c r="BE290" s="49"/>
      <c r="BF290" s="48"/>
      <c r="BG290" s="49"/>
      <c r="BH290" s="48"/>
      <c r="BI290" s="49"/>
      <c r="BJ290" s="48"/>
      <c r="BK290" s="49"/>
      <c r="BL290" s="48"/>
    </row>
    <row r="291" spans="1:64" ht="15">
      <c r="A291" s="64" t="s">
        <v>222</v>
      </c>
      <c r="B291" s="64" t="s">
        <v>231</v>
      </c>
      <c r="C291" s="65" t="s">
        <v>2125</v>
      </c>
      <c r="D291" s="66">
        <v>10</v>
      </c>
      <c r="E291" s="67" t="s">
        <v>136</v>
      </c>
      <c r="F291" s="68">
        <v>28</v>
      </c>
      <c r="G291" s="65"/>
      <c r="H291" s="69"/>
      <c r="I291" s="70"/>
      <c r="J291" s="70"/>
      <c r="K291" s="34" t="s">
        <v>65</v>
      </c>
      <c r="L291" s="77">
        <v>291</v>
      </c>
      <c r="M291" s="77"/>
      <c r="N291" s="72"/>
      <c r="O291" s="79" t="s">
        <v>358</v>
      </c>
      <c r="P291" s="81">
        <v>43611.67612268519</v>
      </c>
      <c r="Q291" s="79" t="s">
        <v>363</v>
      </c>
      <c r="R291" s="83" t="s">
        <v>451</v>
      </c>
      <c r="S291" s="79" t="s">
        <v>455</v>
      </c>
      <c r="T291" s="79" t="s">
        <v>458</v>
      </c>
      <c r="U291" s="79"/>
      <c r="V291" s="83" t="s">
        <v>474</v>
      </c>
      <c r="W291" s="81">
        <v>43611.67612268519</v>
      </c>
      <c r="X291" s="83" t="s">
        <v>572</v>
      </c>
      <c r="Y291" s="79"/>
      <c r="Z291" s="79"/>
      <c r="AA291" s="85" t="s">
        <v>671</v>
      </c>
      <c r="AB291" s="79"/>
      <c r="AC291" s="79" t="b">
        <v>0</v>
      </c>
      <c r="AD291" s="79">
        <v>0</v>
      </c>
      <c r="AE291" s="85" t="s">
        <v>740</v>
      </c>
      <c r="AF291" s="79" t="b">
        <v>0</v>
      </c>
      <c r="AG291" s="79" t="s">
        <v>805</v>
      </c>
      <c r="AH291" s="79"/>
      <c r="AI291" s="85" t="s">
        <v>740</v>
      </c>
      <c r="AJ291" s="79" t="b">
        <v>0</v>
      </c>
      <c r="AK291" s="79">
        <v>3</v>
      </c>
      <c r="AL291" s="85" t="s">
        <v>579</v>
      </c>
      <c r="AM291" s="79" t="s">
        <v>813</v>
      </c>
      <c r="AN291" s="79" t="b">
        <v>0</v>
      </c>
      <c r="AO291" s="85" t="s">
        <v>579</v>
      </c>
      <c r="AP291" s="79" t="s">
        <v>176</v>
      </c>
      <c r="AQ291" s="79">
        <v>0</v>
      </c>
      <c r="AR291" s="79">
        <v>0</v>
      </c>
      <c r="AS291" s="79"/>
      <c r="AT291" s="79"/>
      <c r="AU291" s="79"/>
      <c r="AV291" s="79"/>
      <c r="AW291" s="79"/>
      <c r="AX291" s="79"/>
      <c r="AY291" s="79"/>
      <c r="AZ291" s="79"/>
      <c r="BA291">
        <v>3</v>
      </c>
      <c r="BB291" s="78" t="str">
        <f>REPLACE(INDEX(GroupVertices[Group],MATCH(Edges[[#This Row],[Vertex 1]],GroupVertices[Vertex],0)),1,1,"")</f>
        <v>3</v>
      </c>
      <c r="BC291" s="78" t="str">
        <f>REPLACE(INDEX(GroupVertices[Group],MATCH(Edges[[#This Row],[Vertex 2]],GroupVertices[Vertex],0)),1,1,"")</f>
        <v>3</v>
      </c>
      <c r="BD291" s="48"/>
      <c r="BE291" s="49"/>
      <c r="BF291" s="48"/>
      <c r="BG291" s="49"/>
      <c r="BH291" s="48"/>
      <c r="BI291" s="49"/>
      <c r="BJ291" s="48"/>
      <c r="BK291" s="49"/>
      <c r="BL291" s="48"/>
    </row>
    <row r="292" spans="1:64" ht="15">
      <c r="A292" s="64" t="s">
        <v>217</v>
      </c>
      <c r="B292" s="64" t="s">
        <v>218</v>
      </c>
      <c r="C292" s="65" t="s">
        <v>2125</v>
      </c>
      <c r="D292" s="66">
        <v>10</v>
      </c>
      <c r="E292" s="67" t="s">
        <v>136</v>
      </c>
      <c r="F292" s="68">
        <v>28</v>
      </c>
      <c r="G292" s="65"/>
      <c r="H292" s="69"/>
      <c r="I292" s="70"/>
      <c r="J292" s="70"/>
      <c r="K292" s="34" t="s">
        <v>66</v>
      </c>
      <c r="L292" s="77">
        <v>292</v>
      </c>
      <c r="M292" s="77"/>
      <c r="N292" s="72"/>
      <c r="O292" s="79" t="s">
        <v>358</v>
      </c>
      <c r="P292" s="81">
        <v>43609.799305555556</v>
      </c>
      <c r="Q292" s="79" t="s">
        <v>364</v>
      </c>
      <c r="R292" s="83" t="s">
        <v>451</v>
      </c>
      <c r="S292" s="79" t="s">
        <v>455</v>
      </c>
      <c r="T292" s="79" t="s">
        <v>459</v>
      </c>
      <c r="U292" s="79"/>
      <c r="V292" s="83" t="s">
        <v>469</v>
      </c>
      <c r="W292" s="81">
        <v>43609.799305555556</v>
      </c>
      <c r="X292" s="83" t="s">
        <v>480</v>
      </c>
      <c r="Y292" s="79"/>
      <c r="Z292" s="79"/>
      <c r="AA292" s="85" t="s">
        <v>579</v>
      </c>
      <c r="AB292" s="79"/>
      <c r="AC292" s="79" t="b">
        <v>0</v>
      </c>
      <c r="AD292" s="79">
        <v>9</v>
      </c>
      <c r="AE292" s="85" t="s">
        <v>740</v>
      </c>
      <c r="AF292" s="79" t="b">
        <v>0</v>
      </c>
      <c r="AG292" s="79" t="s">
        <v>805</v>
      </c>
      <c r="AH292" s="79"/>
      <c r="AI292" s="85" t="s">
        <v>740</v>
      </c>
      <c r="AJ292" s="79" t="b">
        <v>0</v>
      </c>
      <c r="AK292" s="79">
        <v>3</v>
      </c>
      <c r="AL292" s="85" t="s">
        <v>740</v>
      </c>
      <c r="AM292" s="79" t="s">
        <v>809</v>
      </c>
      <c r="AN292" s="79" t="b">
        <v>0</v>
      </c>
      <c r="AO292" s="85" t="s">
        <v>579</v>
      </c>
      <c r="AP292" s="79" t="s">
        <v>176</v>
      </c>
      <c r="AQ292" s="79">
        <v>0</v>
      </c>
      <c r="AR292" s="79">
        <v>0</v>
      </c>
      <c r="AS292" s="79"/>
      <c r="AT292" s="79"/>
      <c r="AU292" s="79"/>
      <c r="AV292" s="79"/>
      <c r="AW292" s="79"/>
      <c r="AX292" s="79"/>
      <c r="AY292" s="79"/>
      <c r="AZ292" s="79"/>
      <c r="BA292">
        <v>3</v>
      </c>
      <c r="BB292" s="78" t="str">
        <f>REPLACE(INDEX(GroupVertices[Group],MATCH(Edges[[#This Row],[Vertex 1]],GroupVertices[Vertex],0)),1,1,"")</f>
        <v>3</v>
      </c>
      <c r="BC292" s="78" t="str">
        <f>REPLACE(INDEX(GroupVertices[Group],MATCH(Edges[[#This Row],[Vertex 2]],GroupVertices[Vertex],0)),1,1,"")</f>
        <v>1</v>
      </c>
      <c r="BD292" s="48"/>
      <c r="BE292" s="49"/>
      <c r="BF292" s="48"/>
      <c r="BG292" s="49"/>
      <c r="BH292" s="48"/>
      <c r="BI292" s="49"/>
      <c r="BJ292" s="48"/>
      <c r="BK292" s="49"/>
      <c r="BL292" s="48"/>
    </row>
    <row r="293" spans="1:64" ht="15">
      <c r="A293" s="64" t="s">
        <v>217</v>
      </c>
      <c r="B293" s="64" t="s">
        <v>218</v>
      </c>
      <c r="C293" s="65" t="s">
        <v>2125</v>
      </c>
      <c r="D293" s="66">
        <v>10</v>
      </c>
      <c r="E293" s="67" t="s">
        <v>136</v>
      </c>
      <c r="F293" s="68">
        <v>28</v>
      </c>
      <c r="G293" s="65"/>
      <c r="H293" s="69"/>
      <c r="I293" s="70"/>
      <c r="J293" s="70"/>
      <c r="K293" s="34" t="s">
        <v>66</v>
      </c>
      <c r="L293" s="77">
        <v>293</v>
      </c>
      <c r="M293" s="77"/>
      <c r="N293" s="72"/>
      <c r="O293" s="79" t="s">
        <v>358</v>
      </c>
      <c r="P293" s="81">
        <v>43610.646678240744</v>
      </c>
      <c r="Q293" s="79" t="s">
        <v>365</v>
      </c>
      <c r="R293" s="83" t="s">
        <v>452</v>
      </c>
      <c r="S293" s="79" t="s">
        <v>455</v>
      </c>
      <c r="T293" s="79" t="s">
        <v>460</v>
      </c>
      <c r="U293" s="79"/>
      <c r="V293" s="83" t="s">
        <v>469</v>
      </c>
      <c r="W293" s="81">
        <v>43610.646678240744</v>
      </c>
      <c r="X293" s="83" t="s">
        <v>481</v>
      </c>
      <c r="Y293" s="79"/>
      <c r="Z293" s="79"/>
      <c r="AA293" s="85" t="s">
        <v>580</v>
      </c>
      <c r="AB293" s="79"/>
      <c r="AC293" s="79" t="b">
        <v>0</v>
      </c>
      <c r="AD293" s="79">
        <v>4</v>
      </c>
      <c r="AE293" s="85" t="s">
        <v>740</v>
      </c>
      <c r="AF293" s="79" t="b">
        <v>0</v>
      </c>
      <c r="AG293" s="79" t="s">
        <v>805</v>
      </c>
      <c r="AH293" s="79"/>
      <c r="AI293" s="85" t="s">
        <v>740</v>
      </c>
      <c r="AJ293" s="79" t="b">
        <v>0</v>
      </c>
      <c r="AK293" s="79">
        <v>3</v>
      </c>
      <c r="AL293" s="85" t="s">
        <v>740</v>
      </c>
      <c r="AM293" s="79" t="s">
        <v>811</v>
      </c>
      <c r="AN293" s="79" t="b">
        <v>0</v>
      </c>
      <c r="AO293" s="85" t="s">
        <v>580</v>
      </c>
      <c r="AP293" s="79" t="s">
        <v>176</v>
      </c>
      <c r="AQ293" s="79">
        <v>0</v>
      </c>
      <c r="AR293" s="79">
        <v>0</v>
      </c>
      <c r="AS293" s="79"/>
      <c r="AT293" s="79"/>
      <c r="AU293" s="79"/>
      <c r="AV293" s="79"/>
      <c r="AW293" s="79"/>
      <c r="AX293" s="79"/>
      <c r="AY293" s="79"/>
      <c r="AZ293" s="79"/>
      <c r="BA293">
        <v>3</v>
      </c>
      <c r="BB293" s="78" t="str">
        <f>REPLACE(INDEX(GroupVertices[Group],MATCH(Edges[[#This Row],[Vertex 1]],GroupVertices[Vertex],0)),1,1,"")</f>
        <v>3</v>
      </c>
      <c r="BC293" s="78" t="str">
        <f>REPLACE(INDEX(GroupVertices[Group],MATCH(Edges[[#This Row],[Vertex 2]],GroupVertices[Vertex],0)),1,1,"")</f>
        <v>1</v>
      </c>
      <c r="BD293" s="48"/>
      <c r="BE293" s="49"/>
      <c r="BF293" s="48"/>
      <c r="BG293" s="49"/>
      <c r="BH293" s="48"/>
      <c r="BI293" s="49"/>
      <c r="BJ293" s="48"/>
      <c r="BK293" s="49"/>
      <c r="BL293" s="48"/>
    </row>
    <row r="294" spans="1:64" ht="15">
      <c r="A294" s="64" t="s">
        <v>217</v>
      </c>
      <c r="B294" s="64" t="s">
        <v>218</v>
      </c>
      <c r="C294" s="65" t="s">
        <v>2125</v>
      </c>
      <c r="D294" s="66">
        <v>10</v>
      </c>
      <c r="E294" s="67" t="s">
        <v>136</v>
      </c>
      <c r="F294" s="68">
        <v>28</v>
      </c>
      <c r="G294" s="65"/>
      <c r="H294" s="69"/>
      <c r="I294" s="70"/>
      <c r="J294" s="70"/>
      <c r="K294" s="34" t="s">
        <v>66</v>
      </c>
      <c r="L294" s="77">
        <v>294</v>
      </c>
      <c r="M294" s="77"/>
      <c r="N294" s="72"/>
      <c r="O294" s="79" t="s">
        <v>358</v>
      </c>
      <c r="P294" s="81">
        <v>43611.00885416667</v>
      </c>
      <c r="Q294" s="79" t="s">
        <v>366</v>
      </c>
      <c r="R294" s="83" t="s">
        <v>453</v>
      </c>
      <c r="S294" s="79" t="s">
        <v>455</v>
      </c>
      <c r="T294" s="79" t="s">
        <v>461</v>
      </c>
      <c r="U294" s="79"/>
      <c r="V294" s="83" t="s">
        <v>469</v>
      </c>
      <c r="W294" s="81">
        <v>43611.00885416667</v>
      </c>
      <c r="X294" s="83" t="s">
        <v>482</v>
      </c>
      <c r="Y294" s="79"/>
      <c r="Z294" s="79"/>
      <c r="AA294" s="85" t="s">
        <v>581</v>
      </c>
      <c r="AB294" s="79"/>
      <c r="AC294" s="79" t="b">
        <v>0</v>
      </c>
      <c r="AD294" s="79">
        <v>3</v>
      </c>
      <c r="AE294" s="85" t="s">
        <v>740</v>
      </c>
      <c r="AF294" s="79" t="b">
        <v>0</v>
      </c>
      <c r="AG294" s="79" t="s">
        <v>805</v>
      </c>
      <c r="AH294" s="79"/>
      <c r="AI294" s="85" t="s">
        <v>740</v>
      </c>
      <c r="AJ294" s="79" t="b">
        <v>0</v>
      </c>
      <c r="AK294" s="79">
        <v>3</v>
      </c>
      <c r="AL294" s="85" t="s">
        <v>740</v>
      </c>
      <c r="AM294" s="79" t="s">
        <v>809</v>
      </c>
      <c r="AN294" s="79" t="b">
        <v>0</v>
      </c>
      <c r="AO294" s="85" t="s">
        <v>581</v>
      </c>
      <c r="AP294" s="79" t="s">
        <v>176</v>
      </c>
      <c r="AQ294" s="79">
        <v>0</v>
      </c>
      <c r="AR294" s="79">
        <v>0</v>
      </c>
      <c r="AS294" s="79"/>
      <c r="AT294" s="79"/>
      <c r="AU294" s="79"/>
      <c r="AV294" s="79"/>
      <c r="AW294" s="79"/>
      <c r="AX294" s="79"/>
      <c r="AY294" s="79"/>
      <c r="AZ294" s="79"/>
      <c r="BA294">
        <v>3</v>
      </c>
      <c r="BB294" s="78" t="str">
        <f>REPLACE(INDEX(GroupVertices[Group],MATCH(Edges[[#This Row],[Vertex 1]],GroupVertices[Vertex],0)),1,1,"")</f>
        <v>3</v>
      </c>
      <c r="BC294" s="78" t="str">
        <f>REPLACE(INDEX(GroupVertices[Group],MATCH(Edges[[#This Row],[Vertex 2]],GroupVertices[Vertex],0)),1,1,"")</f>
        <v>1</v>
      </c>
      <c r="BD294" s="48"/>
      <c r="BE294" s="49"/>
      <c r="BF294" s="48"/>
      <c r="BG294" s="49"/>
      <c r="BH294" s="48"/>
      <c r="BI294" s="49"/>
      <c r="BJ294" s="48"/>
      <c r="BK294" s="49"/>
      <c r="BL294" s="48"/>
    </row>
    <row r="295" spans="1:64" ht="15">
      <c r="A295" s="64" t="s">
        <v>218</v>
      </c>
      <c r="B295" s="64" t="s">
        <v>229</v>
      </c>
      <c r="C295" s="65" t="s">
        <v>2128</v>
      </c>
      <c r="D295" s="66">
        <v>10</v>
      </c>
      <c r="E295" s="67" t="s">
        <v>136</v>
      </c>
      <c r="F295" s="68">
        <v>20</v>
      </c>
      <c r="G295" s="65"/>
      <c r="H295" s="69"/>
      <c r="I295" s="70"/>
      <c r="J295" s="70"/>
      <c r="K295" s="34" t="s">
        <v>65</v>
      </c>
      <c r="L295" s="77">
        <v>295</v>
      </c>
      <c r="M295" s="77"/>
      <c r="N295" s="72"/>
      <c r="O295" s="79" t="s">
        <v>358</v>
      </c>
      <c r="P295" s="81">
        <v>43607.642962962964</v>
      </c>
      <c r="Q295" s="79" t="s">
        <v>372</v>
      </c>
      <c r="R295" s="79"/>
      <c r="S295" s="79"/>
      <c r="T295" s="79" t="s">
        <v>462</v>
      </c>
      <c r="U295" s="79"/>
      <c r="V295" s="83" t="s">
        <v>470</v>
      </c>
      <c r="W295" s="81">
        <v>43607.642962962964</v>
      </c>
      <c r="X295" s="83" t="s">
        <v>490</v>
      </c>
      <c r="Y295" s="79"/>
      <c r="Z295" s="79"/>
      <c r="AA295" s="85" t="s">
        <v>589</v>
      </c>
      <c r="AB295" s="85" t="s">
        <v>678</v>
      </c>
      <c r="AC295" s="79" t="b">
        <v>0</v>
      </c>
      <c r="AD295" s="79">
        <v>0</v>
      </c>
      <c r="AE295" s="85" t="s">
        <v>746</v>
      </c>
      <c r="AF295" s="79" t="b">
        <v>0</v>
      </c>
      <c r="AG295" s="79" t="s">
        <v>806</v>
      </c>
      <c r="AH295" s="79"/>
      <c r="AI295" s="85" t="s">
        <v>740</v>
      </c>
      <c r="AJ295" s="79" t="b">
        <v>0</v>
      </c>
      <c r="AK295" s="79">
        <v>0</v>
      </c>
      <c r="AL295" s="85" t="s">
        <v>740</v>
      </c>
      <c r="AM295" s="79" t="s">
        <v>812</v>
      </c>
      <c r="AN295" s="79" t="b">
        <v>0</v>
      </c>
      <c r="AO295" s="85" t="s">
        <v>678</v>
      </c>
      <c r="AP295" s="79" t="s">
        <v>176</v>
      </c>
      <c r="AQ295" s="79">
        <v>0</v>
      </c>
      <c r="AR295" s="79">
        <v>0</v>
      </c>
      <c r="AS295" s="79"/>
      <c r="AT295" s="79"/>
      <c r="AU295" s="79"/>
      <c r="AV295" s="79"/>
      <c r="AW295" s="79"/>
      <c r="AX295" s="79"/>
      <c r="AY295" s="79"/>
      <c r="AZ295" s="79"/>
      <c r="BA295">
        <v>7</v>
      </c>
      <c r="BB295" s="78" t="str">
        <f>REPLACE(INDEX(GroupVertices[Group],MATCH(Edges[[#This Row],[Vertex 1]],GroupVertices[Vertex],0)),1,1,"")</f>
        <v>1</v>
      </c>
      <c r="BC295" s="78" t="str">
        <f>REPLACE(INDEX(GroupVertices[Group],MATCH(Edges[[#This Row],[Vertex 2]],GroupVertices[Vertex],0)),1,1,"")</f>
        <v>3</v>
      </c>
      <c r="BD295" s="48"/>
      <c r="BE295" s="49"/>
      <c r="BF295" s="48"/>
      <c r="BG295" s="49"/>
      <c r="BH295" s="48"/>
      <c r="BI295" s="49"/>
      <c r="BJ295" s="48"/>
      <c r="BK295" s="49"/>
      <c r="BL295" s="48"/>
    </row>
    <row r="296" spans="1:64" ht="15">
      <c r="A296" s="64" t="s">
        <v>218</v>
      </c>
      <c r="B296" s="64" t="s">
        <v>229</v>
      </c>
      <c r="C296" s="65" t="s">
        <v>2128</v>
      </c>
      <c r="D296" s="66">
        <v>10</v>
      </c>
      <c r="E296" s="67" t="s">
        <v>136</v>
      </c>
      <c r="F296" s="68">
        <v>20</v>
      </c>
      <c r="G296" s="65"/>
      <c r="H296" s="69"/>
      <c r="I296" s="70"/>
      <c r="J296" s="70"/>
      <c r="K296" s="34" t="s">
        <v>65</v>
      </c>
      <c r="L296" s="77">
        <v>296</v>
      </c>
      <c r="M296" s="77"/>
      <c r="N296" s="72"/>
      <c r="O296" s="79" t="s">
        <v>358</v>
      </c>
      <c r="P296" s="81">
        <v>43608.857835648145</v>
      </c>
      <c r="Q296" s="79" t="s">
        <v>384</v>
      </c>
      <c r="R296" s="79"/>
      <c r="S296" s="79"/>
      <c r="T296" s="79" t="s">
        <v>462</v>
      </c>
      <c r="U296" s="79"/>
      <c r="V296" s="83" t="s">
        <v>470</v>
      </c>
      <c r="W296" s="81">
        <v>43608.857835648145</v>
      </c>
      <c r="X296" s="83" t="s">
        <v>502</v>
      </c>
      <c r="Y296" s="79"/>
      <c r="Z296" s="79"/>
      <c r="AA296" s="85" t="s">
        <v>601</v>
      </c>
      <c r="AB296" s="85" t="s">
        <v>690</v>
      </c>
      <c r="AC296" s="79" t="b">
        <v>0</v>
      </c>
      <c r="AD296" s="79">
        <v>0</v>
      </c>
      <c r="AE296" s="85" t="s">
        <v>758</v>
      </c>
      <c r="AF296" s="79" t="b">
        <v>0</v>
      </c>
      <c r="AG296" s="79" t="s">
        <v>806</v>
      </c>
      <c r="AH296" s="79"/>
      <c r="AI296" s="85" t="s">
        <v>740</v>
      </c>
      <c r="AJ296" s="79" t="b">
        <v>0</v>
      </c>
      <c r="AK296" s="79">
        <v>0</v>
      </c>
      <c r="AL296" s="85" t="s">
        <v>740</v>
      </c>
      <c r="AM296" s="79" t="s">
        <v>813</v>
      </c>
      <c r="AN296" s="79" t="b">
        <v>0</v>
      </c>
      <c r="AO296" s="85" t="s">
        <v>690</v>
      </c>
      <c r="AP296" s="79" t="s">
        <v>176</v>
      </c>
      <c r="AQ296" s="79">
        <v>0</v>
      </c>
      <c r="AR296" s="79">
        <v>0</v>
      </c>
      <c r="AS296" s="79"/>
      <c r="AT296" s="79"/>
      <c r="AU296" s="79"/>
      <c r="AV296" s="79"/>
      <c r="AW296" s="79"/>
      <c r="AX296" s="79"/>
      <c r="AY296" s="79"/>
      <c r="AZ296" s="79"/>
      <c r="BA296">
        <v>7</v>
      </c>
      <c r="BB296" s="78" t="str">
        <f>REPLACE(INDEX(GroupVertices[Group],MATCH(Edges[[#This Row],[Vertex 1]],GroupVertices[Vertex],0)),1,1,"")</f>
        <v>1</v>
      </c>
      <c r="BC296" s="78" t="str">
        <f>REPLACE(INDEX(GroupVertices[Group],MATCH(Edges[[#This Row],[Vertex 2]],GroupVertices[Vertex],0)),1,1,"")</f>
        <v>3</v>
      </c>
      <c r="BD296" s="48"/>
      <c r="BE296" s="49"/>
      <c r="BF296" s="48"/>
      <c r="BG296" s="49"/>
      <c r="BH296" s="48"/>
      <c r="BI296" s="49"/>
      <c r="BJ296" s="48"/>
      <c r="BK296" s="49"/>
      <c r="BL296" s="48"/>
    </row>
    <row r="297" spans="1:64" ht="15">
      <c r="A297" s="64" t="s">
        <v>218</v>
      </c>
      <c r="B297" s="64" t="s">
        <v>229</v>
      </c>
      <c r="C297" s="65" t="s">
        <v>2128</v>
      </c>
      <c r="D297" s="66">
        <v>10</v>
      </c>
      <c r="E297" s="67" t="s">
        <v>136</v>
      </c>
      <c r="F297" s="68">
        <v>20</v>
      </c>
      <c r="G297" s="65"/>
      <c r="H297" s="69"/>
      <c r="I297" s="70"/>
      <c r="J297" s="70"/>
      <c r="K297" s="34" t="s">
        <v>65</v>
      </c>
      <c r="L297" s="77">
        <v>297</v>
      </c>
      <c r="M297" s="77"/>
      <c r="N297" s="72"/>
      <c r="O297" s="79" t="s">
        <v>358</v>
      </c>
      <c r="P297" s="81">
        <v>43609.575150462966</v>
      </c>
      <c r="Q297" s="79" t="s">
        <v>398</v>
      </c>
      <c r="R297" s="79"/>
      <c r="S297" s="79"/>
      <c r="T297" s="79" t="s">
        <v>462</v>
      </c>
      <c r="U297" s="79"/>
      <c r="V297" s="83" t="s">
        <v>470</v>
      </c>
      <c r="W297" s="81">
        <v>43609.575150462966</v>
      </c>
      <c r="X297" s="83" t="s">
        <v>516</v>
      </c>
      <c r="Y297" s="79"/>
      <c r="Z297" s="79"/>
      <c r="AA297" s="85" t="s">
        <v>615</v>
      </c>
      <c r="AB297" s="85" t="s">
        <v>704</v>
      </c>
      <c r="AC297" s="79" t="b">
        <v>0</v>
      </c>
      <c r="AD297" s="79">
        <v>0</v>
      </c>
      <c r="AE297" s="85" t="s">
        <v>770</v>
      </c>
      <c r="AF297" s="79" t="b">
        <v>0</v>
      </c>
      <c r="AG297" s="79" t="s">
        <v>806</v>
      </c>
      <c r="AH297" s="79"/>
      <c r="AI297" s="85" t="s">
        <v>740</v>
      </c>
      <c r="AJ297" s="79" t="b">
        <v>0</v>
      </c>
      <c r="AK297" s="79">
        <v>0</v>
      </c>
      <c r="AL297" s="85" t="s">
        <v>740</v>
      </c>
      <c r="AM297" s="79" t="s">
        <v>812</v>
      </c>
      <c r="AN297" s="79" t="b">
        <v>0</v>
      </c>
      <c r="AO297" s="85" t="s">
        <v>704</v>
      </c>
      <c r="AP297" s="79" t="s">
        <v>176</v>
      </c>
      <c r="AQ297" s="79">
        <v>0</v>
      </c>
      <c r="AR297" s="79">
        <v>0</v>
      </c>
      <c r="AS297" s="79"/>
      <c r="AT297" s="79"/>
      <c r="AU297" s="79"/>
      <c r="AV297" s="79"/>
      <c r="AW297" s="79"/>
      <c r="AX297" s="79"/>
      <c r="AY297" s="79"/>
      <c r="AZ297" s="79"/>
      <c r="BA297">
        <v>7</v>
      </c>
      <c r="BB297" s="78" t="str">
        <f>REPLACE(INDEX(GroupVertices[Group],MATCH(Edges[[#This Row],[Vertex 1]],GroupVertices[Vertex],0)),1,1,"")</f>
        <v>1</v>
      </c>
      <c r="BC297" s="78" t="str">
        <f>REPLACE(INDEX(GroupVertices[Group],MATCH(Edges[[#This Row],[Vertex 2]],GroupVertices[Vertex],0)),1,1,"")</f>
        <v>3</v>
      </c>
      <c r="BD297" s="48"/>
      <c r="BE297" s="49"/>
      <c r="BF297" s="48"/>
      <c r="BG297" s="49"/>
      <c r="BH297" s="48"/>
      <c r="BI297" s="49"/>
      <c r="BJ297" s="48"/>
      <c r="BK297" s="49"/>
      <c r="BL297" s="48"/>
    </row>
    <row r="298" spans="1:64" ht="15">
      <c r="A298" s="64" t="s">
        <v>218</v>
      </c>
      <c r="B298" s="64" t="s">
        <v>229</v>
      </c>
      <c r="C298" s="65" t="s">
        <v>2128</v>
      </c>
      <c r="D298" s="66">
        <v>10</v>
      </c>
      <c r="E298" s="67" t="s">
        <v>136</v>
      </c>
      <c r="F298" s="68">
        <v>20</v>
      </c>
      <c r="G298" s="65"/>
      <c r="H298" s="69"/>
      <c r="I298" s="70"/>
      <c r="J298" s="70"/>
      <c r="K298" s="34" t="s">
        <v>65</v>
      </c>
      <c r="L298" s="77">
        <v>298</v>
      </c>
      <c r="M298" s="77"/>
      <c r="N298" s="72"/>
      <c r="O298" s="79" t="s">
        <v>358</v>
      </c>
      <c r="P298" s="81">
        <v>43609.7265162037</v>
      </c>
      <c r="Q298" s="79" t="s">
        <v>408</v>
      </c>
      <c r="R298" s="79"/>
      <c r="S298" s="79"/>
      <c r="T298" s="79" t="s">
        <v>462</v>
      </c>
      <c r="U298" s="79"/>
      <c r="V298" s="83" t="s">
        <v>470</v>
      </c>
      <c r="W298" s="81">
        <v>43609.7265162037</v>
      </c>
      <c r="X298" s="83" t="s">
        <v>526</v>
      </c>
      <c r="Y298" s="79"/>
      <c r="Z298" s="79"/>
      <c r="AA298" s="85" t="s">
        <v>625</v>
      </c>
      <c r="AB298" s="85" t="s">
        <v>714</v>
      </c>
      <c r="AC298" s="79" t="b">
        <v>0</v>
      </c>
      <c r="AD298" s="79">
        <v>1</v>
      </c>
      <c r="AE298" s="85" t="s">
        <v>780</v>
      </c>
      <c r="AF298" s="79" t="b">
        <v>0</v>
      </c>
      <c r="AG298" s="79" t="s">
        <v>806</v>
      </c>
      <c r="AH298" s="79"/>
      <c r="AI298" s="85" t="s">
        <v>740</v>
      </c>
      <c r="AJ298" s="79" t="b">
        <v>0</v>
      </c>
      <c r="AK298" s="79">
        <v>0</v>
      </c>
      <c r="AL298" s="85" t="s">
        <v>740</v>
      </c>
      <c r="AM298" s="79" t="s">
        <v>812</v>
      </c>
      <c r="AN298" s="79" t="b">
        <v>0</v>
      </c>
      <c r="AO298" s="85" t="s">
        <v>714</v>
      </c>
      <c r="AP298" s="79" t="s">
        <v>176</v>
      </c>
      <c r="AQ298" s="79">
        <v>0</v>
      </c>
      <c r="AR298" s="79">
        <v>0</v>
      </c>
      <c r="AS298" s="79"/>
      <c r="AT298" s="79"/>
      <c r="AU298" s="79"/>
      <c r="AV298" s="79"/>
      <c r="AW298" s="79"/>
      <c r="AX298" s="79"/>
      <c r="AY298" s="79"/>
      <c r="AZ298" s="79"/>
      <c r="BA298">
        <v>7</v>
      </c>
      <c r="BB298" s="78" t="str">
        <f>REPLACE(INDEX(GroupVertices[Group],MATCH(Edges[[#This Row],[Vertex 1]],GroupVertices[Vertex],0)),1,1,"")</f>
        <v>1</v>
      </c>
      <c r="BC298" s="78" t="str">
        <f>REPLACE(INDEX(GroupVertices[Group],MATCH(Edges[[#This Row],[Vertex 2]],GroupVertices[Vertex],0)),1,1,"")</f>
        <v>3</v>
      </c>
      <c r="BD298" s="48"/>
      <c r="BE298" s="49"/>
      <c r="BF298" s="48"/>
      <c r="BG298" s="49"/>
      <c r="BH298" s="48"/>
      <c r="BI298" s="49"/>
      <c r="BJ298" s="48"/>
      <c r="BK298" s="49"/>
      <c r="BL298" s="48"/>
    </row>
    <row r="299" spans="1:64" ht="15">
      <c r="A299" s="64" t="s">
        <v>218</v>
      </c>
      <c r="B299" s="64" t="s">
        <v>229</v>
      </c>
      <c r="C299" s="65" t="s">
        <v>2128</v>
      </c>
      <c r="D299" s="66">
        <v>10</v>
      </c>
      <c r="E299" s="67" t="s">
        <v>136</v>
      </c>
      <c r="F299" s="68">
        <v>20</v>
      </c>
      <c r="G299" s="65"/>
      <c r="H299" s="69"/>
      <c r="I299" s="70"/>
      <c r="J299" s="70"/>
      <c r="K299" s="34" t="s">
        <v>65</v>
      </c>
      <c r="L299" s="77">
        <v>299</v>
      </c>
      <c r="M299" s="77"/>
      <c r="N299" s="72"/>
      <c r="O299" s="79" t="s">
        <v>358</v>
      </c>
      <c r="P299" s="81">
        <v>43610.181875</v>
      </c>
      <c r="Q299" s="79" t="s">
        <v>417</v>
      </c>
      <c r="R299" s="79"/>
      <c r="S299" s="79"/>
      <c r="T299" s="79" t="s">
        <v>462</v>
      </c>
      <c r="U299" s="79"/>
      <c r="V299" s="83" t="s">
        <v>470</v>
      </c>
      <c r="W299" s="81">
        <v>43610.181875</v>
      </c>
      <c r="X299" s="83" t="s">
        <v>535</v>
      </c>
      <c r="Y299" s="79"/>
      <c r="Z299" s="79"/>
      <c r="AA299" s="85" t="s">
        <v>634</v>
      </c>
      <c r="AB299" s="85" t="s">
        <v>723</v>
      </c>
      <c r="AC299" s="79" t="b">
        <v>0</v>
      </c>
      <c r="AD299" s="79">
        <v>0</v>
      </c>
      <c r="AE299" s="85" t="s">
        <v>788</v>
      </c>
      <c r="AF299" s="79" t="b">
        <v>0</v>
      </c>
      <c r="AG299" s="79" t="s">
        <v>806</v>
      </c>
      <c r="AH299" s="79"/>
      <c r="AI299" s="85" t="s">
        <v>740</v>
      </c>
      <c r="AJ299" s="79" t="b">
        <v>0</v>
      </c>
      <c r="AK299" s="79">
        <v>0</v>
      </c>
      <c r="AL299" s="85" t="s">
        <v>740</v>
      </c>
      <c r="AM299" s="79" t="s">
        <v>813</v>
      </c>
      <c r="AN299" s="79" t="b">
        <v>0</v>
      </c>
      <c r="AO299" s="85" t="s">
        <v>723</v>
      </c>
      <c r="AP299" s="79" t="s">
        <v>176</v>
      </c>
      <c r="AQ299" s="79">
        <v>0</v>
      </c>
      <c r="AR299" s="79">
        <v>0</v>
      </c>
      <c r="AS299" s="79"/>
      <c r="AT299" s="79"/>
      <c r="AU299" s="79"/>
      <c r="AV299" s="79"/>
      <c r="AW299" s="79"/>
      <c r="AX299" s="79"/>
      <c r="AY299" s="79"/>
      <c r="AZ299" s="79"/>
      <c r="BA299">
        <v>7</v>
      </c>
      <c r="BB299" s="78" t="str">
        <f>REPLACE(INDEX(GroupVertices[Group],MATCH(Edges[[#This Row],[Vertex 1]],GroupVertices[Vertex],0)),1,1,"")</f>
        <v>1</v>
      </c>
      <c r="BC299" s="78" t="str">
        <f>REPLACE(INDEX(GroupVertices[Group],MATCH(Edges[[#This Row],[Vertex 2]],GroupVertices[Vertex],0)),1,1,"")</f>
        <v>3</v>
      </c>
      <c r="BD299" s="48"/>
      <c r="BE299" s="49"/>
      <c r="BF299" s="48"/>
      <c r="BG299" s="49"/>
      <c r="BH299" s="48"/>
      <c r="BI299" s="49"/>
      <c r="BJ299" s="48"/>
      <c r="BK299" s="49"/>
      <c r="BL299" s="48"/>
    </row>
    <row r="300" spans="1:64" ht="15">
      <c r="A300" s="64" t="s">
        <v>218</v>
      </c>
      <c r="B300" s="64" t="s">
        <v>218</v>
      </c>
      <c r="C300" s="65" t="s">
        <v>2124</v>
      </c>
      <c r="D300" s="66">
        <v>3</v>
      </c>
      <c r="E300" s="67" t="s">
        <v>132</v>
      </c>
      <c r="F300" s="68">
        <v>32</v>
      </c>
      <c r="G300" s="65"/>
      <c r="H300" s="69"/>
      <c r="I300" s="70"/>
      <c r="J300" s="70"/>
      <c r="K300" s="34" t="s">
        <v>65</v>
      </c>
      <c r="L300" s="77">
        <v>300</v>
      </c>
      <c r="M300" s="77"/>
      <c r="N300" s="72"/>
      <c r="O300" s="79" t="s">
        <v>176</v>
      </c>
      <c r="P300" s="81">
        <v>43610.589004629626</v>
      </c>
      <c r="Q300" s="79" t="s">
        <v>448</v>
      </c>
      <c r="R300" s="79"/>
      <c r="S300" s="79"/>
      <c r="T300" s="79" t="s">
        <v>463</v>
      </c>
      <c r="U300" s="79"/>
      <c r="V300" s="83" t="s">
        <v>470</v>
      </c>
      <c r="W300" s="81">
        <v>43610.589004629626</v>
      </c>
      <c r="X300" s="83" t="s">
        <v>573</v>
      </c>
      <c r="Y300" s="79"/>
      <c r="Z300" s="79"/>
      <c r="AA300" s="85" t="s">
        <v>672</v>
      </c>
      <c r="AB300" s="79"/>
      <c r="AC300" s="79" t="b">
        <v>0</v>
      </c>
      <c r="AD300" s="79">
        <v>7</v>
      </c>
      <c r="AE300" s="85" t="s">
        <v>740</v>
      </c>
      <c r="AF300" s="79" t="b">
        <v>0</v>
      </c>
      <c r="AG300" s="79" t="s">
        <v>805</v>
      </c>
      <c r="AH300" s="79"/>
      <c r="AI300" s="85" t="s">
        <v>740</v>
      </c>
      <c r="AJ300" s="79" t="b">
        <v>0</v>
      </c>
      <c r="AK300" s="79">
        <v>0</v>
      </c>
      <c r="AL300" s="85" t="s">
        <v>740</v>
      </c>
      <c r="AM300" s="79" t="s">
        <v>813</v>
      </c>
      <c r="AN300" s="79" t="b">
        <v>0</v>
      </c>
      <c r="AO300" s="85" t="s">
        <v>672</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1</v>
      </c>
      <c r="BC300" s="78" t="str">
        <f>REPLACE(INDEX(GroupVertices[Group],MATCH(Edges[[#This Row],[Vertex 2]],GroupVertices[Vertex],0)),1,1,"")</f>
        <v>1</v>
      </c>
      <c r="BD300" s="48">
        <v>0</v>
      </c>
      <c r="BE300" s="49">
        <v>0</v>
      </c>
      <c r="BF300" s="48">
        <v>0</v>
      </c>
      <c r="BG300" s="49">
        <v>0</v>
      </c>
      <c r="BH300" s="48">
        <v>0</v>
      </c>
      <c r="BI300" s="49">
        <v>0</v>
      </c>
      <c r="BJ300" s="48">
        <v>8</v>
      </c>
      <c r="BK300" s="49">
        <v>100</v>
      </c>
      <c r="BL300" s="48">
        <v>8</v>
      </c>
    </row>
    <row r="301" spans="1:64" ht="15">
      <c r="A301" s="64" t="s">
        <v>218</v>
      </c>
      <c r="B301" s="64" t="s">
        <v>229</v>
      </c>
      <c r="C301" s="65" t="s">
        <v>2128</v>
      </c>
      <c r="D301" s="66">
        <v>10</v>
      </c>
      <c r="E301" s="67" t="s">
        <v>136</v>
      </c>
      <c r="F301" s="68">
        <v>20</v>
      </c>
      <c r="G301" s="65"/>
      <c r="H301" s="69"/>
      <c r="I301" s="70"/>
      <c r="J301" s="70"/>
      <c r="K301" s="34" t="s">
        <v>65</v>
      </c>
      <c r="L301" s="77">
        <v>301</v>
      </c>
      <c r="M301" s="77"/>
      <c r="N301" s="72"/>
      <c r="O301" s="79" t="s">
        <v>358</v>
      </c>
      <c r="P301" s="81">
        <v>43610.65162037037</v>
      </c>
      <c r="Q301" s="79" t="s">
        <v>446</v>
      </c>
      <c r="R301" s="83" t="s">
        <v>452</v>
      </c>
      <c r="S301" s="79" t="s">
        <v>455</v>
      </c>
      <c r="T301" s="79" t="s">
        <v>458</v>
      </c>
      <c r="U301" s="79"/>
      <c r="V301" s="83" t="s">
        <v>470</v>
      </c>
      <c r="W301" s="81">
        <v>43610.65162037037</v>
      </c>
      <c r="X301" s="83" t="s">
        <v>566</v>
      </c>
      <c r="Y301" s="79"/>
      <c r="Z301" s="79"/>
      <c r="AA301" s="85" t="s">
        <v>665</v>
      </c>
      <c r="AB301" s="79"/>
      <c r="AC301" s="79" t="b">
        <v>0</v>
      </c>
      <c r="AD301" s="79">
        <v>0</v>
      </c>
      <c r="AE301" s="85" t="s">
        <v>740</v>
      </c>
      <c r="AF301" s="79" t="b">
        <v>0</v>
      </c>
      <c r="AG301" s="79" t="s">
        <v>805</v>
      </c>
      <c r="AH301" s="79"/>
      <c r="AI301" s="85" t="s">
        <v>740</v>
      </c>
      <c r="AJ301" s="79" t="b">
        <v>0</v>
      </c>
      <c r="AK301" s="79">
        <v>3</v>
      </c>
      <c r="AL301" s="85" t="s">
        <v>580</v>
      </c>
      <c r="AM301" s="79" t="s">
        <v>813</v>
      </c>
      <c r="AN301" s="79" t="b">
        <v>0</v>
      </c>
      <c r="AO301" s="85" t="s">
        <v>580</v>
      </c>
      <c r="AP301" s="79" t="s">
        <v>176</v>
      </c>
      <c r="AQ301" s="79">
        <v>0</v>
      </c>
      <c r="AR301" s="79">
        <v>0</v>
      </c>
      <c r="AS301" s="79"/>
      <c r="AT301" s="79"/>
      <c r="AU301" s="79"/>
      <c r="AV301" s="79"/>
      <c r="AW301" s="79"/>
      <c r="AX301" s="79"/>
      <c r="AY301" s="79"/>
      <c r="AZ301" s="79"/>
      <c r="BA301">
        <v>7</v>
      </c>
      <c r="BB301" s="78" t="str">
        <f>REPLACE(INDEX(GroupVertices[Group],MATCH(Edges[[#This Row],[Vertex 1]],GroupVertices[Vertex],0)),1,1,"")</f>
        <v>1</v>
      </c>
      <c r="BC301" s="78" t="str">
        <f>REPLACE(INDEX(GroupVertices[Group],MATCH(Edges[[#This Row],[Vertex 2]],GroupVertices[Vertex],0)),1,1,"")</f>
        <v>3</v>
      </c>
      <c r="BD301" s="48"/>
      <c r="BE301" s="49"/>
      <c r="BF301" s="48"/>
      <c r="BG301" s="49"/>
      <c r="BH301" s="48"/>
      <c r="BI301" s="49"/>
      <c r="BJ301" s="48"/>
      <c r="BK301" s="49"/>
      <c r="BL301" s="48"/>
    </row>
    <row r="302" spans="1:64" ht="15">
      <c r="A302" s="64" t="s">
        <v>218</v>
      </c>
      <c r="B302" s="64" t="s">
        <v>217</v>
      </c>
      <c r="C302" s="65" t="s">
        <v>2126</v>
      </c>
      <c r="D302" s="66">
        <v>6.5</v>
      </c>
      <c r="E302" s="67" t="s">
        <v>136</v>
      </c>
      <c r="F302" s="68">
        <v>30</v>
      </c>
      <c r="G302" s="65"/>
      <c r="H302" s="69"/>
      <c r="I302" s="70"/>
      <c r="J302" s="70"/>
      <c r="K302" s="34" t="s">
        <v>66</v>
      </c>
      <c r="L302" s="77">
        <v>302</v>
      </c>
      <c r="M302" s="77"/>
      <c r="N302" s="72"/>
      <c r="O302" s="79" t="s">
        <v>358</v>
      </c>
      <c r="P302" s="81">
        <v>43610.65162037037</v>
      </c>
      <c r="Q302" s="79" t="s">
        <v>446</v>
      </c>
      <c r="R302" s="83" t="s">
        <v>452</v>
      </c>
      <c r="S302" s="79" t="s">
        <v>455</v>
      </c>
      <c r="T302" s="79" t="s">
        <v>458</v>
      </c>
      <c r="U302" s="79"/>
      <c r="V302" s="83" t="s">
        <v>470</v>
      </c>
      <c r="W302" s="81">
        <v>43610.65162037037</v>
      </c>
      <c r="X302" s="83" t="s">
        <v>566</v>
      </c>
      <c r="Y302" s="79"/>
      <c r="Z302" s="79"/>
      <c r="AA302" s="85" t="s">
        <v>665</v>
      </c>
      <c r="AB302" s="79"/>
      <c r="AC302" s="79" t="b">
        <v>0</v>
      </c>
      <c r="AD302" s="79">
        <v>0</v>
      </c>
      <c r="AE302" s="85" t="s">
        <v>740</v>
      </c>
      <c r="AF302" s="79" t="b">
        <v>0</v>
      </c>
      <c r="AG302" s="79" t="s">
        <v>805</v>
      </c>
      <c r="AH302" s="79"/>
      <c r="AI302" s="85" t="s">
        <v>740</v>
      </c>
      <c r="AJ302" s="79" t="b">
        <v>0</v>
      </c>
      <c r="AK302" s="79">
        <v>3</v>
      </c>
      <c r="AL302" s="85" t="s">
        <v>580</v>
      </c>
      <c r="AM302" s="79" t="s">
        <v>813</v>
      </c>
      <c r="AN302" s="79" t="b">
        <v>0</v>
      </c>
      <c r="AO302" s="85" t="s">
        <v>580</v>
      </c>
      <c r="AP302" s="79" t="s">
        <v>176</v>
      </c>
      <c r="AQ302" s="79">
        <v>0</v>
      </c>
      <c r="AR302" s="79">
        <v>0</v>
      </c>
      <c r="AS302" s="79"/>
      <c r="AT302" s="79"/>
      <c r="AU302" s="79"/>
      <c r="AV302" s="79"/>
      <c r="AW302" s="79"/>
      <c r="AX302" s="79"/>
      <c r="AY302" s="79"/>
      <c r="AZ302" s="79"/>
      <c r="BA302">
        <v>2</v>
      </c>
      <c r="BB302" s="78" t="str">
        <f>REPLACE(INDEX(GroupVertices[Group],MATCH(Edges[[#This Row],[Vertex 1]],GroupVertices[Vertex],0)),1,1,"")</f>
        <v>1</v>
      </c>
      <c r="BC302" s="78" t="str">
        <f>REPLACE(INDEX(GroupVertices[Group],MATCH(Edges[[#This Row],[Vertex 2]],GroupVertices[Vertex],0)),1,1,"")</f>
        <v>3</v>
      </c>
      <c r="BD302" s="48"/>
      <c r="BE302" s="49"/>
      <c r="BF302" s="48"/>
      <c r="BG302" s="49"/>
      <c r="BH302" s="48"/>
      <c r="BI302" s="49"/>
      <c r="BJ302" s="48"/>
      <c r="BK302" s="49"/>
      <c r="BL302" s="48"/>
    </row>
    <row r="303" spans="1:64" ht="15">
      <c r="A303" s="64" t="s">
        <v>218</v>
      </c>
      <c r="B303" s="64" t="s">
        <v>229</v>
      </c>
      <c r="C303" s="65" t="s">
        <v>2128</v>
      </c>
      <c r="D303" s="66">
        <v>10</v>
      </c>
      <c r="E303" s="67" t="s">
        <v>136</v>
      </c>
      <c r="F303" s="68">
        <v>20</v>
      </c>
      <c r="G303" s="65"/>
      <c r="H303" s="69"/>
      <c r="I303" s="70"/>
      <c r="J303" s="70"/>
      <c r="K303" s="34" t="s">
        <v>65</v>
      </c>
      <c r="L303" s="77">
        <v>303</v>
      </c>
      <c r="M303" s="77"/>
      <c r="N303" s="72"/>
      <c r="O303" s="79" t="s">
        <v>358</v>
      </c>
      <c r="P303" s="81">
        <v>43611.1372337963</v>
      </c>
      <c r="Q303" s="79" t="s">
        <v>447</v>
      </c>
      <c r="R303" s="83" t="s">
        <v>453</v>
      </c>
      <c r="S303" s="79" t="s">
        <v>455</v>
      </c>
      <c r="T303" s="79" t="s">
        <v>458</v>
      </c>
      <c r="U303" s="79"/>
      <c r="V303" s="83" t="s">
        <v>470</v>
      </c>
      <c r="W303" s="81">
        <v>43611.1372337963</v>
      </c>
      <c r="X303" s="83" t="s">
        <v>567</v>
      </c>
      <c r="Y303" s="79"/>
      <c r="Z303" s="79"/>
      <c r="AA303" s="85" t="s">
        <v>666</v>
      </c>
      <c r="AB303" s="79"/>
      <c r="AC303" s="79" t="b">
        <v>0</v>
      </c>
      <c r="AD303" s="79">
        <v>0</v>
      </c>
      <c r="AE303" s="85" t="s">
        <v>740</v>
      </c>
      <c r="AF303" s="79" t="b">
        <v>0</v>
      </c>
      <c r="AG303" s="79" t="s">
        <v>805</v>
      </c>
      <c r="AH303" s="79"/>
      <c r="AI303" s="85" t="s">
        <v>740</v>
      </c>
      <c r="AJ303" s="79" t="b">
        <v>0</v>
      </c>
      <c r="AK303" s="79">
        <v>3</v>
      </c>
      <c r="AL303" s="85" t="s">
        <v>581</v>
      </c>
      <c r="AM303" s="79" t="s">
        <v>813</v>
      </c>
      <c r="AN303" s="79" t="b">
        <v>0</v>
      </c>
      <c r="AO303" s="85" t="s">
        <v>581</v>
      </c>
      <c r="AP303" s="79" t="s">
        <v>176</v>
      </c>
      <c r="AQ303" s="79">
        <v>0</v>
      </c>
      <c r="AR303" s="79">
        <v>0</v>
      </c>
      <c r="AS303" s="79"/>
      <c r="AT303" s="79"/>
      <c r="AU303" s="79"/>
      <c r="AV303" s="79"/>
      <c r="AW303" s="79"/>
      <c r="AX303" s="79"/>
      <c r="AY303" s="79"/>
      <c r="AZ303" s="79"/>
      <c r="BA303">
        <v>7</v>
      </c>
      <c r="BB303" s="78" t="str">
        <f>REPLACE(INDEX(GroupVertices[Group],MATCH(Edges[[#This Row],[Vertex 1]],GroupVertices[Vertex],0)),1,1,"")</f>
        <v>1</v>
      </c>
      <c r="BC303" s="78" t="str">
        <f>REPLACE(INDEX(GroupVertices[Group],MATCH(Edges[[#This Row],[Vertex 2]],GroupVertices[Vertex],0)),1,1,"")</f>
        <v>3</v>
      </c>
      <c r="BD303" s="48"/>
      <c r="BE303" s="49"/>
      <c r="BF303" s="48"/>
      <c r="BG303" s="49"/>
      <c r="BH303" s="48"/>
      <c r="BI303" s="49"/>
      <c r="BJ303" s="48"/>
      <c r="BK303" s="49"/>
      <c r="BL303" s="48"/>
    </row>
    <row r="304" spans="1:64" ht="15">
      <c r="A304" s="64" t="s">
        <v>218</v>
      </c>
      <c r="B304" s="64" t="s">
        <v>217</v>
      </c>
      <c r="C304" s="65" t="s">
        <v>2126</v>
      </c>
      <c r="D304" s="66">
        <v>6.5</v>
      </c>
      <c r="E304" s="67" t="s">
        <v>136</v>
      </c>
      <c r="F304" s="68">
        <v>30</v>
      </c>
      <c r="G304" s="65"/>
      <c r="H304" s="69"/>
      <c r="I304" s="70"/>
      <c r="J304" s="70"/>
      <c r="K304" s="34" t="s">
        <v>66</v>
      </c>
      <c r="L304" s="77">
        <v>304</v>
      </c>
      <c r="M304" s="77"/>
      <c r="N304" s="72"/>
      <c r="O304" s="79" t="s">
        <v>358</v>
      </c>
      <c r="P304" s="81">
        <v>43611.1372337963</v>
      </c>
      <c r="Q304" s="79" t="s">
        <v>447</v>
      </c>
      <c r="R304" s="83" t="s">
        <v>453</v>
      </c>
      <c r="S304" s="79" t="s">
        <v>455</v>
      </c>
      <c r="T304" s="79" t="s">
        <v>458</v>
      </c>
      <c r="U304" s="79"/>
      <c r="V304" s="83" t="s">
        <v>470</v>
      </c>
      <c r="W304" s="81">
        <v>43611.1372337963</v>
      </c>
      <c r="X304" s="83" t="s">
        <v>567</v>
      </c>
      <c r="Y304" s="79"/>
      <c r="Z304" s="79"/>
      <c r="AA304" s="85" t="s">
        <v>666</v>
      </c>
      <c r="AB304" s="79"/>
      <c r="AC304" s="79" t="b">
        <v>0</v>
      </c>
      <c r="AD304" s="79">
        <v>0</v>
      </c>
      <c r="AE304" s="85" t="s">
        <v>740</v>
      </c>
      <c r="AF304" s="79" t="b">
        <v>0</v>
      </c>
      <c r="AG304" s="79" t="s">
        <v>805</v>
      </c>
      <c r="AH304" s="79"/>
      <c r="AI304" s="85" t="s">
        <v>740</v>
      </c>
      <c r="AJ304" s="79" t="b">
        <v>0</v>
      </c>
      <c r="AK304" s="79">
        <v>3</v>
      </c>
      <c r="AL304" s="85" t="s">
        <v>581</v>
      </c>
      <c r="AM304" s="79" t="s">
        <v>813</v>
      </c>
      <c r="AN304" s="79" t="b">
        <v>0</v>
      </c>
      <c r="AO304" s="85" t="s">
        <v>581</v>
      </c>
      <c r="AP304" s="79" t="s">
        <v>176</v>
      </c>
      <c r="AQ304" s="79">
        <v>0</v>
      </c>
      <c r="AR304" s="79">
        <v>0</v>
      </c>
      <c r="AS304" s="79"/>
      <c r="AT304" s="79"/>
      <c r="AU304" s="79"/>
      <c r="AV304" s="79"/>
      <c r="AW304" s="79"/>
      <c r="AX304" s="79"/>
      <c r="AY304" s="79"/>
      <c r="AZ304" s="79"/>
      <c r="BA304">
        <v>2</v>
      </c>
      <c r="BB304" s="78" t="str">
        <f>REPLACE(INDEX(GroupVertices[Group],MATCH(Edges[[#This Row],[Vertex 1]],GroupVertices[Vertex],0)),1,1,"")</f>
        <v>1</v>
      </c>
      <c r="BC304" s="78" t="str">
        <f>REPLACE(INDEX(GroupVertices[Group],MATCH(Edges[[#This Row],[Vertex 2]],GroupVertices[Vertex],0)),1,1,"")</f>
        <v>3</v>
      </c>
      <c r="BD304" s="48"/>
      <c r="BE304" s="49"/>
      <c r="BF304" s="48"/>
      <c r="BG304" s="49"/>
      <c r="BH304" s="48"/>
      <c r="BI304" s="49"/>
      <c r="BJ304" s="48"/>
      <c r="BK304" s="49"/>
      <c r="BL304" s="48"/>
    </row>
    <row r="305" spans="1:64" ht="15">
      <c r="A305" s="64" t="s">
        <v>222</v>
      </c>
      <c r="B305" s="64" t="s">
        <v>218</v>
      </c>
      <c r="C305" s="65" t="s">
        <v>2125</v>
      </c>
      <c r="D305" s="66">
        <v>10</v>
      </c>
      <c r="E305" s="67" t="s">
        <v>136</v>
      </c>
      <c r="F305" s="68">
        <v>28</v>
      </c>
      <c r="G305" s="65"/>
      <c r="H305" s="69"/>
      <c r="I305" s="70"/>
      <c r="J305" s="70"/>
      <c r="K305" s="34" t="s">
        <v>65</v>
      </c>
      <c r="L305" s="77">
        <v>305</v>
      </c>
      <c r="M305" s="77"/>
      <c r="N305" s="72"/>
      <c r="O305" s="79" t="s">
        <v>358</v>
      </c>
      <c r="P305" s="81">
        <v>43611.67560185185</v>
      </c>
      <c r="Q305" s="79" t="s">
        <v>447</v>
      </c>
      <c r="R305" s="83" t="s">
        <v>453</v>
      </c>
      <c r="S305" s="79" t="s">
        <v>455</v>
      </c>
      <c r="T305" s="79" t="s">
        <v>458</v>
      </c>
      <c r="U305" s="79"/>
      <c r="V305" s="83" t="s">
        <v>474</v>
      </c>
      <c r="W305" s="81">
        <v>43611.67560185185</v>
      </c>
      <c r="X305" s="83" t="s">
        <v>570</v>
      </c>
      <c r="Y305" s="79"/>
      <c r="Z305" s="79"/>
      <c r="AA305" s="85" t="s">
        <v>669</v>
      </c>
      <c r="AB305" s="79"/>
      <c r="AC305" s="79" t="b">
        <v>0</v>
      </c>
      <c r="AD305" s="79">
        <v>0</v>
      </c>
      <c r="AE305" s="85" t="s">
        <v>740</v>
      </c>
      <c r="AF305" s="79" t="b">
        <v>0</v>
      </c>
      <c r="AG305" s="79" t="s">
        <v>805</v>
      </c>
      <c r="AH305" s="79"/>
      <c r="AI305" s="85" t="s">
        <v>740</v>
      </c>
      <c r="AJ305" s="79" t="b">
        <v>0</v>
      </c>
      <c r="AK305" s="79">
        <v>3</v>
      </c>
      <c r="AL305" s="85" t="s">
        <v>581</v>
      </c>
      <c r="AM305" s="79" t="s">
        <v>813</v>
      </c>
      <c r="AN305" s="79" t="b">
        <v>0</v>
      </c>
      <c r="AO305" s="85" t="s">
        <v>581</v>
      </c>
      <c r="AP305" s="79" t="s">
        <v>176</v>
      </c>
      <c r="AQ305" s="79">
        <v>0</v>
      </c>
      <c r="AR305" s="79">
        <v>0</v>
      </c>
      <c r="AS305" s="79"/>
      <c r="AT305" s="79"/>
      <c r="AU305" s="79"/>
      <c r="AV305" s="79"/>
      <c r="AW305" s="79"/>
      <c r="AX305" s="79"/>
      <c r="AY305" s="79"/>
      <c r="AZ305" s="79"/>
      <c r="BA305">
        <v>3</v>
      </c>
      <c r="BB305" s="78" t="str">
        <f>REPLACE(INDEX(GroupVertices[Group],MATCH(Edges[[#This Row],[Vertex 1]],GroupVertices[Vertex],0)),1,1,"")</f>
        <v>3</v>
      </c>
      <c r="BC305" s="78" t="str">
        <f>REPLACE(INDEX(GroupVertices[Group],MATCH(Edges[[#This Row],[Vertex 2]],GroupVertices[Vertex],0)),1,1,"")</f>
        <v>1</v>
      </c>
      <c r="BD305" s="48"/>
      <c r="BE305" s="49"/>
      <c r="BF305" s="48"/>
      <c r="BG305" s="49"/>
      <c r="BH305" s="48"/>
      <c r="BI305" s="49"/>
      <c r="BJ305" s="48"/>
      <c r="BK305" s="49"/>
      <c r="BL305" s="48"/>
    </row>
    <row r="306" spans="1:64" ht="15">
      <c r="A306" s="64" t="s">
        <v>222</v>
      </c>
      <c r="B306" s="64" t="s">
        <v>218</v>
      </c>
      <c r="C306" s="65" t="s">
        <v>2125</v>
      </c>
      <c r="D306" s="66">
        <v>10</v>
      </c>
      <c r="E306" s="67" t="s">
        <v>136</v>
      </c>
      <c r="F306" s="68">
        <v>28</v>
      </c>
      <c r="G306" s="65"/>
      <c r="H306" s="69"/>
      <c r="I306" s="70"/>
      <c r="J306" s="70"/>
      <c r="K306" s="34" t="s">
        <v>65</v>
      </c>
      <c r="L306" s="77">
        <v>306</v>
      </c>
      <c r="M306" s="77"/>
      <c r="N306" s="72"/>
      <c r="O306" s="79" t="s">
        <v>358</v>
      </c>
      <c r="P306" s="81">
        <v>43611.67570601852</v>
      </c>
      <c r="Q306" s="79" t="s">
        <v>446</v>
      </c>
      <c r="R306" s="83" t="s">
        <v>452</v>
      </c>
      <c r="S306" s="79" t="s">
        <v>455</v>
      </c>
      <c r="T306" s="79" t="s">
        <v>458</v>
      </c>
      <c r="U306" s="79"/>
      <c r="V306" s="83" t="s">
        <v>474</v>
      </c>
      <c r="W306" s="81">
        <v>43611.67570601852</v>
      </c>
      <c r="X306" s="83" t="s">
        <v>571</v>
      </c>
      <c r="Y306" s="79"/>
      <c r="Z306" s="79"/>
      <c r="AA306" s="85" t="s">
        <v>670</v>
      </c>
      <c r="AB306" s="79"/>
      <c r="AC306" s="79" t="b">
        <v>0</v>
      </c>
      <c r="AD306" s="79">
        <v>0</v>
      </c>
      <c r="AE306" s="85" t="s">
        <v>740</v>
      </c>
      <c r="AF306" s="79" t="b">
        <v>0</v>
      </c>
      <c r="AG306" s="79" t="s">
        <v>805</v>
      </c>
      <c r="AH306" s="79"/>
      <c r="AI306" s="85" t="s">
        <v>740</v>
      </c>
      <c r="AJ306" s="79" t="b">
        <v>0</v>
      </c>
      <c r="AK306" s="79">
        <v>3</v>
      </c>
      <c r="AL306" s="85" t="s">
        <v>580</v>
      </c>
      <c r="AM306" s="79" t="s">
        <v>813</v>
      </c>
      <c r="AN306" s="79" t="b">
        <v>0</v>
      </c>
      <c r="AO306" s="85" t="s">
        <v>580</v>
      </c>
      <c r="AP306" s="79" t="s">
        <v>176</v>
      </c>
      <c r="AQ306" s="79">
        <v>0</v>
      </c>
      <c r="AR306" s="79">
        <v>0</v>
      </c>
      <c r="AS306" s="79"/>
      <c r="AT306" s="79"/>
      <c r="AU306" s="79"/>
      <c r="AV306" s="79"/>
      <c r="AW306" s="79"/>
      <c r="AX306" s="79"/>
      <c r="AY306" s="79"/>
      <c r="AZ306" s="79"/>
      <c r="BA306">
        <v>3</v>
      </c>
      <c r="BB306" s="78" t="str">
        <f>REPLACE(INDEX(GroupVertices[Group],MATCH(Edges[[#This Row],[Vertex 1]],GroupVertices[Vertex],0)),1,1,"")</f>
        <v>3</v>
      </c>
      <c r="BC306" s="78" t="str">
        <f>REPLACE(INDEX(GroupVertices[Group],MATCH(Edges[[#This Row],[Vertex 2]],GroupVertices[Vertex],0)),1,1,"")</f>
        <v>1</v>
      </c>
      <c r="BD306" s="48"/>
      <c r="BE306" s="49"/>
      <c r="BF306" s="48"/>
      <c r="BG306" s="49"/>
      <c r="BH306" s="48"/>
      <c r="BI306" s="49"/>
      <c r="BJ306" s="48"/>
      <c r="BK306" s="49"/>
      <c r="BL306" s="48"/>
    </row>
    <row r="307" spans="1:64" ht="15">
      <c r="A307" s="64" t="s">
        <v>222</v>
      </c>
      <c r="B307" s="64" t="s">
        <v>218</v>
      </c>
      <c r="C307" s="65" t="s">
        <v>2125</v>
      </c>
      <c r="D307" s="66">
        <v>10</v>
      </c>
      <c r="E307" s="67" t="s">
        <v>136</v>
      </c>
      <c r="F307" s="68">
        <v>28</v>
      </c>
      <c r="G307" s="65"/>
      <c r="H307" s="69"/>
      <c r="I307" s="70"/>
      <c r="J307" s="70"/>
      <c r="K307" s="34" t="s">
        <v>65</v>
      </c>
      <c r="L307" s="77">
        <v>307</v>
      </c>
      <c r="M307" s="77"/>
      <c r="N307" s="72"/>
      <c r="O307" s="79" t="s">
        <v>358</v>
      </c>
      <c r="P307" s="81">
        <v>43611.67612268519</v>
      </c>
      <c r="Q307" s="79" t="s">
        <v>363</v>
      </c>
      <c r="R307" s="83" t="s">
        <v>451</v>
      </c>
      <c r="S307" s="79" t="s">
        <v>455</v>
      </c>
      <c r="T307" s="79" t="s">
        <v>458</v>
      </c>
      <c r="U307" s="79"/>
      <c r="V307" s="83" t="s">
        <v>474</v>
      </c>
      <c r="W307" s="81">
        <v>43611.67612268519</v>
      </c>
      <c r="X307" s="83" t="s">
        <v>572</v>
      </c>
      <c r="Y307" s="79"/>
      <c r="Z307" s="79"/>
      <c r="AA307" s="85" t="s">
        <v>671</v>
      </c>
      <c r="AB307" s="79"/>
      <c r="AC307" s="79" t="b">
        <v>0</v>
      </c>
      <c r="AD307" s="79">
        <v>0</v>
      </c>
      <c r="AE307" s="85" t="s">
        <v>740</v>
      </c>
      <c r="AF307" s="79" t="b">
        <v>0</v>
      </c>
      <c r="AG307" s="79" t="s">
        <v>805</v>
      </c>
      <c r="AH307" s="79"/>
      <c r="AI307" s="85" t="s">
        <v>740</v>
      </c>
      <c r="AJ307" s="79" t="b">
        <v>0</v>
      </c>
      <c r="AK307" s="79">
        <v>3</v>
      </c>
      <c r="AL307" s="85" t="s">
        <v>579</v>
      </c>
      <c r="AM307" s="79" t="s">
        <v>813</v>
      </c>
      <c r="AN307" s="79" t="b">
        <v>0</v>
      </c>
      <c r="AO307" s="85" t="s">
        <v>579</v>
      </c>
      <c r="AP307" s="79" t="s">
        <v>176</v>
      </c>
      <c r="AQ307" s="79">
        <v>0</v>
      </c>
      <c r="AR307" s="79">
        <v>0</v>
      </c>
      <c r="AS307" s="79"/>
      <c r="AT307" s="79"/>
      <c r="AU307" s="79"/>
      <c r="AV307" s="79"/>
      <c r="AW307" s="79"/>
      <c r="AX307" s="79"/>
      <c r="AY307" s="79"/>
      <c r="AZ307" s="79"/>
      <c r="BA307">
        <v>3</v>
      </c>
      <c r="BB307" s="78" t="str">
        <f>REPLACE(INDEX(GroupVertices[Group],MATCH(Edges[[#This Row],[Vertex 1]],GroupVertices[Vertex],0)),1,1,"")</f>
        <v>3</v>
      </c>
      <c r="BC307" s="78" t="str">
        <f>REPLACE(INDEX(GroupVertices[Group],MATCH(Edges[[#This Row],[Vertex 2]],GroupVertices[Vertex],0)),1,1,"")</f>
        <v>1</v>
      </c>
      <c r="BD307" s="48"/>
      <c r="BE307" s="49"/>
      <c r="BF307" s="48"/>
      <c r="BG307" s="49"/>
      <c r="BH307" s="48"/>
      <c r="BI307" s="49"/>
      <c r="BJ307" s="48"/>
      <c r="BK307" s="49"/>
      <c r="BL307" s="48"/>
    </row>
    <row r="308" spans="1:64" ht="15">
      <c r="A308" s="64" t="s">
        <v>217</v>
      </c>
      <c r="B308" s="64" t="s">
        <v>229</v>
      </c>
      <c r="C308" s="65" t="s">
        <v>2125</v>
      </c>
      <c r="D308" s="66">
        <v>10</v>
      </c>
      <c r="E308" s="67" t="s">
        <v>136</v>
      </c>
      <c r="F308" s="68">
        <v>28</v>
      </c>
      <c r="G308" s="65"/>
      <c r="H308" s="69"/>
      <c r="I308" s="70"/>
      <c r="J308" s="70"/>
      <c r="K308" s="34" t="s">
        <v>65</v>
      </c>
      <c r="L308" s="77">
        <v>308</v>
      </c>
      <c r="M308" s="77"/>
      <c r="N308" s="72"/>
      <c r="O308" s="79" t="s">
        <v>358</v>
      </c>
      <c r="P308" s="81">
        <v>43609.799305555556</v>
      </c>
      <c r="Q308" s="79" t="s">
        <v>364</v>
      </c>
      <c r="R308" s="83" t="s">
        <v>451</v>
      </c>
      <c r="S308" s="79" t="s">
        <v>455</v>
      </c>
      <c r="T308" s="79" t="s">
        <v>459</v>
      </c>
      <c r="U308" s="79"/>
      <c r="V308" s="83" t="s">
        <v>469</v>
      </c>
      <c r="W308" s="81">
        <v>43609.799305555556</v>
      </c>
      <c r="X308" s="83" t="s">
        <v>480</v>
      </c>
      <c r="Y308" s="79"/>
      <c r="Z308" s="79"/>
      <c r="AA308" s="85" t="s">
        <v>579</v>
      </c>
      <c r="AB308" s="79"/>
      <c r="AC308" s="79" t="b">
        <v>0</v>
      </c>
      <c r="AD308" s="79">
        <v>9</v>
      </c>
      <c r="AE308" s="85" t="s">
        <v>740</v>
      </c>
      <c r="AF308" s="79" t="b">
        <v>0</v>
      </c>
      <c r="AG308" s="79" t="s">
        <v>805</v>
      </c>
      <c r="AH308" s="79"/>
      <c r="AI308" s="85" t="s">
        <v>740</v>
      </c>
      <c r="AJ308" s="79" t="b">
        <v>0</v>
      </c>
      <c r="AK308" s="79">
        <v>3</v>
      </c>
      <c r="AL308" s="85" t="s">
        <v>740</v>
      </c>
      <c r="AM308" s="79" t="s">
        <v>809</v>
      </c>
      <c r="AN308" s="79" t="b">
        <v>0</v>
      </c>
      <c r="AO308" s="85" t="s">
        <v>579</v>
      </c>
      <c r="AP308" s="79" t="s">
        <v>176</v>
      </c>
      <c r="AQ308" s="79">
        <v>0</v>
      </c>
      <c r="AR308" s="79">
        <v>0</v>
      </c>
      <c r="AS308" s="79"/>
      <c r="AT308" s="79"/>
      <c r="AU308" s="79"/>
      <c r="AV308" s="79"/>
      <c r="AW308" s="79"/>
      <c r="AX308" s="79"/>
      <c r="AY308" s="79"/>
      <c r="AZ308" s="79"/>
      <c r="BA308">
        <v>3</v>
      </c>
      <c r="BB308" s="78" t="str">
        <f>REPLACE(INDEX(GroupVertices[Group],MATCH(Edges[[#This Row],[Vertex 1]],GroupVertices[Vertex],0)),1,1,"")</f>
        <v>3</v>
      </c>
      <c r="BC308" s="78" t="str">
        <f>REPLACE(INDEX(GroupVertices[Group],MATCH(Edges[[#This Row],[Vertex 2]],GroupVertices[Vertex],0)),1,1,"")</f>
        <v>3</v>
      </c>
      <c r="BD308" s="48"/>
      <c r="BE308" s="49"/>
      <c r="BF308" s="48"/>
      <c r="BG308" s="49"/>
      <c r="BH308" s="48"/>
      <c r="BI308" s="49"/>
      <c r="BJ308" s="48"/>
      <c r="BK308" s="49"/>
      <c r="BL308" s="48"/>
    </row>
    <row r="309" spans="1:64" ht="15">
      <c r="A309" s="64" t="s">
        <v>217</v>
      </c>
      <c r="B309" s="64" t="s">
        <v>229</v>
      </c>
      <c r="C309" s="65" t="s">
        <v>2125</v>
      </c>
      <c r="D309" s="66">
        <v>10</v>
      </c>
      <c r="E309" s="67" t="s">
        <v>136</v>
      </c>
      <c r="F309" s="68">
        <v>28</v>
      </c>
      <c r="G309" s="65"/>
      <c r="H309" s="69"/>
      <c r="I309" s="70"/>
      <c r="J309" s="70"/>
      <c r="K309" s="34" t="s">
        <v>65</v>
      </c>
      <c r="L309" s="77">
        <v>309</v>
      </c>
      <c r="M309" s="77"/>
      <c r="N309" s="72"/>
      <c r="O309" s="79" t="s">
        <v>358</v>
      </c>
      <c r="P309" s="81">
        <v>43610.646678240744</v>
      </c>
      <c r="Q309" s="79" t="s">
        <v>365</v>
      </c>
      <c r="R309" s="83" t="s">
        <v>452</v>
      </c>
      <c r="S309" s="79" t="s">
        <v>455</v>
      </c>
      <c r="T309" s="79" t="s">
        <v>460</v>
      </c>
      <c r="U309" s="79"/>
      <c r="V309" s="83" t="s">
        <v>469</v>
      </c>
      <c r="W309" s="81">
        <v>43610.646678240744</v>
      </c>
      <c r="X309" s="83" t="s">
        <v>481</v>
      </c>
      <c r="Y309" s="79"/>
      <c r="Z309" s="79"/>
      <c r="AA309" s="85" t="s">
        <v>580</v>
      </c>
      <c r="AB309" s="79"/>
      <c r="AC309" s="79" t="b">
        <v>0</v>
      </c>
      <c r="AD309" s="79">
        <v>4</v>
      </c>
      <c r="AE309" s="85" t="s">
        <v>740</v>
      </c>
      <c r="AF309" s="79" t="b">
        <v>0</v>
      </c>
      <c r="AG309" s="79" t="s">
        <v>805</v>
      </c>
      <c r="AH309" s="79"/>
      <c r="AI309" s="85" t="s">
        <v>740</v>
      </c>
      <c r="AJ309" s="79" t="b">
        <v>0</v>
      </c>
      <c r="AK309" s="79">
        <v>3</v>
      </c>
      <c r="AL309" s="85" t="s">
        <v>740</v>
      </c>
      <c r="AM309" s="79" t="s">
        <v>811</v>
      </c>
      <c r="AN309" s="79" t="b">
        <v>0</v>
      </c>
      <c r="AO309" s="85" t="s">
        <v>580</v>
      </c>
      <c r="AP309" s="79" t="s">
        <v>176</v>
      </c>
      <c r="AQ309" s="79">
        <v>0</v>
      </c>
      <c r="AR309" s="79">
        <v>0</v>
      </c>
      <c r="AS309" s="79"/>
      <c r="AT309" s="79"/>
      <c r="AU309" s="79"/>
      <c r="AV309" s="79"/>
      <c r="AW309" s="79"/>
      <c r="AX309" s="79"/>
      <c r="AY309" s="79"/>
      <c r="AZ309" s="79"/>
      <c r="BA309">
        <v>3</v>
      </c>
      <c r="BB309" s="78" t="str">
        <f>REPLACE(INDEX(GroupVertices[Group],MATCH(Edges[[#This Row],[Vertex 1]],GroupVertices[Vertex],0)),1,1,"")</f>
        <v>3</v>
      </c>
      <c r="BC309" s="78" t="str">
        <f>REPLACE(INDEX(GroupVertices[Group],MATCH(Edges[[#This Row],[Vertex 2]],GroupVertices[Vertex],0)),1,1,"")</f>
        <v>3</v>
      </c>
      <c r="BD309" s="48"/>
      <c r="BE309" s="49"/>
      <c r="BF309" s="48"/>
      <c r="BG309" s="49"/>
      <c r="BH309" s="48"/>
      <c r="BI309" s="49"/>
      <c r="BJ309" s="48"/>
      <c r="BK309" s="49"/>
      <c r="BL309" s="48"/>
    </row>
    <row r="310" spans="1:64" ht="15">
      <c r="A310" s="64" t="s">
        <v>217</v>
      </c>
      <c r="B310" s="64" t="s">
        <v>229</v>
      </c>
      <c r="C310" s="65" t="s">
        <v>2125</v>
      </c>
      <c r="D310" s="66">
        <v>10</v>
      </c>
      <c r="E310" s="67" t="s">
        <v>136</v>
      </c>
      <c r="F310" s="68">
        <v>28</v>
      </c>
      <c r="G310" s="65"/>
      <c r="H310" s="69"/>
      <c r="I310" s="70"/>
      <c r="J310" s="70"/>
      <c r="K310" s="34" t="s">
        <v>65</v>
      </c>
      <c r="L310" s="77">
        <v>310</v>
      </c>
      <c r="M310" s="77"/>
      <c r="N310" s="72"/>
      <c r="O310" s="79" t="s">
        <v>358</v>
      </c>
      <c r="P310" s="81">
        <v>43611.00885416667</v>
      </c>
      <c r="Q310" s="79" t="s">
        <v>366</v>
      </c>
      <c r="R310" s="83" t="s">
        <v>453</v>
      </c>
      <c r="S310" s="79" t="s">
        <v>455</v>
      </c>
      <c r="T310" s="79" t="s">
        <v>461</v>
      </c>
      <c r="U310" s="79"/>
      <c r="V310" s="83" t="s">
        <v>469</v>
      </c>
      <c r="W310" s="81">
        <v>43611.00885416667</v>
      </c>
      <c r="X310" s="83" t="s">
        <v>482</v>
      </c>
      <c r="Y310" s="79"/>
      <c r="Z310" s="79"/>
      <c r="AA310" s="85" t="s">
        <v>581</v>
      </c>
      <c r="AB310" s="79"/>
      <c r="AC310" s="79" t="b">
        <v>0</v>
      </c>
      <c r="AD310" s="79">
        <v>3</v>
      </c>
      <c r="AE310" s="85" t="s">
        <v>740</v>
      </c>
      <c r="AF310" s="79" t="b">
        <v>0</v>
      </c>
      <c r="AG310" s="79" t="s">
        <v>805</v>
      </c>
      <c r="AH310" s="79"/>
      <c r="AI310" s="85" t="s">
        <v>740</v>
      </c>
      <c r="AJ310" s="79" t="b">
        <v>0</v>
      </c>
      <c r="AK310" s="79">
        <v>3</v>
      </c>
      <c r="AL310" s="85" t="s">
        <v>740</v>
      </c>
      <c r="AM310" s="79" t="s">
        <v>809</v>
      </c>
      <c r="AN310" s="79" t="b">
        <v>0</v>
      </c>
      <c r="AO310" s="85" t="s">
        <v>581</v>
      </c>
      <c r="AP310" s="79" t="s">
        <v>176</v>
      </c>
      <c r="AQ310" s="79">
        <v>0</v>
      </c>
      <c r="AR310" s="79">
        <v>0</v>
      </c>
      <c r="AS310" s="79"/>
      <c r="AT310" s="79"/>
      <c r="AU310" s="79"/>
      <c r="AV310" s="79"/>
      <c r="AW310" s="79"/>
      <c r="AX310" s="79"/>
      <c r="AY310" s="79"/>
      <c r="AZ310" s="79"/>
      <c r="BA310">
        <v>3</v>
      </c>
      <c r="BB310" s="78" t="str">
        <f>REPLACE(INDEX(GroupVertices[Group],MATCH(Edges[[#This Row],[Vertex 1]],GroupVertices[Vertex],0)),1,1,"")</f>
        <v>3</v>
      </c>
      <c r="BC310" s="78" t="str">
        <f>REPLACE(INDEX(GroupVertices[Group],MATCH(Edges[[#This Row],[Vertex 2]],GroupVertices[Vertex],0)),1,1,"")</f>
        <v>3</v>
      </c>
      <c r="BD310" s="48"/>
      <c r="BE310" s="49"/>
      <c r="BF310" s="48"/>
      <c r="BG310" s="49"/>
      <c r="BH310" s="48"/>
      <c r="BI310" s="49"/>
      <c r="BJ310" s="48"/>
      <c r="BK310" s="49"/>
      <c r="BL310" s="48"/>
    </row>
    <row r="311" spans="1:64" ht="15">
      <c r="A311" s="64" t="s">
        <v>222</v>
      </c>
      <c r="B311" s="64" t="s">
        <v>229</v>
      </c>
      <c r="C311" s="65" t="s">
        <v>2125</v>
      </c>
      <c r="D311" s="66">
        <v>10</v>
      </c>
      <c r="E311" s="67" t="s">
        <v>136</v>
      </c>
      <c r="F311" s="68">
        <v>28</v>
      </c>
      <c r="G311" s="65"/>
      <c r="H311" s="69"/>
      <c r="I311" s="70"/>
      <c r="J311" s="70"/>
      <c r="K311" s="34" t="s">
        <v>65</v>
      </c>
      <c r="L311" s="77">
        <v>311</v>
      </c>
      <c r="M311" s="77"/>
      <c r="N311" s="72"/>
      <c r="O311" s="79" t="s">
        <v>358</v>
      </c>
      <c r="P311" s="81">
        <v>43611.67560185185</v>
      </c>
      <c r="Q311" s="79" t="s">
        <v>447</v>
      </c>
      <c r="R311" s="83" t="s">
        <v>453</v>
      </c>
      <c r="S311" s="79" t="s">
        <v>455</v>
      </c>
      <c r="T311" s="79" t="s">
        <v>458</v>
      </c>
      <c r="U311" s="79"/>
      <c r="V311" s="83" t="s">
        <v>474</v>
      </c>
      <c r="W311" s="81">
        <v>43611.67560185185</v>
      </c>
      <c r="X311" s="83" t="s">
        <v>570</v>
      </c>
      <c r="Y311" s="79"/>
      <c r="Z311" s="79"/>
      <c r="AA311" s="85" t="s">
        <v>669</v>
      </c>
      <c r="AB311" s="79"/>
      <c r="AC311" s="79" t="b">
        <v>0</v>
      </c>
      <c r="AD311" s="79">
        <v>0</v>
      </c>
      <c r="AE311" s="85" t="s">
        <v>740</v>
      </c>
      <c r="AF311" s="79" t="b">
        <v>0</v>
      </c>
      <c r="AG311" s="79" t="s">
        <v>805</v>
      </c>
      <c r="AH311" s="79"/>
      <c r="AI311" s="85" t="s">
        <v>740</v>
      </c>
      <c r="AJ311" s="79" t="b">
        <v>0</v>
      </c>
      <c r="AK311" s="79">
        <v>3</v>
      </c>
      <c r="AL311" s="85" t="s">
        <v>581</v>
      </c>
      <c r="AM311" s="79" t="s">
        <v>813</v>
      </c>
      <c r="AN311" s="79" t="b">
        <v>0</v>
      </c>
      <c r="AO311" s="85" t="s">
        <v>581</v>
      </c>
      <c r="AP311" s="79" t="s">
        <v>176</v>
      </c>
      <c r="AQ311" s="79">
        <v>0</v>
      </c>
      <c r="AR311" s="79">
        <v>0</v>
      </c>
      <c r="AS311" s="79"/>
      <c r="AT311" s="79"/>
      <c r="AU311" s="79"/>
      <c r="AV311" s="79"/>
      <c r="AW311" s="79"/>
      <c r="AX311" s="79"/>
      <c r="AY311" s="79"/>
      <c r="AZ311" s="79"/>
      <c r="BA311">
        <v>3</v>
      </c>
      <c r="BB311" s="78" t="str">
        <f>REPLACE(INDEX(GroupVertices[Group],MATCH(Edges[[#This Row],[Vertex 1]],GroupVertices[Vertex],0)),1,1,"")</f>
        <v>3</v>
      </c>
      <c r="BC311" s="78" t="str">
        <f>REPLACE(INDEX(GroupVertices[Group],MATCH(Edges[[#This Row],[Vertex 2]],GroupVertices[Vertex],0)),1,1,"")</f>
        <v>3</v>
      </c>
      <c r="BD311" s="48"/>
      <c r="BE311" s="49"/>
      <c r="BF311" s="48"/>
      <c r="BG311" s="49"/>
      <c r="BH311" s="48"/>
      <c r="BI311" s="49"/>
      <c r="BJ311" s="48"/>
      <c r="BK311" s="49"/>
      <c r="BL311" s="48"/>
    </row>
    <row r="312" spans="1:64" ht="15">
      <c r="A312" s="64" t="s">
        <v>222</v>
      </c>
      <c r="B312" s="64" t="s">
        <v>229</v>
      </c>
      <c r="C312" s="65" t="s">
        <v>2125</v>
      </c>
      <c r="D312" s="66">
        <v>10</v>
      </c>
      <c r="E312" s="67" t="s">
        <v>136</v>
      </c>
      <c r="F312" s="68">
        <v>28</v>
      </c>
      <c r="G312" s="65"/>
      <c r="H312" s="69"/>
      <c r="I312" s="70"/>
      <c r="J312" s="70"/>
      <c r="K312" s="34" t="s">
        <v>65</v>
      </c>
      <c r="L312" s="77">
        <v>312</v>
      </c>
      <c r="M312" s="77"/>
      <c r="N312" s="72"/>
      <c r="O312" s="79" t="s">
        <v>358</v>
      </c>
      <c r="P312" s="81">
        <v>43611.67570601852</v>
      </c>
      <c r="Q312" s="79" t="s">
        <v>446</v>
      </c>
      <c r="R312" s="83" t="s">
        <v>452</v>
      </c>
      <c r="S312" s="79" t="s">
        <v>455</v>
      </c>
      <c r="T312" s="79" t="s">
        <v>458</v>
      </c>
      <c r="U312" s="79"/>
      <c r="V312" s="83" t="s">
        <v>474</v>
      </c>
      <c r="W312" s="81">
        <v>43611.67570601852</v>
      </c>
      <c r="X312" s="83" t="s">
        <v>571</v>
      </c>
      <c r="Y312" s="79"/>
      <c r="Z312" s="79"/>
      <c r="AA312" s="85" t="s">
        <v>670</v>
      </c>
      <c r="AB312" s="79"/>
      <c r="AC312" s="79" t="b">
        <v>0</v>
      </c>
      <c r="AD312" s="79">
        <v>0</v>
      </c>
      <c r="AE312" s="85" t="s">
        <v>740</v>
      </c>
      <c r="AF312" s="79" t="b">
        <v>0</v>
      </c>
      <c r="AG312" s="79" t="s">
        <v>805</v>
      </c>
      <c r="AH312" s="79"/>
      <c r="AI312" s="85" t="s">
        <v>740</v>
      </c>
      <c r="AJ312" s="79" t="b">
        <v>0</v>
      </c>
      <c r="AK312" s="79">
        <v>3</v>
      </c>
      <c r="AL312" s="85" t="s">
        <v>580</v>
      </c>
      <c r="AM312" s="79" t="s">
        <v>813</v>
      </c>
      <c r="AN312" s="79" t="b">
        <v>0</v>
      </c>
      <c r="AO312" s="85" t="s">
        <v>580</v>
      </c>
      <c r="AP312" s="79" t="s">
        <v>176</v>
      </c>
      <c r="AQ312" s="79">
        <v>0</v>
      </c>
      <c r="AR312" s="79">
        <v>0</v>
      </c>
      <c r="AS312" s="79"/>
      <c r="AT312" s="79"/>
      <c r="AU312" s="79"/>
      <c r="AV312" s="79"/>
      <c r="AW312" s="79"/>
      <c r="AX312" s="79"/>
      <c r="AY312" s="79"/>
      <c r="AZ312" s="79"/>
      <c r="BA312">
        <v>3</v>
      </c>
      <c r="BB312" s="78" t="str">
        <f>REPLACE(INDEX(GroupVertices[Group],MATCH(Edges[[#This Row],[Vertex 1]],GroupVertices[Vertex],0)),1,1,"")</f>
        <v>3</v>
      </c>
      <c r="BC312" s="78" t="str">
        <f>REPLACE(INDEX(GroupVertices[Group],MATCH(Edges[[#This Row],[Vertex 2]],GroupVertices[Vertex],0)),1,1,"")</f>
        <v>3</v>
      </c>
      <c r="BD312" s="48"/>
      <c r="BE312" s="49"/>
      <c r="BF312" s="48"/>
      <c r="BG312" s="49"/>
      <c r="BH312" s="48"/>
      <c r="BI312" s="49"/>
      <c r="BJ312" s="48"/>
      <c r="BK312" s="49"/>
      <c r="BL312" s="48"/>
    </row>
    <row r="313" spans="1:64" ht="15">
      <c r="A313" s="64" t="s">
        <v>222</v>
      </c>
      <c r="B313" s="64" t="s">
        <v>229</v>
      </c>
      <c r="C313" s="65" t="s">
        <v>2125</v>
      </c>
      <c r="D313" s="66">
        <v>10</v>
      </c>
      <c r="E313" s="67" t="s">
        <v>136</v>
      </c>
      <c r="F313" s="68">
        <v>28</v>
      </c>
      <c r="G313" s="65"/>
      <c r="H313" s="69"/>
      <c r="I313" s="70"/>
      <c r="J313" s="70"/>
      <c r="K313" s="34" t="s">
        <v>65</v>
      </c>
      <c r="L313" s="77">
        <v>313</v>
      </c>
      <c r="M313" s="77"/>
      <c r="N313" s="72"/>
      <c r="O313" s="79" t="s">
        <v>358</v>
      </c>
      <c r="P313" s="81">
        <v>43611.67612268519</v>
      </c>
      <c r="Q313" s="79" t="s">
        <v>363</v>
      </c>
      <c r="R313" s="83" t="s">
        <v>451</v>
      </c>
      <c r="S313" s="79" t="s">
        <v>455</v>
      </c>
      <c r="T313" s="79" t="s">
        <v>458</v>
      </c>
      <c r="U313" s="79"/>
      <c r="V313" s="83" t="s">
        <v>474</v>
      </c>
      <c r="W313" s="81">
        <v>43611.67612268519</v>
      </c>
      <c r="X313" s="83" t="s">
        <v>572</v>
      </c>
      <c r="Y313" s="79"/>
      <c r="Z313" s="79"/>
      <c r="AA313" s="85" t="s">
        <v>671</v>
      </c>
      <c r="AB313" s="79"/>
      <c r="AC313" s="79" t="b">
        <v>0</v>
      </c>
      <c r="AD313" s="79">
        <v>0</v>
      </c>
      <c r="AE313" s="85" t="s">
        <v>740</v>
      </c>
      <c r="AF313" s="79" t="b">
        <v>0</v>
      </c>
      <c r="AG313" s="79" t="s">
        <v>805</v>
      </c>
      <c r="AH313" s="79"/>
      <c r="AI313" s="85" t="s">
        <v>740</v>
      </c>
      <c r="AJ313" s="79" t="b">
        <v>0</v>
      </c>
      <c r="AK313" s="79">
        <v>3</v>
      </c>
      <c r="AL313" s="85" t="s">
        <v>579</v>
      </c>
      <c r="AM313" s="79" t="s">
        <v>813</v>
      </c>
      <c r="AN313" s="79" t="b">
        <v>0</v>
      </c>
      <c r="AO313" s="85" t="s">
        <v>579</v>
      </c>
      <c r="AP313" s="79" t="s">
        <v>176</v>
      </c>
      <c r="AQ313" s="79">
        <v>0</v>
      </c>
      <c r="AR313" s="79">
        <v>0</v>
      </c>
      <c r="AS313" s="79"/>
      <c r="AT313" s="79"/>
      <c r="AU313" s="79"/>
      <c r="AV313" s="79"/>
      <c r="AW313" s="79"/>
      <c r="AX313" s="79"/>
      <c r="AY313" s="79"/>
      <c r="AZ313" s="79"/>
      <c r="BA313">
        <v>3</v>
      </c>
      <c r="BB313" s="78" t="str">
        <f>REPLACE(INDEX(GroupVertices[Group],MATCH(Edges[[#This Row],[Vertex 1]],GroupVertices[Vertex],0)),1,1,"")</f>
        <v>3</v>
      </c>
      <c r="BC313" s="78" t="str">
        <f>REPLACE(INDEX(GroupVertices[Group],MATCH(Edges[[#This Row],[Vertex 2]],GroupVertices[Vertex],0)),1,1,"")</f>
        <v>3</v>
      </c>
      <c r="BD313" s="48"/>
      <c r="BE313" s="49"/>
      <c r="BF313" s="48"/>
      <c r="BG313" s="49"/>
      <c r="BH313" s="48"/>
      <c r="BI313" s="49"/>
      <c r="BJ313" s="48"/>
      <c r="BK313" s="49"/>
      <c r="BL313" s="48"/>
    </row>
    <row r="314" spans="1:64" ht="15">
      <c r="A314" s="64" t="s">
        <v>222</v>
      </c>
      <c r="B314" s="64" t="s">
        <v>217</v>
      </c>
      <c r="C314" s="65" t="s">
        <v>2125</v>
      </c>
      <c r="D314" s="66">
        <v>10</v>
      </c>
      <c r="E314" s="67" t="s">
        <v>136</v>
      </c>
      <c r="F314" s="68">
        <v>28</v>
      </c>
      <c r="G314" s="65"/>
      <c r="H314" s="69"/>
      <c r="I314" s="70"/>
      <c r="J314" s="70"/>
      <c r="K314" s="34" t="s">
        <v>65</v>
      </c>
      <c r="L314" s="77">
        <v>314</v>
      </c>
      <c r="M314" s="77"/>
      <c r="N314" s="72"/>
      <c r="O314" s="79" t="s">
        <v>358</v>
      </c>
      <c r="P314" s="81">
        <v>43611.67560185185</v>
      </c>
      <c r="Q314" s="79" t="s">
        <v>447</v>
      </c>
      <c r="R314" s="83" t="s">
        <v>453</v>
      </c>
      <c r="S314" s="79" t="s">
        <v>455</v>
      </c>
      <c r="T314" s="79" t="s">
        <v>458</v>
      </c>
      <c r="U314" s="79"/>
      <c r="V314" s="83" t="s">
        <v>474</v>
      </c>
      <c r="W314" s="81">
        <v>43611.67560185185</v>
      </c>
      <c r="X314" s="83" t="s">
        <v>570</v>
      </c>
      <c r="Y314" s="79"/>
      <c r="Z314" s="79"/>
      <c r="AA314" s="85" t="s">
        <v>669</v>
      </c>
      <c r="AB314" s="79"/>
      <c r="AC314" s="79" t="b">
        <v>0</v>
      </c>
      <c r="AD314" s="79">
        <v>0</v>
      </c>
      <c r="AE314" s="85" t="s">
        <v>740</v>
      </c>
      <c r="AF314" s="79" t="b">
        <v>0</v>
      </c>
      <c r="AG314" s="79" t="s">
        <v>805</v>
      </c>
      <c r="AH314" s="79"/>
      <c r="AI314" s="85" t="s">
        <v>740</v>
      </c>
      <c r="AJ314" s="79" t="b">
        <v>0</v>
      </c>
      <c r="AK314" s="79">
        <v>3</v>
      </c>
      <c r="AL314" s="85" t="s">
        <v>581</v>
      </c>
      <c r="AM314" s="79" t="s">
        <v>813</v>
      </c>
      <c r="AN314" s="79" t="b">
        <v>0</v>
      </c>
      <c r="AO314" s="85" t="s">
        <v>581</v>
      </c>
      <c r="AP314" s="79" t="s">
        <v>176</v>
      </c>
      <c r="AQ314" s="79">
        <v>0</v>
      </c>
      <c r="AR314" s="79">
        <v>0</v>
      </c>
      <c r="AS314" s="79"/>
      <c r="AT314" s="79"/>
      <c r="AU314" s="79"/>
      <c r="AV314" s="79"/>
      <c r="AW314" s="79"/>
      <c r="AX314" s="79"/>
      <c r="AY314" s="79"/>
      <c r="AZ314" s="79"/>
      <c r="BA314">
        <v>3</v>
      </c>
      <c r="BB314" s="78" t="str">
        <f>REPLACE(INDEX(GroupVertices[Group],MATCH(Edges[[#This Row],[Vertex 1]],GroupVertices[Vertex],0)),1,1,"")</f>
        <v>3</v>
      </c>
      <c r="BC314" s="78" t="str">
        <f>REPLACE(INDEX(GroupVertices[Group],MATCH(Edges[[#This Row],[Vertex 2]],GroupVertices[Vertex],0)),1,1,"")</f>
        <v>3</v>
      </c>
      <c r="BD314" s="48">
        <v>0</v>
      </c>
      <c r="BE314" s="49">
        <v>0</v>
      </c>
      <c r="BF314" s="48">
        <v>0</v>
      </c>
      <c r="BG314" s="49">
        <v>0</v>
      </c>
      <c r="BH314" s="48">
        <v>0</v>
      </c>
      <c r="BI314" s="49">
        <v>0</v>
      </c>
      <c r="BJ314" s="48">
        <v>13</v>
      </c>
      <c r="BK314" s="49">
        <v>100</v>
      </c>
      <c r="BL314" s="48">
        <v>13</v>
      </c>
    </row>
    <row r="315" spans="1:64" ht="15">
      <c r="A315" s="64" t="s">
        <v>222</v>
      </c>
      <c r="B315" s="64" t="s">
        <v>217</v>
      </c>
      <c r="C315" s="65" t="s">
        <v>2125</v>
      </c>
      <c r="D315" s="66">
        <v>10</v>
      </c>
      <c r="E315" s="67" t="s">
        <v>136</v>
      </c>
      <c r="F315" s="68">
        <v>28</v>
      </c>
      <c r="G315" s="65"/>
      <c r="H315" s="69"/>
      <c r="I315" s="70"/>
      <c r="J315" s="70"/>
      <c r="K315" s="34" t="s">
        <v>65</v>
      </c>
      <c r="L315" s="77">
        <v>315</v>
      </c>
      <c r="M315" s="77"/>
      <c r="N315" s="72"/>
      <c r="O315" s="79" t="s">
        <v>358</v>
      </c>
      <c r="P315" s="81">
        <v>43611.67570601852</v>
      </c>
      <c r="Q315" s="79" t="s">
        <v>446</v>
      </c>
      <c r="R315" s="83" t="s">
        <v>452</v>
      </c>
      <c r="S315" s="79" t="s">
        <v>455</v>
      </c>
      <c r="T315" s="79" t="s">
        <v>458</v>
      </c>
      <c r="U315" s="79"/>
      <c r="V315" s="83" t="s">
        <v>474</v>
      </c>
      <c r="W315" s="81">
        <v>43611.67570601852</v>
      </c>
      <c r="X315" s="83" t="s">
        <v>571</v>
      </c>
      <c r="Y315" s="79"/>
      <c r="Z315" s="79"/>
      <c r="AA315" s="85" t="s">
        <v>670</v>
      </c>
      <c r="AB315" s="79"/>
      <c r="AC315" s="79" t="b">
        <v>0</v>
      </c>
      <c r="AD315" s="79">
        <v>0</v>
      </c>
      <c r="AE315" s="85" t="s">
        <v>740</v>
      </c>
      <c r="AF315" s="79" t="b">
        <v>0</v>
      </c>
      <c r="AG315" s="79" t="s">
        <v>805</v>
      </c>
      <c r="AH315" s="79"/>
      <c r="AI315" s="85" t="s">
        <v>740</v>
      </c>
      <c r="AJ315" s="79" t="b">
        <v>0</v>
      </c>
      <c r="AK315" s="79">
        <v>3</v>
      </c>
      <c r="AL315" s="85" t="s">
        <v>580</v>
      </c>
      <c r="AM315" s="79" t="s">
        <v>813</v>
      </c>
      <c r="AN315" s="79" t="b">
        <v>0</v>
      </c>
      <c r="AO315" s="85" t="s">
        <v>580</v>
      </c>
      <c r="AP315" s="79" t="s">
        <v>176</v>
      </c>
      <c r="AQ315" s="79">
        <v>0</v>
      </c>
      <c r="AR315" s="79">
        <v>0</v>
      </c>
      <c r="AS315" s="79"/>
      <c r="AT315" s="79"/>
      <c r="AU315" s="79"/>
      <c r="AV315" s="79"/>
      <c r="AW315" s="79"/>
      <c r="AX315" s="79"/>
      <c r="AY315" s="79"/>
      <c r="AZ315" s="79"/>
      <c r="BA315">
        <v>3</v>
      </c>
      <c r="BB315" s="78" t="str">
        <f>REPLACE(INDEX(GroupVertices[Group],MATCH(Edges[[#This Row],[Vertex 1]],GroupVertices[Vertex],0)),1,1,"")</f>
        <v>3</v>
      </c>
      <c r="BC315" s="78" t="str">
        <f>REPLACE(INDEX(GroupVertices[Group],MATCH(Edges[[#This Row],[Vertex 2]],GroupVertices[Vertex],0)),1,1,"")</f>
        <v>3</v>
      </c>
      <c r="BD315" s="48">
        <v>0</v>
      </c>
      <c r="BE315" s="49">
        <v>0</v>
      </c>
      <c r="BF315" s="48">
        <v>0</v>
      </c>
      <c r="BG315" s="49">
        <v>0</v>
      </c>
      <c r="BH315" s="48">
        <v>0</v>
      </c>
      <c r="BI315" s="49">
        <v>0</v>
      </c>
      <c r="BJ315" s="48">
        <v>13</v>
      </c>
      <c r="BK315" s="49">
        <v>100</v>
      </c>
      <c r="BL315" s="48">
        <v>13</v>
      </c>
    </row>
    <row r="316" spans="1:64" ht="15">
      <c r="A316" s="64" t="s">
        <v>222</v>
      </c>
      <c r="B316" s="64" t="s">
        <v>217</v>
      </c>
      <c r="C316" s="65" t="s">
        <v>2125</v>
      </c>
      <c r="D316" s="66">
        <v>10</v>
      </c>
      <c r="E316" s="67" t="s">
        <v>136</v>
      </c>
      <c r="F316" s="68">
        <v>28</v>
      </c>
      <c r="G316" s="65"/>
      <c r="H316" s="69"/>
      <c r="I316" s="70"/>
      <c r="J316" s="70"/>
      <c r="K316" s="34" t="s">
        <v>65</v>
      </c>
      <c r="L316" s="77">
        <v>316</v>
      </c>
      <c r="M316" s="77"/>
      <c r="N316" s="72"/>
      <c r="O316" s="79" t="s">
        <v>358</v>
      </c>
      <c r="P316" s="81">
        <v>43611.67612268519</v>
      </c>
      <c r="Q316" s="79" t="s">
        <v>363</v>
      </c>
      <c r="R316" s="83" t="s">
        <v>451</v>
      </c>
      <c r="S316" s="79" t="s">
        <v>455</v>
      </c>
      <c r="T316" s="79" t="s">
        <v>458</v>
      </c>
      <c r="U316" s="79"/>
      <c r="V316" s="83" t="s">
        <v>474</v>
      </c>
      <c r="W316" s="81">
        <v>43611.67612268519</v>
      </c>
      <c r="X316" s="83" t="s">
        <v>572</v>
      </c>
      <c r="Y316" s="79"/>
      <c r="Z316" s="79"/>
      <c r="AA316" s="85" t="s">
        <v>671</v>
      </c>
      <c r="AB316" s="79"/>
      <c r="AC316" s="79" t="b">
        <v>0</v>
      </c>
      <c r="AD316" s="79">
        <v>0</v>
      </c>
      <c r="AE316" s="85" t="s">
        <v>740</v>
      </c>
      <c r="AF316" s="79" t="b">
        <v>0</v>
      </c>
      <c r="AG316" s="79" t="s">
        <v>805</v>
      </c>
      <c r="AH316" s="79"/>
      <c r="AI316" s="85" t="s">
        <v>740</v>
      </c>
      <c r="AJ316" s="79" t="b">
        <v>0</v>
      </c>
      <c r="AK316" s="79">
        <v>3</v>
      </c>
      <c r="AL316" s="85" t="s">
        <v>579</v>
      </c>
      <c r="AM316" s="79" t="s">
        <v>813</v>
      </c>
      <c r="AN316" s="79" t="b">
        <v>0</v>
      </c>
      <c r="AO316" s="85" t="s">
        <v>579</v>
      </c>
      <c r="AP316" s="79" t="s">
        <v>176</v>
      </c>
      <c r="AQ316" s="79">
        <v>0</v>
      </c>
      <c r="AR316" s="79">
        <v>0</v>
      </c>
      <c r="AS316" s="79"/>
      <c r="AT316" s="79"/>
      <c r="AU316" s="79"/>
      <c r="AV316" s="79"/>
      <c r="AW316" s="79"/>
      <c r="AX316" s="79"/>
      <c r="AY316" s="79"/>
      <c r="AZ316" s="79"/>
      <c r="BA316">
        <v>3</v>
      </c>
      <c r="BB316" s="78" t="str">
        <f>REPLACE(INDEX(GroupVertices[Group],MATCH(Edges[[#This Row],[Vertex 1]],GroupVertices[Vertex],0)),1,1,"")</f>
        <v>3</v>
      </c>
      <c r="BC316" s="78" t="str">
        <f>REPLACE(INDEX(GroupVertices[Group],MATCH(Edges[[#This Row],[Vertex 2]],GroupVertices[Vertex],0)),1,1,"")</f>
        <v>3</v>
      </c>
      <c r="BD316" s="48">
        <v>0</v>
      </c>
      <c r="BE316" s="49">
        <v>0</v>
      </c>
      <c r="BF316" s="48">
        <v>0</v>
      </c>
      <c r="BG316" s="49">
        <v>0</v>
      </c>
      <c r="BH316" s="48">
        <v>0</v>
      </c>
      <c r="BI316" s="49">
        <v>0</v>
      </c>
      <c r="BJ316" s="48">
        <v>13</v>
      </c>
      <c r="BK316" s="49">
        <v>100</v>
      </c>
      <c r="BL316" s="48">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6"/>
    <dataValidation allowBlank="1" showErrorMessage="1" sqref="N2:N3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6"/>
    <dataValidation allowBlank="1" showInputMessage="1" promptTitle="Edge Color" prompt="To select an optional edge color, right-click and select Select Color on the right-click menu." sqref="C3:C316"/>
    <dataValidation allowBlank="1" showInputMessage="1" promptTitle="Edge Width" prompt="Enter an optional edge width between 1 and 10." errorTitle="Invalid Edge Width" error="The optional edge width must be a whole number between 1 and 10." sqref="D3:D316"/>
    <dataValidation allowBlank="1" showInputMessage="1" promptTitle="Edge Opacity" prompt="Enter an optional edge opacity between 0 (transparent) and 100 (opaque)." errorTitle="Invalid Edge Opacity" error="The optional edge opacity must be a whole number between 0 and 10." sqref="F3:F3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6">
      <formula1>ValidEdgeVisibilities</formula1>
    </dataValidation>
    <dataValidation allowBlank="1" showInputMessage="1" showErrorMessage="1" promptTitle="Vertex 1 Name" prompt="Enter the name of the edge's first vertex." sqref="A3:A316"/>
    <dataValidation allowBlank="1" showInputMessage="1" showErrorMessage="1" promptTitle="Vertex 2 Name" prompt="Enter the name of the edge's second vertex." sqref="B3:B316"/>
    <dataValidation allowBlank="1" showInputMessage="1" showErrorMessage="1" promptTitle="Edge Label" prompt="Enter an optional edge label." errorTitle="Invalid Edge Visibility" error="You have entered an unrecognized edge visibility.  Try selecting from the drop-down list instead." sqref="H3:H3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6"/>
  </dataValidations>
  <hyperlinks>
    <hyperlink ref="R3" r:id="rId1" display="https://www.instagram.com/p/BxnBGIkBRff/?igshid=175g6zhh29c4u"/>
    <hyperlink ref="R4" r:id="rId2" display="https://nodexlgraphgallery.org/Pages/Graph.aspx?graphID=197914"/>
    <hyperlink ref="R5" r:id="rId3" display="https://nodexlgraphgallery.org/Pages/Graph.aspx?graphID=197914"/>
    <hyperlink ref="R6" r:id="rId4" display="https://nodexlgraphgallery.org/Pages/Graph.aspx?graphID=197914"/>
    <hyperlink ref="R7" r:id="rId5" display="https://nodexlgraphgallery.org/Pages/Graph.aspx?graphID=197914"/>
    <hyperlink ref="R8" r:id="rId6" display="https://nodexlgraphgallery.org/Pages/Graph.aspx?graphID=197914"/>
    <hyperlink ref="R9" r:id="rId7" display="https://nodexlgraphgallery.org/Pages/Graph.aspx?graphID=197914"/>
    <hyperlink ref="R10" r:id="rId8" display="https://nodexlgraphgallery.org/Pages/Graph.aspx?graphID=197914"/>
    <hyperlink ref="R11" r:id="rId9" display="https://nodexlgraphgallery.org/Pages/Graph.aspx?graphID=197914"/>
    <hyperlink ref="R12" r:id="rId10" display="https://nodexlgraphgallery.org/Pages/Graph.aspx?graphID=197914"/>
    <hyperlink ref="R13" r:id="rId11" display="https://nodexlgraphgallery.org/Pages/Graph.aspx?graphID=197914"/>
    <hyperlink ref="R14" r:id="rId12" display="https://nodexlgraphgallery.org/Pages/Graph.aspx?graphID=197914"/>
    <hyperlink ref="R15" r:id="rId13" display="https://nodexlgraphgallery.org/Pages/Graph.aspx?graphID=197914"/>
    <hyperlink ref="R16" r:id="rId14" display="https://nodexlgraphgallery.org/Pages/Graph.aspx?graphID=197914"/>
    <hyperlink ref="R17" r:id="rId15" display="https://nodexlgraphgallery.org/Pages/Graph.aspx?graphID=197914"/>
    <hyperlink ref="R18" r:id="rId16" display="https://nodexlgraphgallery.org/Pages/Graph.aspx?graphID=197914"/>
    <hyperlink ref="R19" r:id="rId17" display="https://nodexlgraphgallery.org/Pages/Graph.aspx?graphID=197914"/>
    <hyperlink ref="R20" r:id="rId18" display="https://nodexlgraphgallery.org/Pages/Graph.aspx?graphID=197914"/>
    <hyperlink ref="R21" r:id="rId19" display="https://nodexlgraphgallery.org/Pages/Graph.aspx?graphID=197914"/>
    <hyperlink ref="R22" r:id="rId20" display="https://nodexlgraphgallery.org/Pages/Graph.aspx?graphID=197914"/>
    <hyperlink ref="R23" r:id="rId21" display="https://nodexlgraphgallery.org/Pages/Graph.aspx?graphID=197914"/>
    <hyperlink ref="R24" r:id="rId22" display="https://nodexlgraphgallery.org/Pages/Graph.aspx?graphID=197914"/>
    <hyperlink ref="R25" r:id="rId23" display="https://nodexlgraphgallery.org/Pages/Graph.aspx?graphID=197914"/>
    <hyperlink ref="R26" r:id="rId24" display="https://nodexlgraphgallery.org/Pages/Graph.aspx?graphID=197914"/>
    <hyperlink ref="R27" r:id="rId25" display="https://nodexlgraphgallery.org/Pages/Graph.aspx?graphID=197914"/>
    <hyperlink ref="R28" r:id="rId26" display="https://nodexlgraphgallery.org/Pages/Graph.aspx?graphID=197914"/>
    <hyperlink ref="R29" r:id="rId27" display="https://nodexlgraphgallery.org/Pages/Graph.aspx?graphID=197914"/>
    <hyperlink ref="R30" r:id="rId28" display="https://nodexlgraphgallery.org/Pages/Graph.aspx?graphID=197953"/>
    <hyperlink ref="R31" r:id="rId29" display="https://nodexlgraphgallery.org/Pages/Graph.aspx?graphID=197953"/>
    <hyperlink ref="R32" r:id="rId30" display="https://nodexlgraphgallery.org/Pages/Graph.aspx?graphID=197953"/>
    <hyperlink ref="R33" r:id="rId31" display="https://nodexlgraphgallery.org/Pages/Graph.aspx?graphID=197953"/>
    <hyperlink ref="R34" r:id="rId32" display="https://nodexlgraphgallery.org/Pages/Graph.aspx?graphID=197953"/>
    <hyperlink ref="R35" r:id="rId33" display="https://nodexlgraphgallery.org/Pages/Graph.aspx?graphID=197953"/>
    <hyperlink ref="R36" r:id="rId34" display="https://nodexlgraphgallery.org/Pages/Graph.aspx?graphID=197953"/>
    <hyperlink ref="R37" r:id="rId35" display="https://nodexlgraphgallery.org/Pages/Graph.aspx?graphID=197953"/>
    <hyperlink ref="R38" r:id="rId36" display="https://nodexlgraphgallery.org/Pages/Graph.aspx?graphID=197953"/>
    <hyperlink ref="R39" r:id="rId37" display="https://nodexlgraphgallery.org/Pages/Graph.aspx?graphID=197953"/>
    <hyperlink ref="R40" r:id="rId38" display="https://nodexlgraphgallery.org/Pages/Graph.aspx?graphID=197953"/>
    <hyperlink ref="R41" r:id="rId39" display="https://nodexlgraphgallery.org/Pages/Graph.aspx?graphID=198026"/>
    <hyperlink ref="R42" r:id="rId40" display="https://nodexlgraphgallery.org/Pages/Graph.aspx?graphID=198034"/>
    <hyperlink ref="R100" r:id="rId41" display="https://nodexlgraphgallery.org/Pages/Graph.aspx?graphID=198026"/>
    <hyperlink ref="R101" r:id="rId42" display="https://nodexlgraphgallery.org/Pages/Graph.aspx?graphID=198034"/>
    <hyperlink ref="R120" r:id="rId43" display="https://nodexlgraphgallery.org/Pages/Graph.aspx?graphID=197953"/>
    <hyperlink ref="R208" r:id="rId44" display="https://nodexlgraphgallery.org/Pages/Graph.aspx?graphID=197953"/>
    <hyperlink ref="R209" r:id="rId45" display="https://nodexlgraphgallery.org/Pages/Graph.aspx?graphID=197953"/>
    <hyperlink ref="R210" r:id="rId46" display="https://nodexlgraphgallery.org/Pages/Graph.aspx?graphID=197953"/>
    <hyperlink ref="R211" r:id="rId47" display="https://nodexlgraphgallery.org/Pages/Graph.aspx?graphID=197953"/>
    <hyperlink ref="R212" r:id="rId48" display="https://nodexlgraphgallery.org/Pages/Graph.aspx?graphID=197953"/>
    <hyperlink ref="R213" r:id="rId49" display="https://nodexlgraphgallery.org/Pages/Graph.aspx?graphID=197953"/>
    <hyperlink ref="R214" r:id="rId50" display="https://nodexlgraphgallery.org/Pages/Graph.aspx?graphID=197953"/>
    <hyperlink ref="R215" r:id="rId51" display="https://nodexlgraphgallery.org/Pages/Graph.aspx?graphID=197953"/>
    <hyperlink ref="R216" r:id="rId52" display="https://nodexlgraphgallery.org/Pages/Graph.aspx?graphID=197953"/>
    <hyperlink ref="R217" r:id="rId53" display="https://nodexlgraphgallery.org/Pages/Graph.aspx?graphID=198026"/>
    <hyperlink ref="R218" r:id="rId54" display="https://nodexlgraphgallery.org/Pages/Graph.aspx?graphID=198034"/>
    <hyperlink ref="R219" r:id="rId55" display="https://nodexlgraphgallery.org/Pages/Graph.aspx?graphID=198026"/>
    <hyperlink ref="R220" r:id="rId56" display="https://nodexlgraphgallery.org/Pages/Graph.aspx?graphID=198034"/>
    <hyperlink ref="R221" r:id="rId57" display="https://nodexlgraphgallery.org/Pages/Graph.aspx?graphID=198026"/>
    <hyperlink ref="R222" r:id="rId58" display="https://nodexlgraphgallery.org/Pages/Graph.aspx?graphID=198034"/>
    <hyperlink ref="R223" r:id="rId59" display="https://nodexlgraphgallery.org/Pages/Graph.aspx?graphID=198034"/>
    <hyperlink ref="R224" r:id="rId60" display="https://nodexlgraphgallery.org/Pages/Graph.aspx?graphID=198026"/>
    <hyperlink ref="R225" r:id="rId61" display="https://nodexlgraphgallery.org/Pages/Graph.aspx?graphID=198026"/>
    <hyperlink ref="R226" r:id="rId62" display="https://nodexlgraphgallery.org/Pages/Graph.aspx?graphID=198034"/>
    <hyperlink ref="R227" r:id="rId63" display="https://nodexlgraphgallery.org/Pages/Graph.aspx?graphID=198026"/>
    <hyperlink ref="R228" r:id="rId64" display="https://nodexlgraphgallery.org/Pages/Graph.aspx?graphID=198034"/>
    <hyperlink ref="R229" r:id="rId65" display="https://nodexlgraphgallery.org/Pages/Graph.aspx?graphID=198026"/>
    <hyperlink ref="R230" r:id="rId66" display="https://nodexlgraphgallery.org/Pages/Graph.aspx?graphID=198026"/>
    <hyperlink ref="R231" r:id="rId67" display="https://nodexlgraphgallery.org/Pages/Graph.aspx?graphID=198026"/>
    <hyperlink ref="R232" r:id="rId68" display="https://nodexlgraphgallery.org/Pages/Graph.aspx?graphID=198026"/>
    <hyperlink ref="R233" r:id="rId69" display="https://nodexlgraphgallery.org/Pages/Graph.aspx?graphID=198026"/>
    <hyperlink ref="R234" r:id="rId70" display="https://nodexlgraphgallery.org/Pages/Graph.aspx?graphID=198026"/>
    <hyperlink ref="R235" r:id="rId71" display="https://nodexlgraphgallery.org/Pages/Graph.aspx?graphID=198026"/>
    <hyperlink ref="R246" r:id="rId72" display="https://nodexlgraphgallery.org/Pages/Graph.aspx?graphID=198034"/>
    <hyperlink ref="R247" r:id="rId73" display="https://nodexlgraphgallery.org/Pages/Graph.aspx?graphID=198034"/>
    <hyperlink ref="R248" r:id="rId74" display="https://nodexlgraphgallery.org/Pages/Graph.aspx?graphID=198034"/>
    <hyperlink ref="R249" r:id="rId75" display="https://nodexlgraphgallery.org/Pages/Graph.aspx?graphID=198034"/>
    <hyperlink ref="R250" r:id="rId76" display="https://nodexlgraphgallery.org/Pages/Graph.aspx?graphID=198034"/>
    <hyperlink ref="R251" r:id="rId77" display="https://nodexlgraphgallery.org/Pages/Graph.aspx?graphID=198034"/>
    <hyperlink ref="R252" r:id="rId78" display="https://nodexlgraphgallery.org/Pages/Graph.aspx?graphID=198034"/>
    <hyperlink ref="R255" r:id="rId79" display="https://nodexlgraphgallery.org/Pages/Graph.aspx?graphID=198034"/>
    <hyperlink ref="R256" r:id="rId80" display="https://nodexlgraphgallery.org/Pages/Graph.aspx?graphID=198026"/>
    <hyperlink ref="R257" r:id="rId81" display="https://nodexlgraphgallery.org/Pages/Graph.aspx?graphID=197953"/>
    <hyperlink ref="R258" r:id="rId82" display="https://nodexlgraphgallery.org/Pages/Graph.aspx?graphID=197953"/>
    <hyperlink ref="R259" r:id="rId83" display="https://nodexlgraphgallery.org/Pages/Graph.aspx?graphID=197953"/>
    <hyperlink ref="R260" r:id="rId84" display="https://nodexlgraphgallery.org/Pages/Graph.aspx?graphID=197953"/>
    <hyperlink ref="R261" r:id="rId85" display="https://nodexlgraphgallery.org/Pages/Graph.aspx?graphID=198026"/>
    <hyperlink ref="R262" r:id="rId86" display="https://nodexlgraphgallery.org/Pages/Graph.aspx?graphID=198034"/>
    <hyperlink ref="R263" r:id="rId87" display="https://nodexlgraphgallery.org/Pages/Graph.aspx?graphID=198026"/>
    <hyperlink ref="R264" r:id="rId88" display="https://nodexlgraphgallery.org/Pages/Graph.aspx?graphID=198034"/>
    <hyperlink ref="R265" r:id="rId89" display="https://nodexlgraphgallery.org/Pages/Graph.aspx?graphID=198034"/>
    <hyperlink ref="R266" r:id="rId90" display="https://nodexlgraphgallery.org/Pages/Graph.aspx?graphID=198026"/>
    <hyperlink ref="R267" r:id="rId91" display="https://nodexlgraphgallery.org/Pages/Graph.aspx?graphID=197953"/>
    <hyperlink ref="R268" r:id="rId92" display="https://nodexlgraphgallery.org/Pages/Graph.aspx?graphID=197953"/>
    <hyperlink ref="R269" r:id="rId93" display="https://nodexlgraphgallery.org/Pages/Graph.aspx?graphID=198026"/>
    <hyperlink ref="R270" r:id="rId94" display="https://nodexlgraphgallery.org/Pages/Graph.aspx?graphID=198034"/>
    <hyperlink ref="R271" r:id="rId95" display="https://nodexlgraphgallery.org/Pages/Graph.aspx?graphID=198026"/>
    <hyperlink ref="R272" r:id="rId96" display="https://nodexlgraphgallery.org/Pages/Graph.aspx?graphID=198034"/>
    <hyperlink ref="R273" r:id="rId97" display="https://nodexlgraphgallery.org/Pages/Graph.aspx?graphID=198034"/>
    <hyperlink ref="R274" r:id="rId98" display="https://nodexlgraphgallery.org/Pages/Graph.aspx?graphID=198026"/>
    <hyperlink ref="R275" r:id="rId99" display="https://nodexlgraphgallery.org/Pages/Graph.aspx?graphID=197953"/>
    <hyperlink ref="R276" r:id="rId100" display="https://nodexlgraphgallery.org/Pages/Graph.aspx?graphID=197953"/>
    <hyperlink ref="R277" r:id="rId101" display="https://nodexlgraphgallery.org/Pages/Graph.aspx?graphID=198026"/>
    <hyperlink ref="R278" r:id="rId102" display="https://nodexlgraphgallery.org/Pages/Graph.aspx?graphID=198034"/>
    <hyperlink ref="R279" r:id="rId103" display="https://nodexlgraphgallery.org/Pages/Graph.aspx?graphID=198026"/>
    <hyperlink ref="R280" r:id="rId104" display="https://nodexlgraphgallery.org/Pages/Graph.aspx?graphID=198034"/>
    <hyperlink ref="R281" r:id="rId105" display="https://nodexlgraphgallery.org/Pages/Graph.aspx?graphID=198034"/>
    <hyperlink ref="R282" r:id="rId106" display="https://nodexlgraphgallery.org/Pages/Graph.aspx?graphID=198026"/>
    <hyperlink ref="R283" r:id="rId107" display="https://nodexlgraphgallery.org/Pages/Graph.aspx?graphID=197953"/>
    <hyperlink ref="R284" r:id="rId108" display="https://nodexlgraphgallery.org/Pages/Graph.aspx?graphID=197953"/>
    <hyperlink ref="R285" r:id="rId109" display="https://nodexlgraphgallery.org/Pages/Graph.aspx?graphID=198026"/>
    <hyperlink ref="R286" r:id="rId110" display="https://nodexlgraphgallery.org/Pages/Graph.aspx?graphID=198034"/>
    <hyperlink ref="R287" r:id="rId111" display="https://nodexlgraphgallery.org/Pages/Graph.aspx?graphID=198026"/>
    <hyperlink ref="R288" r:id="rId112" display="https://nodexlgraphgallery.org/Pages/Graph.aspx?graphID=198034"/>
    <hyperlink ref="R289" r:id="rId113" display="https://nodexlgraphgallery.org/Pages/Graph.aspx?graphID=198034"/>
    <hyperlink ref="R290" r:id="rId114" display="https://nodexlgraphgallery.org/Pages/Graph.aspx?graphID=198026"/>
    <hyperlink ref="R291" r:id="rId115" display="https://nodexlgraphgallery.org/Pages/Graph.aspx?graphID=197953"/>
    <hyperlink ref="R292" r:id="rId116" display="https://nodexlgraphgallery.org/Pages/Graph.aspx?graphID=197953"/>
    <hyperlink ref="R293" r:id="rId117" display="https://nodexlgraphgallery.org/Pages/Graph.aspx?graphID=198026"/>
    <hyperlink ref="R294" r:id="rId118" display="https://nodexlgraphgallery.org/Pages/Graph.aspx?graphID=198034"/>
    <hyperlink ref="R301" r:id="rId119" display="https://nodexlgraphgallery.org/Pages/Graph.aspx?graphID=198026"/>
    <hyperlink ref="R302" r:id="rId120" display="https://nodexlgraphgallery.org/Pages/Graph.aspx?graphID=198026"/>
    <hyperlink ref="R303" r:id="rId121" display="https://nodexlgraphgallery.org/Pages/Graph.aspx?graphID=198034"/>
    <hyperlink ref="R304" r:id="rId122" display="https://nodexlgraphgallery.org/Pages/Graph.aspx?graphID=198034"/>
    <hyperlink ref="R305" r:id="rId123" display="https://nodexlgraphgallery.org/Pages/Graph.aspx?graphID=198034"/>
    <hyperlink ref="R306" r:id="rId124" display="https://nodexlgraphgallery.org/Pages/Graph.aspx?graphID=198026"/>
    <hyperlink ref="R307" r:id="rId125" display="https://nodexlgraphgallery.org/Pages/Graph.aspx?graphID=197953"/>
    <hyperlink ref="R308" r:id="rId126" display="https://nodexlgraphgallery.org/Pages/Graph.aspx?graphID=197953"/>
    <hyperlink ref="R309" r:id="rId127" display="https://nodexlgraphgallery.org/Pages/Graph.aspx?graphID=198026"/>
    <hyperlink ref="R310" r:id="rId128" display="https://nodexlgraphgallery.org/Pages/Graph.aspx?graphID=198034"/>
    <hyperlink ref="R311" r:id="rId129" display="https://nodexlgraphgallery.org/Pages/Graph.aspx?graphID=198034"/>
    <hyperlink ref="R312" r:id="rId130" display="https://nodexlgraphgallery.org/Pages/Graph.aspx?graphID=198026"/>
    <hyperlink ref="R313" r:id="rId131" display="https://nodexlgraphgallery.org/Pages/Graph.aspx?graphID=197953"/>
    <hyperlink ref="R314" r:id="rId132" display="https://nodexlgraphgallery.org/Pages/Graph.aspx?graphID=198034"/>
    <hyperlink ref="R315" r:id="rId133" display="https://nodexlgraphgallery.org/Pages/Graph.aspx?graphID=198026"/>
    <hyperlink ref="R316" r:id="rId134" display="https://nodexlgraphgallery.org/Pages/Graph.aspx?graphID=197953"/>
    <hyperlink ref="V3" r:id="rId135" display="http://pbs.twimg.com/profile_images/879620384206794752/NmL0jSZv_normal.jpg"/>
    <hyperlink ref="V4" r:id="rId136" display="http://pbs.twimg.com/profile_images/849133030237061120/6hUrNP0a_normal.jpg"/>
    <hyperlink ref="V5" r:id="rId137" display="http://pbs.twimg.com/profile_images/1011818295916417025/P1CkbdYi_normal.jpg"/>
    <hyperlink ref="V6" r:id="rId138" display="http://pbs.twimg.com/profile_images/1011818295916417025/P1CkbdYi_normal.jpg"/>
    <hyperlink ref="V7" r:id="rId139" display="http://pbs.twimg.com/profile_images/1011818295916417025/P1CkbdYi_normal.jpg"/>
    <hyperlink ref="V8" r:id="rId140" display="http://pbs.twimg.com/profile_images/1011818295916417025/P1CkbdYi_normal.jpg"/>
    <hyperlink ref="V9" r:id="rId141" display="http://pbs.twimg.com/profile_images/1011818295916417025/P1CkbdYi_normal.jpg"/>
    <hyperlink ref="V10" r:id="rId142" display="http://pbs.twimg.com/profile_images/1011818295916417025/P1CkbdYi_normal.jpg"/>
    <hyperlink ref="V11" r:id="rId143" display="http://pbs.twimg.com/profile_images/1011818295916417025/P1CkbdYi_normal.jpg"/>
    <hyperlink ref="V12" r:id="rId144" display="http://pbs.twimg.com/profile_images/1011818295916417025/P1CkbdYi_normal.jpg"/>
    <hyperlink ref="V13" r:id="rId145" display="http://pbs.twimg.com/profile_images/849133030237061120/6hUrNP0a_normal.jpg"/>
    <hyperlink ref="V14" r:id="rId146" display="http://pbs.twimg.com/profile_images/849133030237061120/6hUrNP0a_normal.jpg"/>
    <hyperlink ref="V15" r:id="rId147" display="http://pbs.twimg.com/profile_images/849133030237061120/6hUrNP0a_normal.jpg"/>
    <hyperlink ref="V16" r:id="rId148" display="http://pbs.twimg.com/profile_images/849133030237061120/6hUrNP0a_normal.jpg"/>
    <hyperlink ref="V17" r:id="rId149" display="http://pbs.twimg.com/profile_images/849133030237061120/6hUrNP0a_normal.jpg"/>
    <hyperlink ref="V18" r:id="rId150" display="http://pbs.twimg.com/profile_images/849133030237061120/6hUrNP0a_normal.jpg"/>
    <hyperlink ref="V19" r:id="rId151" display="http://pbs.twimg.com/profile_images/849133030237061120/6hUrNP0a_normal.jpg"/>
    <hyperlink ref="V20" r:id="rId152" display="http://pbs.twimg.com/profile_images/849133030237061120/6hUrNP0a_normal.jpg"/>
    <hyperlink ref="V21" r:id="rId153" display="http://pbs.twimg.com/profile_images/849133030237061120/6hUrNP0a_normal.jpg"/>
    <hyperlink ref="V22" r:id="rId154" display="http://pbs.twimg.com/profile_images/1064610384739516417/WF9hqTQF_normal.jpg"/>
    <hyperlink ref="V23" r:id="rId155" display="http://pbs.twimg.com/profile_images/1064610384739516417/WF9hqTQF_normal.jpg"/>
    <hyperlink ref="V24" r:id="rId156" display="http://pbs.twimg.com/profile_images/1064610384739516417/WF9hqTQF_normal.jpg"/>
    <hyperlink ref="V25" r:id="rId157" display="http://pbs.twimg.com/profile_images/1064610384739516417/WF9hqTQF_normal.jpg"/>
    <hyperlink ref="V26" r:id="rId158" display="http://pbs.twimg.com/profile_images/1064610384739516417/WF9hqTQF_normal.jpg"/>
    <hyperlink ref="V27" r:id="rId159" display="http://pbs.twimg.com/profile_images/1064610384739516417/WF9hqTQF_normal.jpg"/>
    <hyperlink ref="V28" r:id="rId160" display="http://pbs.twimg.com/profile_images/1064610384739516417/WF9hqTQF_normal.jpg"/>
    <hyperlink ref="V29" r:id="rId161" display="http://pbs.twimg.com/profile_images/1064610384739516417/WF9hqTQF_normal.jpg"/>
    <hyperlink ref="V30" r:id="rId162" display="http://pbs.twimg.com/profile_images/1064913243846541312/TEflh4UA_normal.jpg"/>
    <hyperlink ref="V31" r:id="rId163" display="http://pbs.twimg.com/profile_images/1064913243846541312/TEflh4UA_normal.jpg"/>
    <hyperlink ref="V32" r:id="rId164" display="http://pbs.twimg.com/profile_images/1064913243846541312/TEflh4UA_normal.jpg"/>
    <hyperlink ref="V33" r:id="rId165" display="http://pbs.twimg.com/profile_images/1064913243846541312/TEflh4UA_normal.jpg"/>
    <hyperlink ref="V34" r:id="rId166" display="http://pbs.twimg.com/profile_images/1064913243846541312/TEflh4UA_normal.jpg"/>
    <hyperlink ref="V35" r:id="rId167" display="http://pbs.twimg.com/profile_images/1064913243846541312/TEflh4UA_normal.jpg"/>
    <hyperlink ref="V36" r:id="rId168" display="http://pbs.twimg.com/profile_images/1064913243846541312/TEflh4UA_normal.jpg"/>
    <hyperlink ref="V37" r:id="rId169" display="http://pbs.twimg.com/profile_images/1064913243846541312/TEflh4UA_normal.jpg"/>
    <hyperlink ref="V38" r:id="rId170" display="http://pbs.twimg.com/profile_images/1064913243846541312/TEflh4UA_normal.jpg"/>
    <hyperlink ref="V39" r:id="rId171" display="http://pbs.twimg.com/profile_images/849132774661308416/pa2Uplq1_normal.jpg"/>
    <hyperlink ref="V40" r:id="rId172" display="http://pbs.twimg.com/profile_images/849132774661308416/pa2Uplq1_normal.jpg"/>
    <hyperlink ref="V41" r:id="rId173" display="http://pbs.twimg.com/profile_images/849132774661308416/pa2Uplq1_normal.jpg"/>
    <hyperlink ref="V42" r:id="rId174" display="http://pbs.twimg.com/profile_images/849132774661308416/pa2Uplq1_normal.jpg"/>
    <hyperlink ref="V43" r:id="rId175" display="http://pbs.twimg.com/profile_images/506985389546938368/P8lHZLf7_normal.jpeg"/>
    <hyperlink ref="V44" r:id="rId176" display="http://pbs.twimg.com/profile_images/506985389546938368/P8lHZLf7_normal.jpeg"/>
    <hyperlink ref="V45" r:id="rId177" display="http://pbs.twimg.com/profile_images/506985389546938368/P8lHZLf7_normal.jpeg"/>
    <hyperlink ref="V46" r:id="rId178" display="http://pbs.twimg.com/profile_images/506985389546938368/P8lHZLf7_normal.jpeg"/>
    <hyperlink ref="V47" r:id="rId179" display="http://pbs.twimg.com/profile_images/506985389546938368/P8lHZLf7_normal.jpeg"/>
    <hyperlink ref="V48" r:id="rId180" display="http://pbs.twimg.com/profile_images/506985389546938368/P8lHZLf7_normal.jpeg"/>
    <hyperlink ref="V49" r:id="rId181" display="http://pbs.twimg.com/profile_images/506985389546938368/P8lHZLf7_normal.jpeg"/>
    <hyperlink ref="V50" r:id="rId182" display="http://pbs.twimg.com/profile_images/506985389546938368/P8lHZLf7_normal.jpeg"/>
    <hyperlink ref="V51" r:id="rId183" display="http://pbs.twimg.com/profile_images/506985389546938368/P8lHZLf7_normal.jpeg"/>
    <hyperlink ref="V52" r:id="rId184" display="http://pbs.twimg.com/profile_images/506985389546938368/P8lHZLf7_normal.jpeg"/>
    <hyperlink ref="V53" r:id="rId185" display="http://pbs.twimg.com/profile_images/506985389546938368/P8lHZLf7_normal.jpeg"/>
    <hyperlink ref="V54" r:id="rId186" display="http://pbs.twimg.com/profile_images/506985389546938368/P8lHZLf7_normal.jpeg"/>
    <hyperlink ref="V55" r:id="rId187" display="http://pbs.twimg.com/profile_images/506985389546938368/P8lHZLf7_normal.jpeg"/>
    <hyperlink ref="V56" r:id="rId188" display="http://pbs.twimg.com/profile_images/506985389546938368/P8lHZLf7_normal.jpeg"/>
    <hyperlink ref="V57" r:id="rId189" display="http://pbs.twimg.com/profile_images/506985389546938368/P8lHZLf7_normal.jpeg"/>
    <hyperlink ref="V58" r:id="rId190" display="http://pbs.twimg.com/profile_images/506985389546938368/P8lHZLf7_normal.jpeg"/>
    <hyperlink ref="V59" r:id="rId191" display="http://pbs.twimg.com/profile_images/506985389546938368/P8lHZLf7_normal.jpeg"/>
    <hyperlink ref="V60" r:id="rId192" display="http://pbs.twimg.com/profile_images/506985389546938368/P8lHZLf7_normal.jpeg"/>
    <hyperlink ref="V61" r:id="rId193" display="http://pbs.twimg.com/profile_images/506985389546938368/P8lHZLf7_normal.jpeg"/>
    <hyperlink ref="V62" r:id="rId194" display="http://pbs.twimg.com/profile_images/506985389546938368/P8lHZLf7_normal.jpeg"/>
    <hyperlink ref="V63" r:id="rId195" display="http://pbs.twimg.com/profile_images/506985389546938368/P8lHZLf7_normal.jpeg"/>
    <hyperlink ref="V64" r:id="rId196" display="http://pbs.twimg.com/profile_images/506985389546938368/P8lHZLf7_normal.jpeg"/>
    <hyperlink ref="V65" r:id="rId197" display="http://pbs.twimg.com/profile_images/506985389546938368/P8lHZLf7_normal.jpeg"/>
    <hyperlink ref="V66" r:id="rId198" display="http://pbs.twimg.com/profile_images/506985389546938368/P8lHZLf7_normal.jpeg"/>
    <hyperlink ref="V67" r:id="rId199" display="http://pbs.twimg.com/profile_images/506985389546938368/P8lHZLf7_normal.jpeg"/>
    <hyperlink ref="V68" r:id="rId200" display="http://pbs.twimg.com/profile_images/506985389546938368/P8lHZLf7_normal.jpeg"/>
    <hyperlink ref="V69" r:id="rId201" display="http://pbs.twimg.com/profile_images/506985389546938368/P8lHZLf7_normal.jpeg"/>
    <hyperlink ref="V70" r:id="rId202" display="http://pbs.twimg.com/profile_images/506985389546938368/P8lHZLf7_normal.jpeg"/>
    <hyperlink ref="V71" r:id="rId203" display="http://pbs.twimg.com/profile_images/506985389546938368/P8lHZLf7_normal.jpeg"/>
    <hyperlink ref="V72" r:id="rId204" display="http://pbs.twimg.com/profile_images/506985389546938368/P8lHZLf7_normal.jpeg"/>
    <hyperlink ref="V73" r:id="rId205" display="http://pbs.twimg.com/profile_images/506985389546938368/P8lHZLf7_normal.jpeg"/>
    <hyperlink ref="V74" r:id="rId206" display="http://pbs.twimg.com/profile_images/506985389546938368/P8lHZLf7_normal.jpeg"/>
    <hyperlink ref="V75" r:id="rId207" display="http://pbs.twimg.com/profile_images/506985389546938368/P8lHZLf7_normal.jpeg"/>
    <hyperlink ref="V76" r:id="rId208" display="http://pbs.twimg.com/profile_images/506985389546938368/P8lHZLf7_normal.jpeg"/>
    <hyperlink ref="V77" r:id="rId209" display="http://pbs.twimg.com/profile_images/506985389546938368/P8lHZLf7_normal.jpeg"/>
    <hyperlink ref="V78" r:id="rId210" display="http://pbs.twimg.com/profile_images/506985389546938368/P8lHZLf7_normal.jpeg"/>
    <hyperlink ref="V79" r:id="rId211" display="http://pbs.twimg.com/profile_images/506985389546938368/P8lHZLf7_normal.jpeg"/>
    <hyperlink ref="V80" r:id="rId212" display="http://pbs.twimg.com/profile_images/506985389546938368/P8lHZLf7_normal.jpeg"/>
    <hyperlink ref="V81" r:id="rId213" display="http://pbs.twimg.com/profile_images/506985389546938368/P8lHZLf7_normal.jpeg"/>
    <hyperlink ref="V82" r:id="rId214" display="http://pbs.twimg.com/profile_images/506985389546938368/P8lHZLf7_normal.jpeg"/>
    <hyperlink ref="V83" r:id="rId215" display="http://pbs.twimg.com/profile_images/506985389546938368/P8lHZLf7_normal.jpeg"/>
    <hyperlink ref="V84" r:id="rId216" display="http://pbs.twimg.com/profile_images/506985389546938368/P8lHZLf7_normal.jpeg"/>
    <hyperlink ref="V85" r:id="rId217" display="http://pbs.twimg.com/profile_images/506985389546938368/P8lHZLf7_normal.jpeg"/>
    <hyperlink ref="V86" r:id="rId218" display="http://pbs.twimg.com/profile_images/506985389546938368/P8lHZLf7_normal.jpeg"/>
    <hyperlink ref="V87" r:id="rId219" display="http://pbs.twimg.com/profile_images/506985389546938368/P8lHZLf7_normal.jpeg"/>
    <hyperlink ref="V88" r:id="rId220" display="http://pbs.twimg.com/profile_images/506985389546938368/P8lHZLf7_normal.jpeg"/>
    <hyperlink ref="V89" r:id="rId221" display="http://pbs.twimg.com/profile_images/506985389546938368/P8lHZLf7_normal.jpeg"/>
    <hyperlink ref="V90" r:id="rId222" display="http://pbs.twimg.com/profile_images/506985389546938368/P8lHZLf7_normal.jpeg"/>
    <hyperlink ref="V91" r:id="rId223" display="http://pbs.twimg.com/profile_images/506985389546938368/P8lHZLf7_normal.jpeg"/>
    <hyperlink ref="V92" r:id="rId224" display="http://pbs.twimg.com/profile_images/506985389546938368/P8lHZLf7_normal.jpeg"/>
    <hyperlink ref="V93" r:id="rId225" display="http://pbs.twimg.com/profile_images/506985389546938368/P8lHZLf7_normal.jpeg"/>
    <hyperlink ref="V94" r:id="rId226" display="http://pbs.twimg.com/profile_images/506985389546938368/P8lHZLf7_normal.jpeg"/>
    <hyperlink ref="V95" r:id="rId227" display="http://pbs.twimg.com/profile_images/506985389546938368/P8lHZLf7_normal.jpeg"/>
    <hyperlink ref="V96" r:id="rId228" display="http://pbs.twimg.com/profile_images/506985389546938368/P8lHZLf7_normal.jpeg"/>
    <hyperlink ref="V97" r:id="rId229" display="http://pbs.twimg.com/profile_images/506985389546938368/P8lHZLf7_normal.jpeg"/>
    <hyperlink ref="V98" r:id="rId230" display="http://pbs.twimg.com/profile_images/506985389546938368/P8lHZLf7_normal.jpeg"/>
    <hyperlink ref="V99" r:id="rId231" display="http://pbs.twimg.com/profile_images/506985389546938368/P8lHZLf7_normal.jpeg"/>
    <hyperlink ref="V100" r:id="rId232" display="http://pbs.twimg.com/profile_images/849132774661308416/pa2Uplq1_normal.jpg"/>
    <hyperlink ref="V101" r:id="rId233" display="http://pbs.twimg.com/profile_images/849132774661308416/pa2Uplq1_normal.jpg"/>
    <hyperlink ref="V102" r:id="rId234" display="http://pbs.twimg.com/profile_images/506985389546938368/P8lHZLf7_normal.jpeg"/>
    <hyperlink ref="V103" r:id="rId235" display="http://pbs.twimg.com/profile_images/506985389546938368/P8lHZLf7_normal.jpeg"/>
    <hyperlink ref="V104" r:id="rId236" display="http://pbs.twimg.com/profile_images/506985389546938368/P8lHZLf7_normal.jpeg"/>
    <hyperlink ref="V105" r:id="rId237" display="http://pbs.twimg.com/profile_images/506985389546938368/P8lHZLf7_normal.jpeg"/>
    <hyperlink ref="V106" r:id="rId238" display="http://pbs.twimg.com/profile_images/506985389546938368/P8lHZLf7_normal.jpeg"/>
    <hyperlink ref="V107" r:id="rId239" display="http://pbs.twimg.com/profile_images/506985389546938368/P8lHZLf7_normal.jpeg"/>
    <hyperlink ref="V108" r:id="rId240" display="http://pbs.twimg.com/profile_images/506985389546938368/P8lHZLf7_normal.jpeg"/>
    <hyperlink ref="V109" r:id="rId241" display="http://pbs.twimg.com/profile_images/506985389546938368/P8lHZLf7_normal.jpeg"/>
    <hyperlink ref="V110" r:id="rId242" display="http://pbs.twimg.com/profile_images/506985389546938368/P8lHZLf7_normal.jpeg"/>
    <hyperlink ref="V111" r:id="rId243" display="http://pbs.twimg.com/profile_images/506985389546938368/P8lHZLf7_normal.jpeg"/>
    <hyperlink ref="V112" r:id="rId244" display="http://pbs.twimg.com/profile_images/506985389546938368/P8lHZLf7_normal.jpeg"/>
    <hyperlink ref="V113" r:id="rId245" display="http://pbs.twimg.com/profile_images/506985389546938368/P8lHZLf7_normal.jpeg"/>
    <hyperlink ref="V114" r:id="rId246" display="http://pbs.twimg.com/profile_images/506985389546938368/P8lHZLf7_normal.jpeg"/>
    <hyperlink ref="V115" r:id="rId247" display="http://pbs.twimg.com/profile_images/506985389546938368/P8lHZLf7_normal.jpeg"/>
    <hyperlink ref="V116" r:id="rId248" display="http://pbs.twimg.com/profile_images/506985389546938368/P8lHZLf7_normal.jpeg"/>
    <hyperlink ref="V117" r:id="rId249" display="http://pbs.twimg.com/profile_images/506985389546938368/P8lHZLf7_normal.jpeg"/>
    <hyperlink ref="V118" r:id="rId250" display="http://pbs.twimg.com/profile_images/506985389546938368/P8lHZLf7_normal.jpeg"/>
    <hyperlink ref="V119" r:id="rId251" display="http://pbs.twimg.com/profile_images/506985389546938368/P8lHZLf7_normal.jpeg"/>
    <hyperlink ref="V120" r:id="rId252" display="http://pbs.twimg.com/profile_images/849132774661308416/pa2Uplq1_normal.jpg"/>
    <hyperlink ref="V121" r:id="rId253" display="http://pbs.twimg.com/profile_images/506985389546938368/P8lHZLf7_normal.jpeg"/>
    <hyperlink ref="V122" r:id="rId254" display="http://pbs.twimg.com/profile_images/506985389546938368/P8lHZLf7_normal.jpeg"/>
    <hyperlink ref="V123" r:id="rId255" display="http://pbs.twimg.com/profile_images/506985389546938368/P8lHZLf7_normal.jpeg"/>
    <hyperlink ref="V124" r:id="rId256" display="http://pbs.twimg.com/profile_images/506985389546938368/P8lHZLf7_normal.jpeg"/>
    <hyperlink ref="V125" r:id="rId257" display="http://pbs.twimg.com/profile_images/506985389546938368/P8lHZLf7_normal.jpeg"/>
    <hyperlink ref="V126" r:id="rId258" display="http://pbs.twimg.com/profile_images/506985389546938368/P8lHZLf7_normal.jpeg"/>
    <hyperlink ref="V127" r:id="rId259" display="http://pbs.twimg.com/profile_images/506985389546938368/P8lHZLf7_normal.jpeg"/>
    <hyperlink ref="V128" r:id="rId260" display="http://pbs.twimg.com/profile_images/506985389546938368/P8lHZLf7_normal.jpeg"/>
    <hyperlink ref="V129" r:id="rId261" display="http://pbs.twimg.com/profile_images/506985389546938368/P8lHZLf7_normal.jpeg"/>
    <hyperlink ref="V130" r:id="rId262" display="http://pbs.twimg.com/profile_images/506985389546938368/P8lHZLf7_normal.jpeg"/>
    <hyperlink ref="V131" r:id="rId263" display="http://pbs.twimg.com/profile_images/506985389546938368/P8lHZLf7_normal.jpeg"/>
    <hyperlink ref="V132" r:id="rId264" display="http://pbs.twimg.com/profile_images/506985389546938368/P8lHZLf7_normal.jpeg"/>
    <hyperlink ref="V133" r:id="rId265" display="http://pbs.twimg.com/profile_images/506985389546938368/P8lHZLf7_normal.jpeg"/>
    <hyperlink ref="V134" r:id="rId266" display="http://pbs.twimg.com/profile_images/506985389546938368/P8lHZLf7_normal.jpeg"/>
    <hyperlink ref="V135" r:id="rId267" display="http://pbs.twimg.com/profile_images/506985389546938368/P8lHZLf7_normal.jpeg"/>
    <hyperlink ref="V136" r:id="rId268" display="http://pbs.twimg.com/profile_images/506985389546938368/P8lHZLf7_normal.jpeg"/>
    <hyperlink ref="V137" r:id="rId269" display="http://pbs.twimg.com/profile_images/506985389546938368/P8lHZLf7_normal.jpeg"/>
    <hyperlink ref="V138" r:id="rId270" display="http://pbs.twimg.com/profile_images/506985389546938368/P8lHZLf7_normal.jpeg"/>
    <hyperlink ref="V139" r:id="rId271" display="http://pbs.twimg.com/profile_images/506985389546938368/P8lHZLf7_normal.jpeg"/>
    <hyperlink ref="V140" r:id="rId272" display="http://pbs.twimg.com/profile_images/506985389546938368/P8lHZLf7_normal.jpeg"/>
    <hyperlink ref="V141" r:id="rId273" display="http://pbs.twimg.com/profile_images/506985389546938368/P8lHZLf7_normal.jpeg"/>
    <hyperlink ref="V142" r:id="rId274" display="http://pbs.twimg.com/profile_images/506985389546938368/P8lHZLf7_normal.jpeg"/>
    <hyperlink ref="V143" r:id="rId275" display="http://pbs.twimg.com/profile_images/506985389546938368/P8lHZLf7_normal.jpeg"/>
    <hyperlink ref="V144" r:id="rId276" display="http://pbs.twimg.com/profile_images/506985389546938368/P8lHZLf7_normal.jpeg"/>
    <hyperlink ref="V145" r:id="rId277" display="http://pbs.twimg.com/profile_images/506985389546938368/P8lHZLf7_normal.jpeg"/>
    <hyperlink ref="V146" r:id="rId278" display="http://pbs.twimg.com/profile_images/506985389546938368/P8lHZLf7_normal.jpeg"/>
    <hyperlink ref="V147" r:id="rId279" display="http://pbs.twimg.com/profile_images/506985389546938368/P8lHZLf7_normal.jpeg"/>
    <hyperlink ref="V148" r:id="rId280" display="http://pbs.twimg.com/profile_images/506985389546938368/P8lHZLf7_normal.jpeg"/>
    <hyperlink ref="V149" r:id="rId281" display="http://pbs.twimg.com/profile_images/506985389546938368/P8lHZLf7_normal.jpeg"/>
    <hyperlink ref="V150" r:id="rId282" display="http://pbs.twimg.com/profile_images/506985389546938368/P8lHZLf7_normal.jpeg"/>
    <hyperlink ref="V151" r:id="rId283" display="http://pbs.twimg.com/profile_images/506985389546938368/P8lHZLf7_normal.jpeg"/>
    <hyperlink ref="V152" r:id="rId284" display="http://pbs.twimg.com/profile_images/506985389546938368/P8lHZLf7_normal.jpeg"/>
    <hyperlink ref="V153" r:id="rId285" display="http://pbs.twimg.com/profile_images/506985389546938368/P8lHZLf7_normal.jpeg"/>
    <hyperlink ref="V154" r:id="rId286" display="http://pbs.twimg.com/profile_images/506985389546938368/P8lHZLf7_normal.jpeg"/>
    <hyperlink ref="V155" r:id="rId287" display="http://pbs.twimg.com/profile_images/506985389546938368/P8lHZLf7_normal.jpeg"/>
    <hyperlink ref="V156" r:id="rId288" display="http://pbs.twimg.com/profile_images/506985389546938368/P8lHZLf7_normal.jpeg"/>
    <hyperlink ref="V157" r:id="rId289" display="http://pbs.twimg.com/profile_images/1014662498090475522/Go2MRzN-_normal.jpg"/>
    <hyperlink ref="V158" r:id="rId290" display="http://pbs.twimg.com/profile_images/506985389546938368/P8lHZLf7_normal.jpeg"/>
    <hyperlink ref="V159" r:id="rId291" display="http://pbs.twimg.com/profile_images/1014662498090475522/Go2MRzN-_normal.jpg"/>
    <hyperlink ref="V160" r:id="rId292" display="http://pbs.twimg.com/profile_images/506985389546938368/P8lHZLf7_normal.jpeg"/>
    <hyperlink ref="V161" r:id="rId293" display="http://pbs.twimg.com/profile_images/1014662498090475522/Go2MRzN-_normal.jpg"/>
    <hyperlink ref="V162" r:id="rId294" display="http://pbs.twimg.com/profile_images/506985389546938368/P8lHZLf7_normal.jpeg"/>
    <hyperlink ref="V163" r:id="rId295" display="http://pbs.twimg.com/profile_images/1014662498090475522/Go2MRzN-_normal.jpg"/>
    <hyperlink ref="V164" r:id="rId296" display="http://pbs.twimg.com/profile_images/730517646500859905/0EayNtYB_normal.jpg"/>
    <hyperlink ref="V165" r:id="rId297" display="http://pbs.twimg.com/profile_images/506985389546938368/P8lHZLf7_normal.jpeg"/>
    <hyperlink ref="V166" r:id="rId298" display="http://pbs.twimg.com/profile_images/1014662498090475522/Go2MRzN-_normal.jpg"/>
    <hyperlink ref="V167" r:id="rId299" display="http://pbs.twimg.com/profile_images/506985389546938368/P8lHZLf7_normal.jpeg"/>
    <hyperlink ref="V168" r:id="rId300" display="http://pbs.twimg.com/profile_images/1014662498090475522/Go2MRzN-_normal.jpg"/>
    <hyperlink ref="V169" r:id="rId301" display="http://pbs.twimg.com/profile_images/506985389546938368/P8lHZLf7_normal.jpeg"/>
    <hyperlink ref="V170" r:id="rId302" display="http://pbs.twimg.com/profile_images/1014662498090475522/Go2MRzN-_normal.jpg"/>
    <hyperlink ref="V171" r:id="rId303" display="http://pbs.twimg.com/profile_images/506985389546938368/P8lHZLf7_normal.jpeg"/>
    <hyperlink ref="V172" r:id="rId304" display="http://pbs.twimg.com/profile_images/1014662498090475522/Go2MRzN-_normal.jpg"/>
    <hyperlink ref="V173" r:id="rId305" display="http://pbs.twimg.com/profile_images/506985389546938368/P8lHZLf7_normal.jpeg"/>
    <hyperlink ref="V174" r:id="rId306" display="http://pbs.twimg.com/profile_images/1014662498090475522/Go2MRzN-_normal.jpg"/>
    <hyperlink ref="V175" r:id="rId307" display="http://pbs.twimg.com/profile_images/506985389546938368/P8lHZLf7_normal.jpeg"/>
    <hyperlink ref="V176" r:id="rId308" display="http://pbs.twimg.com/profile_images/1014662498090475522/Go2MRzN-_normal.jpg"/>
    <hyperlink ref="V177" r:id="rId309" display="http://pbs.twimg.com/profile_images/506985389546938368/P8lHZLf7_normal.jpeg"/>
    <hyperlink ref="V178" r:id="rId310" display="http://pbs.twimg.com/profile_images/1014662498090475522/Go2MRzN-_normal.jpg"/>
    <hyperlink ref="V179" r:id="rId311" display="http://pbs.twimg.com/profile_images/506985389546938368/P8lHZLf7_normal.jpeg"/>
    <hyperlink ref="V180" r:id="rId312" display="http://pbs.twimg.com/profile_images/1014662498090475522/Go2MRzN-_normal.jpg"/>
    <hyperlink ref="V181" r:id="rId313" display="http://pbs.twimg.com/profile_images/506985389546938368/P8lHZLf7_normal.jpeg"/>
    <hyperlink ref="V182" r:id="rId314" display="http://pbs.twimg.com/profile_images/1014662498090475522/Go2MRzN-_normal.jpg"/>
    <hyperlink ref="V183" r:id="rId315" display="http://pbs.twimg.com/profile_images/506985389546938368/P8lHZLf7_normal.jpeg"/>
    <hyperlink ref="V184" r:id="rId316" display="http://pbs.twimg.com/profile_images/1014662498090475522/Go2MRzN-_normal.jpg"/>
    <hyperlink ref="V185" r:id="rId317" display="http://pbs.twimg.com/profile_images/506985389546938368/P8lHZLf7_normal.jpeg"/>
    <hyperlink ref="V186" r:id="rId318" display="http://pbs.twimg.com/profile_images/1014662498090475522/Go2MRzN-_normal.jpg"/>
    <hyperlink ref="V187" r:id="rId319" display="http://pbs.twimg.com/profile_images/506985389546938368/P8lHZLf7_normal.jpeg"/>
    <hyperlink ref="V188" r:id="rId320" display="http://pbs.twimg.com/profile_images/1014662498090475522/Go2MRzN-_normal.jpg"/>
    <hyperlink ref="V189" r:id="rId321" display="http://pbs.twimg.com/profile_images/506985389546938368/P8lHZLf7_normal.jpeg"/>
    <hyperlink ref="V190" r:id="rId322" display="http://pbs.twimg.com/profile_images/1014662498090475522/Go2MRzN-_normal.jpg"/>
    <hyperlink ref="V191" r:id="rId323" display="http://pbs.twimg.com/profile_images/506985389546938368/P8lHZLf7_normal.jpeg"/>
    <hyperlink ref="V192" r:id="rId324" display="http://pbs.twimg.com/profile_images/1014662498090475522/Go2MRzN-_normal.jpg"/>
    <hyperlink ref="V193" r:id="rId325" display="http://pbs.twimg.com/profile_images/506985389546938368/P8lHZLf7_normal.jpeg"/>
    <hyperlink ref="V194" r:id="rId326" display="http://pbs.twimg.com/profile_images/1014662498090475522/Go2MRzN-_normal.jpg"/>
    <hyperlink ref="V195" r:id="rId327" display="http://pbs.twimg.com/profile_images/506985389546938368/P8lHZLf7_normal.jpeg"/>
    <hyperlink ref="V196" r:id="rId328" display="http://pbs.twimg.com/profile_images/506985389546938368/P8lHZLf7_normal.jpeg"/>
    <hyperlink ref="V197" r:id="rId329" display="http://pbs.twimg.com/profile_images/1014662498090475522/Go2MRzN-_normal.jpg"/>
    <hyperlink ref="V198" r:id="rId330" display="http://pbs.twimg.com/profile_images/506985389546938368/P8lHZLf7_normal.jpeg"/>
    <hyperlink ref="V199" r:id="rId331" display="http://pbs.twimg.com/profile_images/1014662498090475522/Go2MRzN-_normal.jpg"/>
    <hyperlink ref="V200" r:id="rId332" display="http://pbs.twimg.com/profile_images/506985389546938368/P8lHZLf7_normal.jpeg"/>
    <hyperlink ref="V201" r:id="rId333" display="http://pbs.twimg.com/profile_images/1014662498090475522/Go2MRzN-_normal.jpg"/>
    <hyperlink ref="V202" r:id="rId334" display="http://pbs.twimg.com/profile_images/506985389546938368/P8lHZLf7_normal.jpeg"/>
    <hyperlink ref="V203" r:id="rId335" display="http://pbs.twimg.com/profile_images/1014662498090475522/Go2MRzN-_normal.jpg"/>
    <hyperlink ref="V204" r:id="rId336" display="http://pbs.twimg.com/profile_images/506985389546938368/P8lHZLf7_normal.jpeg"/>
    <hyperlink ref="V205" r:id="rId337" display="http://pbs.twimg.com/profile_images/1014662498090475522/Go2MRzN-_normal.jpg"/>
    <hyperlink ref="V206" r:id="rId338" display="http://pbs.twimg.com/profile_images/506985389546938368/P8lHZLf7_normal.jpeg"/>
    <hyperlink ref="V207" r:id="rId339" display="http://pbs.twimg.com/profile_images/1014662498090475522/Go2MRzN-_normal.jpg"/>
    <hyperlink ref="V208" r:id="rId340" display="http://pbs.twimg.com/profile_images/2241810406/j0427655_normal.jpg"/>
    <hyperlink ref="V209" r:id="rId341" display="http://pbs.twimg.com/profile_images/2241810406/j0427655_normal.jpg"/>
    <hyperlink ref="V210" r:id="rId342" display="http://pbs.twimg.com/profile_images/2241810406/j0427655_normal.jpg"/>
    <hyperlink ref="V211" r:id="rId343" display="http://pbs.twimg.com/profile_images/2241810406/j0427655_normal.jpg"/>
    <hyperlink ref="V212" r:id="rId344" display="http://pbs.twimg.com/profile_images/2241810406/j0427655_normal.jpg"/>
    <hyperlink ref="V213" r:id="rId345" display="http://pbs.twimg.com/profile_images/2241810406/j0427655_normal.jpg"/>
    <hyperlink ref="V214" r:id="rId346" display="http://pbs.twimg.com/profile_images/2241810406/j0427655_normal.jpg"/>
    <hyperlink ref="V215" r:id="rId347" display="http://pbs.twimg.com/profile_images/2241810406/j0427655_normal.jpg"/>
    <hyperlink ref="V216" r:id="rId348" display="http://pbs.twimg.com/profile_images/2241810406/j0427655_normal.jpg"/>
    <hyperlink ref="V217" r:id="rId349" display="http://pbs.twimg.com/profile_images/849132774661308416/pa2Uplq1_normal.jpg"/>
    <hyperlink ref="V218" r:id="rId350" display="http://pbs.twimg.com/profile_images/849132774661308416/pa2Uplq1_normal.jpg"/>
    <hyperlink ref="V219" r:id="rId351" display="http://pbs.twimg.com/profile_images/506985389546938368/P8lHZLf7_normal.jpeg"/>
    <hyperlink ref="V220" r:id="rId352" display="http://pbs.twimg.com/profile_images/506985389546938368/P8lHZLf7_normal.jpeg"/>
    <hyperlink ref="V221" r:id="rId353" display="http://pbs.twimg.com/profile_images/1014662498090475522/Go2MRzN-_normal.jpg"/>
    <hyperlink ref="V222" r:id="rId354" display="http://pbs.twimg.com/profile_images/1014662498090475522/Go2MRzN-_normal.jpg"/>
    <hyperlink ref="V223" r:id="rId355" display="http://pbs.twimg.com/profile_images/1074181571282903040/T0ZfZxbw_normal.jpg"/>
    <hyperlink ref="V224" r:id="rId356" display="http://pbs.twimg.com/profile_images/1074181571282903040/T0ZfZxbw_normal.jpg"/>
    <hyperlink ref="V225" r:id="rId357" display="http://pbs.twimg.com/profile_images/849132774661308416/pa2Uplq1_normal.jpg"/>
    <hyperlink ref="V226" r:id="rId358" display="http://pbs.twimg.com/profile_images/849132774661308416/pa2Uplq1_normal.jpg"/>
    <hyperlink ref="V227" r:id="rId359" display="http://pbs.twimg.com/profile_images/506985389546938368/P8lHZLf7_normal.jpeg"/>
    <hyperlink ref="V228" r:id="rId360" display="http://pbs.twimg.com/profile_images/506985389546938368/P8lHZLf7_normal.jpeg"/>
    <hyperlink ref="V229" r:id="rId361" display="http://pbs.twimg.com/profile_images/1014662498090475522/Go2MRzN-_normal.jpg"/>
    <hyperlink ref="V230" r:id="rId362" display="http://pbs.twimg.com/profile_images/1014662498090475522/Go2MRzN-_normal.jpg"/>
    <hyperlink ref="V231" r:id="rId363" display="http://pbs.twimg.com/profile_images/1014662498090475522/Go2MRzN-_normal.jpg"/>
    <hyperlink ref="V232" r:id="rId364" display="http://pbs.twimg.com/profile_images/1014662498090475522/Go2MRzN-_normal.jpg"/>
    <hyperlink ref="V233" r:id="rId365" display="http://pbs.twimg.com/profile_images/1014662498090475522/Go2MRzN-_normal.jpg"/>
    <hyperlink ref="V234" r:id="rId366" display="http://pbs.twimg.com/profile_images/1014662498090475522/Go2MRzN-_normal.jpg"/>
    <hyperlink ref="V235" r:id="rId367" display="http://pbs.twimg.com/profile_images/1014662498090475522/Go2MRzN-_normal.jpg"/>
    <hyperlink ref="V236" r:id="rId368" display="http://pbs.twimg.com/profile_images/1014662498090475522/Go2MRzN-_normal.jpg"/>
    <hyperlink ref="V237" r:id="rId369" display="http://pbs.twimg.com/profile_images/1014662498090475522/Go2MRzN-_normal.jpg"/>
    <hyperlink ref="V238" r:id="rId370" display="http://pbs.twimg.com/profile_images/1014662498090475522/Go2MRzN-_normal.jpg"/>
    <hyperlink ref="V239" r:id="rId371" display="http://pbs.twimg.com/profile_images/1014662498090475522/Go2MRzN-_normal.jpg"/>
    <hyperlink ref="V240" r:id="rId372" display="http://pbs.twimg.com/profile_images/1014662498090475522/Go2MRzN-_normal.jpg"/>
    <hyperlink ref="V241" r:id="rId373" display="http://pbs.twimg.com/profile_images/1014662498090475522/Go2MRzN-_normal.jpg"/>
    <hyperlink ref="V242" r:id="rId374" display="http://pbs.twimg.com/profile_images/1014662498090475522/Go2MRzN-_normal.jpg"/>
    <hyperlink ref="V243" r:id="rId375" display="http://pbs.twimg.com/profile_images/1014662498090475522/Go2MRzN-_normal.jpg"/>
    <hyperlink ref="V244" r:id="rId376" display="http://pbs.twimg.com/profile_images/1014662498090475522/Go2MRzN-_normal.jpg"/>
    <hyperlink ref="V245" r:id="rId377" display="http://pbs.twimg.com/profile_images/1014662498090475522/Go2MRzN-_normal.jpg"/>
    <hyperlink ref="V246" r:id="rId378" display="http://pbs.twimg.com/profile_images/1014662498090475522/Go2MRzN-_normal.jpg"/>
    <hyperlink ref="V247" r:id="rId379" display="http://pbs.twimg.com/profile_images/1014662498090475522/Go2MRzN-_normal.jpg"/>
    <hyperlink ref="V248" r:id="rId380" display="http://pbs.twimg.com/profile_images/1014662498090475522/Go2MRzN-_normal.jpg"/>
    <hyperlink ref="V249" r:id="rId381" display="http://pbs.twimg.com/profile_images/1014662498090475522/Go2MRzN-_normal.jpg"/>
    <hyperlink ref="V250" r:id="rId382" display="http://pbs.twimg.com/profile_images/1014662498090475522/Go2MRzN-_normal.jpg"/>
    <hyperlink ref="V251" r:id="rId383" display="http://pbs.twimg.com/profile_images/1014662498090475522/Go2MRzN-_normal.jpg"/>
    <hyperlink ref="V252" r:id="rId384" display="http://pbs.twimg.com/profile_images/1014662498090475522/Go2MRzN-_normal.jpg"/>
    <hyperlink ref="V253" r:id="rId385" display="http://pbs.twimg.com/profile_images/1014662498090475522/Go2MRzN-_normal.jpg"/>
    <hyperlink ref="V254" r:id="rId386" display="http://pbs.twimg.com/profile_images/1014662498090475522/Go2MRzN-_normal.jpg"/>
    <hyperlink ref="V255" r:id="rId387" display="http://pbs.twimg.com/profile_images/1074181571282903040/T0ZfZxbw_normal.jpg"/>
    <hyperlink ref="V256" r:id="rId388" display="http://pbs.twimg.com/profile_images/1074181571282903040/T0ZfZxbw_normal.jpg"/>
    <hyperlink ref="V257" r:id="rId389" display="http://pbs.twimg.com/profile_images/1074181571282903040/T0ZfZxbw_normal.jpg"/>
    <hyperlink ref="V258" r:id="rId390" display="http://pbs.twimg.com/profile_images/849132774661308416/pa2Uplq1_normal.jpg"/>
    <hyperlink ref="V259" r:id="rId391" display="http://pbs.twimg.com/profile_images/1074181571282903040/T0ZfZxbw_normal.jpg"/>
    <hyperlink ref="V260" r:id="rId392" display="http://pbs.twimg.com/profile_images/849132774661308416/pa2Uplq1_normal.jpg"/>
    <hyperlink ref="V261" r:id="rId393" display="http://pbs.twimg.com/profile_images/849132774661308416/pa2Uplq1_normal.jpg"/>
    <hyperlink ref="V262" r:id="rId394" display="http://pbs.twimg.com/profile_images/849132774661308416/pa2Uplq1_normal.jpg"/>
    <hyperlink ref="V263" r:id="rId395" display="http://pbs.twimg.com/profile_images/506985389546938368/P8lHZLf7_normal.jpeg"/>
    <hyperlink ref="V264" r:id="rId396" display="http://pbs.twimg.com/profile_images/506985389546938368/P8lHZLf7_normal.jpeg"/>
    <hyperlink ref="V265" r:id="rId397" display="http://pbs.twimg.com/profile_images/1074181571282903040/T0ZfZxbw_normal.jpg"/>
    <hyperlink ref="V266" r:id="rId398" display="http://pbs.twimg.com/profile_images/1074181571282903040/T0ZfZxbw_normal.jpg"/>
    <hyperlink ref="V267" r:id="rId399" display="http://pbs.twimg.com/profile_images/1074181571282903040/T0ZfZxbw_normal.jpg"/>
    <hyperlink ref="V268" r:id="rId400" display="http://pbs.twimg.com/profile_images/849132774661308416/pa2Uplq1_normal.jpg"/>
    <hyperlink ref="V269" r:id="rId401" display="http://pbs.twimg.com/profile_images/849132774661308416/pa2Uplq1_normal.jpg"/>
    <hyperlink ref="V270" r:id="rId402" display="http://pbs.twimg.com/profile_images/849132774661308416/pa2Uplq1_normal.jpg"/>
    <hyperlink ref="V271" r:id="rId403" display="http://pbs.twimg.com/profile_images/506985389546938368/P8lHZLf7_normal.jpeg"/>
    <hyperlink ref="V272" r:id="rId404" display="http://pbs.twimg.com/profile_images/506985389546938368/P8lHZLf7_normal.jpeg"/>
    <hyperlink ref="V273" r:id="rId405" display="http://pbs.twimg.com/profile_images/1074181571282903040/T0ZfZxbw_normal.jpg"/>
    <hyperlink ref="V274" r:id="rId406" display="http://pbs.twimg.com/profile_images/1074181571282903040/T0ZfZxbw_normal.jpg"/>
    <hyperlink ref="V275" r:id="rId407" display="http://pbs.twimg.com/profile_images/1074181571282903040/T0ZfZxbw_normal.jpg"/>
    <hyperlink ref="V276" r:id="rId408" display="http://pbs.twimg.com/profile_images/849132774661308416/pa2Uplq1_normal.jpg"/>
    <hyperlink ref="V277" r:id="rId409" display="http://pbs.twimg.com/profile_images/849132774661308416/pa2Uplq1_normal.jpg"/>
    <hyperlink ref="V278" r:id="rId410" display="http://pbs.twimg.com/profile_images/849132774661308416/pa2Uplq1_normal.jpg"/>
    <hyperlink ref="V279" r:id="rId411" display="http://pbs.twimg.com/profile_images/506985389546938368/P8lHZLf7_normal.jpeg"/>
    <hyperlink ref="V280" r:id="rId412" display="http://pbs.twimg.com/profile_images/506985389546938368/P8lHZLf7_normal.jpeg"/>
    <hyperlink ref="V281" r:id="rId413" display="http://pbs.twimg.com/profile_images/1074181571282903040/T0ZfZxbw_normal.jpg"/>
    <hyperlink ref="V282" r:id="rId414" display="http://pbs.twimg.com/profile_images/1074181571282903040/T0ZfZxbw_normal.jpg"/>
    <hyperlink ref="V283" r:id="rId415" display="http://pbs.twimg.com/profile_images/1074181571282903040/T0ZfZxbw_normal.jpg"/>
    <hyperlink ref="V284" r:id="rId416" display="http://pbs.twimg.com/profile_images/849132774661308416/pa2Uplq1_normal.jpg"/>
    <hyperlink ref="V285" r:id="rId417" display="http://pbs.twimg.com/profile_images/849132774661308416/pa2Uplq1_normal.jpg"/>
    <hyperlink ref="V286" r:id="rId418" display="http://pbs.twimg.com/profile_images/849132774661308416/pa2Uplq1_normal.jpg"/>
    <hyperlink ref="V287" r:id="rId419" display="http://pbs.twimg.com/profile_images/506985389546938368/P8lHZLf7_normal.jpeg"/>
    <hyperlink ref="V288" r:id="rId420" display="http://pbs.twimg.com/profile_images/506985389546938368/P8lHZLf7_normal.jpeg"/>
    <hyperlink ref="V289" r:id="rId421" display="http://pbs.twimg.com/profile_images/1074181571282903040/T0ZfZxbw_normal.jpg"/>
    <hyperlink ref="V290" r:id="rId422" display="http://pbs.twimg.com/profile_images/1074181571282903040/T0ZfZxbw_normal.jpg"/>
    <hyperlink ref="V291" r:id="rId423" display="http://pbs.twimg.com/profile_images/1074181571282903040/T0ZfZxbw_normal.jpg"/>
    <hyperlink ref="V292" r:id="rId424" display="http://pbs.twimg.com/profile_images/849132774661308416/pa2Uplq1_normal.jpg"/>
    <hyperlink ref="V293" r:id="rId425" display="http://pbs.twimg.com/profile_images/849132774661308416/pa2Uplq1_normal.jpg"/>
    <hyperlink ref="V294" r:id="rId426" display="http://pbs.twimg.com/profile_images/849132774661308416/pa2Uplq1_normal.jpg"/>
    <hyperlink ref="V295" r:id="rId427" display="http://pbs.twimg.com/profile_images/506985389546938368/P8lHZLf7_normal.jpeg"/>
    <hyperlink ref="V296" r:id="rId428" display="http://pbs.twimg.com/profile_images/506985389546938368/P8lHZLf7_normal.jpeg"/>
    <hyperlink ref="V297" r:id="rId429" display="http://pbs.twimg.com/profile_images/506985389546938368/P8lHZLf7_normal.jpeg"/>
    <hyperlink ref="V298" r:id="rId430" display="http://pbs.twimg.com/profile_images/506985389546938368/P8lHZLf7_normal.jpeg"/>
    <hyperlink ref="V299" r:id="rId431" display="http://pbs.twimg.com/profile_images/506985389546938368/P8lHZLf7_normal.jpeg"/>
    <hyperlink ref="V300" r:id="rId432" display="http://pbs.twimg.com/profile_images/506985389546938368/P8lHZLf7_normal.jpeg"/>
    <hyperlink ref="V301" r:id="rId433" display="http://pbs.twimg.com/profile_images/506985389546938368/P8lHZLf7_normal.jpeg"/>
    <hyperlink ref="V302" r:id="rId434" display="http://pbs.twimg.com/profile_images/506985389546938368/P8lHZLf7_normal.jpeg"/>
    <hyperlink ref="V303" r:id="rId435" display="http://pbs.twimg.com/profile_images/506985389546938368/P8lHZLf7_normal.jpeg"/>
    <hyperlink ref="V304" r:id="rId436" display="http://pbs.twimg.com/profile_images/506985389546938368/P8lHZLf7_normal.jpeg"/>
    <hyperlink ref="V305" r:id="rId437" display="http://pbs.twimg.com/profile_images/1074181571282903040/T0ZfZxbw_normal.jpg"/>
    <hyperlink ref="V306" r:id="rId438" display="http://pbs.twimg.com/profile_images/1074181571282903040/T0ZfZxbw_normal.jpg"/>
    <hyperlink ref="V307" r:id="rId439" display="http://pbs.twimg.com/profile_images/1074181571282903040/T0ZfZxbw_normal.jpg"/>
    <hyperlink ref="V308" r:id="rId440" display="http://pbs.twimg.com/profile_images/849132774661308416/pa2Uplq1_normal.jpg"/>
    <hyperlink ref="V309" r:id="rId441" display="http://pbs.twimg.com/profile_images/849132774661308416/pa2Uplq1_normal.jpg"/>
    <hyperlink ref="V310" r:id="rId442" display="http://pbs.twimg.com/profile_images/849132774661308416/pa2Uplq1_normal.jpg"/>
    <hyperlink ref="V311" r:id="rId443" display="http://pbs.twimg.com/profile_images/1074181571282903040/T0ZfZxbw_normal.jpg"/>
    <hyperlink ref="V312" r:id="rId444" display="http://pbs.twimg.com/profile_images/1074181571282903040/T0ZfZxbw_normal.jpg"/>
    <hyperlink ref="V313" r:id="rId445" display="http://pbs.twimg.com/profile_images/1074181571282903040/T0ZfZxbw_normal.jpg"/>
    <hyperlink ref="V314" r:id="rId446" display="http://pbs.twimg.com/profile_images/1074181571282903040/T0ZfZxbw_normal.jpg"/>
    <hyperlink ref="V315" r:id="rId447" display="http://pbs.twimg.com/profile_images/1074181571282903040/T0ZfZxbw_normal.jpg"/>
    <hyperlink ref="V316" r:id="rId448" display="http://pbs.twimg.com/profile_images/1074181571282903040/T0ZfZxbw_normal.jpg"/>
    <hyperlink ref="X3" r:id="rId449" display="https://twitter.com/#!/stufranks/status/1129777311275016193"/>
    <hyperlink ref="X4" r:id="rId450" display="https://twitter.com/#!/smr_foundation/status/1131907853843746816"/>
    <hyperlink ref="X5" r:id="rId451" display="https://twitter.com/#!/rstatstweet/status/1131909010565795840"/>
    <hyperlink ref="X6" r:id="rId452" display="https://twitter.com/#!/rstatstweet/status/1131909010565795840"/>
    <hyperlink ref="X7" r:id="rId453" display="https://twitter.com/#!/rstatstweet/status/1131909010565795840"/>
    <hyperlink ref="X8" r:id="rId454" display="https://twitter.com/#!/rstatstweet/status/1131909010565795840"/>
    <hyperlink ref="X9" r:id="rId455" display="https://twitter.com/#!/rstatstweet/status/1131909010565795840"/>
    <hyperlink ref="X10" r:id="rId456" display="https://twitter.com/#!/rstatstweet/status/1131909010565795840"/>
    <hyperlink ref="X11" r:id="rId457" display="https://twitter.com/#!/rstatstweet/status/1131909010565795840"/>
    <hyperlink ref="X12" r:id="rId458" display="https://twitter.com/#!/rstatstweet/status/1131909010565795840"/>
    <hyperlink ref="X13" r:id="rId459" display="https://twitter.com/#!/smr_foundation/status/1131907853843746816"/>
    <hyperlink ref="X14" r:id="rId460" display="https://twitter.com/#!/smr_foundation/status/1131907853843746816"/>
    <hyperlink ref="X15" r:id="rId461" display="https://twitter.com/#!/smr_foundation/status/1131907853843746816"/>
    <hyperlink ref="X16" r:id="rId462" display="https://twitter.com/#!/smr_foundation/status/1131907853843746816"/>
    <hyperlink ref="X17" r:id="rId463" display="https://twitter.com/#!/smr_foundation/status/1131907853843746816"/>
    <hyperlink ref="X18" r:id="rId464" display="https://twitter.com/#!/smr_foundation/status/1131907853843746816"/>
    <hyperlink ref="X19" r:id="rId465" display="https://twitter.com/#!/smr_foundation/status/1131907853843746816"/>
    <hyperlink ref="X20" r:id="rId466" display="https://twitter.com/#!/smr_foundation/status/1131907853843746816"/>
    <hyperlink ref="X21" r:id="rId467" display="https://twitter.com/#!/smr_foundation/status/1131907853843746816"/>
    <hyperlink ref="X22" r:id="rId468" display="https://twitter.com/#!/ophiryotam/status/1131909924248858624"/>
    <hyperlink ref="X23" r:id="rId469" display="https://twitter.com/#!/ophiryotam/status/1131909924248858624"/>
    <hyperlink ref="X24" r:id="rId470" display="https://twitter.com/#!/ophiryotam/status/1131909924248858624"/>
    <hyperlink ref="X25" r:id="rId471" display="https://twitter.com/#!/ophiryotam/status/1131909924248858624"/>
    <hyperlink ref="X26" r:id="rId472" display="https://twitter.com/#!/ophiryotam/status/1131909924248858624"/>
    <hyperlink ref="X27" r:id="rId473" display="https://twitter.com/#!/ophiryotam/status/1131909924248858624"/>
    <hyperlink ref="X28" r:id="rId474" display="https://twitter.com/#!/ophiryotam/status/1131909924248858624"/>
    <hyperlink ref="X29" r:id="rId475" display="https://twitter.com/#!/ophiryotam/status/1131909924248858624"/>
    <hyperlink ref="X30" r:id="rId476" display="https://twitter.com/#!/davidjeong/status/1132026352692072449"/>
    <hyperlink ref="X31" r:id="rId477" display="https://twitter.com/#!/davidjeong/status/1132026352692072449"/>
    <hyperlink ref="X32" r:id="rId478" display="https://twitter.com/#!/davidjeong/status/1132026352692072449"/>
    <hyperlink ref="X33" r:id="rId479" display="https://twitter.com/#!/davidjeong/status/1132026352692072449"/>
    <hyperlink ref="X34" r:id="rId480" display="https://twitter.com/#!/davidjeong/status/1132026352692072449"/>
    <hyperlink ref="X35" r:id="rId481" display="https://twitter.com/#!/davidjeong/status/1132026352692072449"/>
    <hyperlink ref="X36" r:id="rId482" display="https://twitter.com/#!/davidjeong/status/1132026352692072449"/>
    <hyperlink ref="X37" r:id="rId483" display="https://twitter.com/#!/davidjeong/status/1132026352692072449"/>
    <hyperlink ref="X38" r:id="rId484" display="https://twitter.com/#!/davidjeong/status/1132026352692072449"/>
    <hyperlink ref="X39" r:id="rId485" display="https://twitter.com/#!/nodexl/status/1132001064843075584"/>
    <hyperlink ref="X40" r:id="rId486" display="https://twitter.com/#!/nodexl/status/1132001064843075584"/>
    <hyperlink ref="X41" r:id="rId487" display="https://twitter.com/#!/nodexl/status/1132308145424830465"/>
    <hyperlink ref="X42" r:id="rId488" display="https://twitter.com/#!/nodexl/status/1132439394411876352"/>
    <hyperlink ref="X43" r:id="rId489" display="https://twitter.com/#!/katypearce/status/1129403249809711111"/>
    <hyperlink ref="X44" r:id="rId490" display="https://twitter.com/#!/katypearce/status/1130201946898325504"/>
    <hyperlink ref="X45" r:id="rId491" display="https://twitter.com/#!/katypearce/status/1130603186903904256"/>
    <hyperlink ref="X46" r:id="rId492" display="https://twitter.com/#!/katypearce/status/1130603200371838976"/>
    <hyperlink ref="X47" r:id="rId493" display="https://twitter.com/#!/katypearce/status/1130201880506691584"/>
    <hyperlink ref="X48" r:id="rId494" display="https://twitter.com/#!/katypearce/status/1130603228549111808"/>
    <hyperlink ref="X49" r:id="rId495" display="https://twitter.com/#!/katypearce/status/1130201880506691584"/>
    <hyperlink ref="X50" r:id="rId496" display="https://twitter.com/#!/katypearce/status/1130603228549111808"/>
    <hyperlink ref="X51" r:id="rId497" display="https://twitter.com/#!/katypearce/status/1130201880506691584"/>
    <hyperlink ref="X52" r:id="rId498" display="https://twitter.com/#!/katypearce/status/1130603228549111808"/>
    <hyperlink ref="X53" r:id="rId499" display="https://twitter.com/#!/katypearce/status/1130201880506691584"/>
    <hyperlink ref="X54" r:id="rId500" display="https://twitter.com/#!/katypearce/status/1130603228549111808"/>
    <hyperlink ref="X55" r:id="rId501" display="https://twitter.com/#!/katypearce/status/1130201880506691584"/>
    <hyperlink ref="X56" r:id="rId502" display="https://twitter.com/#!/katypearce/status/1130603228549111808"/>
    <hyperlink ref="X57" r:id="rId503" display="https://twitter.com/#!/katypearce/status/1131219603470733312"/>
    <hyperlink ref="X58" r:id="rId504" display="https://twitter.com/#!/katypearce/status/1131219633803890695"/>
    <hyperlink ref="X59" r:id="rId505" display="https://twitter.com/#!/katypearce/status/1131219633803890695"/>
    <hyperlink ref="X60" r:id="rId506" display="https://twitter.com/#!/katypearce/status/1131219633803890695"/>
    <hyperlink ref="X61" r:id="rId507" display="https://twitter.com/#!/katypearce/status/1131219633803890695"/>
    <hyperlink ref="X62" r:id="rId508" display="https://twitter.com/#!/katypearce/status/1131561530871300097"/>
    <hyperlink ref="X63" r:id="rId509" display="https://twitter.com/#!/katypearce/status/1131582703822749696"/>
    <hyperlink ref="X64" r:id="rId510" display="https://twitter.com/#!/katypearce/status/1131582726895628288"/>
    <hyperlink ref="X65" r:id="rId511" display="https://twitter.com/#!/katypearce/status/1131582726895628288"/>
    <hyperlink ref="X66" r:id="rId512" display="https://twitter.com/#!/katypearce/status/1131582726895628288"/>
    <hyperlink ref="X67" r:id="rId513" display="https://twitter.com/#!/katypearce/status/1131582726895628288"/>
    <hyperlink ref="X68" r:id="rId514" display="https://twitter.com/#!/katypearce/status/1131582726895628288"/>
    <hyperlink ref="X69" r:id="rId515" display="https://twitter.com/#!/katypearce/status/1131582726895628288"/>
    <hyperlink ref="X70" r:id="rId516" display="https://twitter.com/#!/katypearce/status/1131582769417482246"/>
    <hyperlink ref="X71" r:id="rId517" display="https://twitter.com/#!/katypearce/status/1131582839261081600"/>
    <hyperlink ref="X72" r:id="rId518" display="https://twitter.com/#!/katypearce/status/1131659704810246144"/>
    <hyperlink ref="X73" r:id="rId519" display="https://twitter.com/#!/katypearce/status/1131659722074009600"/>
    <hyperlink ref="X74" r:id="rId520" display="https://twitter.com/#!/katypearce/status/1131659742181560321"/>
    <hyperlink ref="X75" r:id="rId521" display="https://twitter.com/#!/katypearce/status/1131659768215556098"/>
    <hyperlink ref="X76" r:id="rId522" display="https://twitter.com/#!/katypearce/status/1131659791082938368"/>
    <hyperlink ref="X77" r:id="rId523" display="https://twitter.com/#!/katypearce/status/1131659839476776961"/>
    <hyperlink ref="X78" r:id="rId524" display="https://twitter.com/#!/katypearce/status/1131659890643091456"/>
    <hyperlink ref="X79" r:id="rId525" display="https://twitter.com/#!/katypearce/status/1131659890643091456"/>
    <hyperlink ref="X80" r:id="rId526" display="https://twitter.com/#!/katypearce/status/1131742395731795969"/>
    <hyperlink ref="X81" r:id="rId527" display="https://twitter.com/#!/katypearce/status/1131742510328504321"/>
    <hyperlink ref="X82" r:id="rId528" display="https://twitter.com/#!/katypearce/status/1131860876577976325"/>
    <hyperlink ref="X83" r:id="rId529" display="https://twitter.com/#!/katypearce/status/1131860876577976325"/>
    <hyperlink ref="X84" r:id="rId530" display="https://twitter.com/#!/katypearce/status/1131878735202979841"/>
    <hyperlink ref="X85" r:id="rId531" display="https://twitter.com/#!/katypearce/status/1131878754261852160"/>
    <hyperlink ref="X86" r:id="rId532" display="https://twitter.com/#!/katypearce/status/1131878754261852160"/>
    <hyperlink ref="X87" r:id="rId533" display="https://twitter.com/#!/katypearce/status/1131878754261852160"/>
    <hyperlink ref="X88" r:id="rId534" display="https://twitter.com/#!/katypearce/status/1131878754261852160"/>
    <hyperlink ref="X89" r:id="rId535" display="https://twitter.com/#!/katypearce/status/1131878754261852160"/>
    <hyperlink ref="X90" r:id="rId536" display="https://twitter.com/#!/katypearce/status/1131919571944910849"/>
    <hyperlink ref="X91" r:id="rId537" display="https://twitter.com/#!/katypearce/status/1131919571944910849"/>
    <hyperlink ref="X92" r:id="rId538" display="https://twitter.com/#!/katypearce/status/1131919588554354690"/>
    <hyperlink ref="X93" r:id="rId539" display="https://twitter.com/#!/katypearce/status/1131219633803890695"/>
    <hyperlink ref="X94" r:id="rId540" display="https://twitter.com/#!/katypearce/status/1131919603645464576"/>
    <hyperlink ref="X95" r:id="rId541" display="https://twitter.com/#!/katypearce/status/1131919646410592256"/>
    <hyperlink ref="X96" r:id="rId542" display="https://twitter.com/#!/katypearce/status/1131919646410592256"/>
    <hyperlink ref="X97" r:id="rId543" display="https://twitter.com/#!/katypearce/status/1131919685216329735"/>
    <hyperlink ref="X98" r:id="rId544" display="https://twitter.com/#!/katypearce/status/1131919720666550272"/>
    <hyperlink ref="X99" r:id="rId545" display="https://twitter.com/#!/katypearce/status/1131919752568410114"/>
    <hyperlink ref="X100" r:id="rId546" display="https://twitter.com/#!/nodexl/status/1132308145424830465"/>
    <hyperlink ref="X101" r:id="rId547" display="https://twitter.com/#!/nodexl/status/1132439394411876352"/>
    <hyperlink ref="X102" r:id="rId548" display="https://twitter.com/#!/katypearce/status/1131919752568410114"/>
    <hyperlink ref="X103" r:id="rId549" display="https://twitter.com/#!/katypearce/status/1131919666585194496"/>
    <hyperlink ref="X104" r:id="rId550" display="https://twitter.com/#!/katypearce/status/1131919752568410114"/>
    <hyperlink ref="X105" r:id="rId551" display="https://twitter.com/#!/katypearce/status/1131919834185445377"/>
    <hyperlink ref="X106" r:id="rId552" display="https://twitter.com/#!/katypearce/status/1131919858097164290"/>
    <hyperlink ref="X107" r:id="rId553" display="https://twitter.com/#!/katypearce/status/1131919882747109377"/>
    <hyperlink ref="X108" r:id="rId554" display="https://twitter.com/#!/katypearce/status/1131919882747109377"/>
    <hyperlink ref="X109" r:id="rId555" display="https://twitter.com/#!/katypearce/status/1131919882747109377"/>
    <hyperlink ref="X110" r:id="rId556" display="https://twitter.com/#!/katypearce/status/1131919882747109377"/>
    <hyperlink ref="X111" r:id="rId557" display="https://twitter.com/#!/katypearce/status/1131919882747109377"/>
    <hyperlink ref="X112" r:id="rId558" display="https://twitter.com/#!/katypearce/status/1131919882747109377"/>
    <hyperlink ref="X113" r:id="rId559" display="https://twitter.com/#!/katypearce/status/1131919882747109377"/>
    <hyperlink ref="X114" r:id="rId560" display="https://twitter.com/#!/katypearce/status/1131919882747109377"/>
    <hyperlink ref="X115" r:id="rId561" display="https://twitter.com/#!/katypearce/status/1131919882747109377"/>
    <hyperlink ref="X116" r:id="rId562" display="https://twitter.com/#!/katypearce/status/1131919882747109377"/>
    <hyperlink ref="X117" r:id="rId563" display="https://twitter.com/#!/katypearce/status/1131919882747109377"/>
    <hyperlink ref="X118" r:id="rId564" display="https://twitter.com/#!/katypearce/status/1131919913134710785"/>
    <hyperlink ref="X119" r:id="rId565" display="https://twitter.com/#!/katypearce/status/1131919931023515653"/>
    <hyperlink ref="X120" r:id="rId566" display="https://twitter.com/#!/nodexl/status/1132001064843075584"/>
    <hyperlink ref="X121" r:id="rId567" display="https://twitter.com/#!/katypearce/status/1131919931023515653"/>
    <hyperlink ref="X122" r:id="rId568" display="https://twitter.com/#!/katypearce/status/1131919931023515653"/>
    <hyperlink ref="X123" r:id="rId569" display="https://twitter.com/#!/katypearce/status/1131923235363348480"/>
    <hyperlink ref="X124" r:id="rId570" display="https://twitter.com/#!/katypearce/status/1131923235363348480"/>
    <hyperlink ref="X125" r:id="rId571" display="https://twitter.com/#!/katypearce/status/1131923258524274688"/>
    <hyperlink ref="X126" r:id="rId572" display="https://twitter.com/#!/katypearce/status/1131923258524274688"/>
    <hyperlink ref="X127" r:id="rId573" display="https://twitter.com/#!/katypearce/status/1131931139059388426"/>
    <hyperlink ref="X128" r:id="rId574" display="https://twitter.com/#!/katypearce/status/1131931139059388426"/>
    <hyperlink ref="X129" r:id="rId575" display="https://twitter.com/#!/katypearce/status/1131931139059388426"/>
    <hyperlink ref="X130" r:id="rId576" display="https://twitter.com/#!/katypearce/status/1131931158609108992"/>
    <hyperlink ref="X131" r:id="rId577" display="https://twitter.com/#!/katypearce/status/1131931158609108992"/>
    <hyperlink ref="X132" r:id="rId578" display="https://twitter.com/#!/katypearce/status/1131974611787235328"/>
    <hyperlink ref="X133" r:id="rId579" display="https://twitter.com/#!/katypearce/status/1131974686928248832"/>
    <hyperlink ref="X134" r:id="rId580" display="https://twitter.com/#!/katypearce/status/1131974686928248832"/>
    <hyperlink ref="X135" r:id="rId581" display="https://twitter.com/#!/katypearce/status/1131974714593861633"/>
    <hyperlink ref="X136" r:id="rId582" display="https://twitter.com/#!/katypearce/status/1131974714593861633"/>
    <hyperlink ref="X137" r:id="rId583" display="https://twitter.com/#!/katypearce/status/1131974736588759040"/>
    <hyperlink ref="X138" r:id="rId584" display="https://twitter.com/#!/katypearce/status/1131982107138494464"/>
    <hyperlink ref="X139" r:id="rId585" display="https://twitter.com/#!/katypearce/status/1131982107138494464"/>
    <hyperlink ref="X140" r:id="rId586" display="https://twitter.com/#!/katypearce/status/1131982107138494464"/>
    <hyperlink ref="X141" r:id="rId587" display="https://twitter.com/#!/katypearce/status/1131982223710838787"/>
    <hyperlink ref="X142" r:id="rId588" display="https://twitter.com/#!/katypearce/status/1131982223710838787"/>
    <hyperlink ref="X143" r:id="rId589" display="https://twitter.com/#!/katypearce/status/1131982339238748160"/>
    <hyperlink ref="X144" r:id="rId590" display="https://twitter.com/#!/katypearce/status/1131982107138494464"/>
    <hyperlink ref="X145" r:id="rId591" display="https://twitter.com/#!/katypearce/status/1131982339238748160"/>
    <hyperlink ref="X146" r:id="rId592" display="https://twitter.com/#!/katypearce/status/1131991861055381505"/>
    <hyperlink ref="X147" r:id="rId593" display="https://twitter.com/#!/katypearce/status/1131991922598469633"/>
    <hyperlink ref="X148" r:id="rId594" display="https://twitter.com/#!/katypearce/status/1132139680315654145"/>
    <hyperlink ref="X149" r:id="rId595" display="https://twitter.com/#!/katypearce/status/1132139706744020992"/>
    <hyperlink ref="X150" r:id="rId596" display="https://twitter.com/#!/katypearce/status/1132139734178947072"/>
    <hyperlink ref="X151" r:id="rId597" display="https://twitter.com/#!/katypearce/status/1132139862348505089"/>
    <hyperlink ref="X152" r:id="rId598" display="https://twitter.com/#!/katypearce/status/1132139862348505089"/>
    <hyperlink ref="X153" r:id="rId599" display="https://twitter.com/#!/katypearce/status/1132139895537979393"/>
    <hyperlink ref="X154" r:id="rId600" display="https://twitter.com/#!/katypearce/status/1132139998059335686"/>
    <hyperlink ref="X155" r:id="rId601" display="https://twitter.com/#!/katypearce/status/1132139998059335686"/>
    <hyperlink ref="X156" r:id="rId602" display="https://twitter.com/#!/katypearce/status/1132356506417020930"/>
    <hyperlink ref="X157" r:id="rId603" display="https://twitter.com/#!/smandpbot/status/1132358689208307712"/>
    <hyperlink ref="X158" r:id="rId604" display="https://twitter.com/#!/katypearce/status/1132356492223492096"/>
    <hyperlink ref="X159" r:id="rId605" display="https://twitter.com/#!/smandpbot/status/1132358696271601664"/>
    <hyperlink ref="X160" r:id="rId606" display="https://twitter.com/#!/katypearce/status/1132356492223492096"/>
    <hyperlink ref="X161" r:id="rId607" display="https://twitter.com/#!/smandpbot/status/1132358696271601664"/>
    <hyperlink ref="X162" r:id="rId608" display="https://twitter.com/#!/katypearce/status/1132356492223492096"/>
    <hyperlink ref="X163" r:id="rId609" display="https://twitter.com/#!/smandpbot/status/1132358696271601664"/>
    <hyperlink ref="X164" r:id="rId610" display="https://twitter.com/#!/debbydn/status/1132395197365665793"/>
    <hyperlink ref="X165" r:id="rId611" display="https://twitter.com/#!/katypearce/status/1132356463597375488"/>
    <hyperlink ref="X166" r:id="rId612" display="https://twitter.com/#!/smandpbot/status/1132358718316777472"/>
    <hyperlink ref="X167" r:id="rId613" display="https://twitter.com/#!/katypearce/status/1132356450326646786"/>
    <hyperlink ref="X168" r:id="rId614" display="https://twitter.com/#!/smandpbot/status/1132358740911505409"/>
    <hyperlink ref="X169" r:id="rId615" display="https://twitter.com/#!/katypearce/status/1132356450326646786"/>
    <hyperlink ref="X170" r:id="rId616" display="https://twitter.com/#!/smandpbot/status/1132358740911505409"/>
    <hyperlink ref="X171" r:id="rId617" display="https://twitter.com/#!/katypearce/status/1132356450326646786"/>
    <hyperlink ref="X172" r:id="rId618" display="https://twitter.com/#!/smandpbot/status/1132358740911505409"/>
    <hyperlink ref="X173" r:id="rId619" display="https://twitter.com/#!/katypearce/status/1132395612157227010"/>
    <hyperlink ref="X174" r:id="rId620" display="https://twitter.com/#!/smandpbot/status/1132414763038904320"/>
    <hyperlink ref="X175" r:id="rId621" display="https://twitter.com/#!/katypearce/status/1132392728103460867"/>
    <hyperlink ref="X176" r:id="rId622" display="https://twitter.com/#!/smandpbot/status/1132415228879233024"/>
    <hyperlink ref="X177" r:id="rId623" display="https://twitter.com/#!/katypearce/status/1132381372021116928"/>
    <hyperlink ref="X178" r:id="rId624" display="https://twitter.com/#!/smandpbot/status/1132416087679787009"/>
    <hyperlink ref="X179" r:id="rId625" display="https://twitter.com/#!/katypearce/status/1132381372021116928"/>
    <hyperlink ref="X180" r:id="rId626" display="https://twitter.com/#!/smandpbot/status/1132416087679787009"/>
    <hyperlink ref="X181" r:id="rId627" display="https://twitter.com/#!/katypearce/status/1132381372021116928"/>
    <hyperlink ref="X182" r:id="rId628" display="https://twitter.com/#!/smandpbot/status/1132416087679787009"/>
    <hyperlink ref="X183" r:id="rId629" display="https://twitter.com/#!/katypearce/status/1132623690011684865"/>
    <hyperlink ref="X184" r:id="rId630" display="https://twitter.com/#!/smandpbot/status/1132627237260464128"/>
    <hyperlink ref="X185" r:id="rId631" display="https://twitter.com/#!/katypearce/status/1132623690011684865"/>
    <hyperlink ref="X186" r:id="rId632" display="https://twitter.com/#!/smandpbot/status/1132627237260464128"/>
    <hyperlink ref="X187" r:id="rId633" display="https://twitter.com/#!/katypearce/status/1132623690011684865"/>
    <hyperlink ref="X188" r:id="rId634" display="https://twitter.com/#!/smandpbot/status/1132627237260464128"/>
    <hyperlink ref="X189" r:id="rId635" display="https://twitter.com/#!/katypearce/status/1132623625142636546"/>
    <hyperlink ref="X190" r:id="rId636" display="https://twitter.com/#!/smandpbot/status/1132627243757445120"/>
    <hyperlink ref="X191" r:id="rId637" display="https://twitter.com/#!/katypearce/status/1132623607304208384"/>
    <hyperlink ref="X192" r:id="rId638" display="https://twitter.com/#!/smandpbot/status/1132627254104739841"/>
    <hyperlink ref="X193" r:id="rId639" display="https://twitter.com/#!/katypearce/status/1132623607304208384"/>
    <hyperlink ref="X194" r:id="rId640" display="https://twitter.com/#!/smandpbot/status/1132627254104739841"/>
    <hyperlink ref="X195" r:id="rId641" display="https://twitter.com/#!/katypearce/status/1132139706744020992"/>
    <hyperlink ref="X196" r:id="rId642" display="https://twitter.com/#!/katypearce/status/1132623607304208384"/>
    <hyperlink ref="X197" r:id="rId643" display="https://twitter.com/#!/smandpbot/status/1132627254104739841"/>
    <hyperlink ref="X198" r:id="rId644" display="https://twitter.com/#!/katypearce/status/1132623607304208384"/>
    <hyperlink ref="X199" r:id="rId645" display="https://twitter.com/#!/smandpbot/status/1132627254104739841"/>
    <hyperlink ref="X200" r:id="rId646" display="https://twitter.com/#!/katypearce/status/1132623607304208384"/>
    <hyperlink ref="X201" r:id="rId647" display="https://twitter.com/#!/smandpbot/status/1132627254104739841"/>
    <hyperlink ref="X202" r:id="rId648" display="https://twitter.com/#!/katypearce/status/1132629203696934912"/>
    <hyperlink ref="X203" r:id="rId649" display="https://twitter.com/#!/smandpbot/status/1132632653646172160"/>
    <hyperlink ref="X204" r:id="rId650" display="https://twitter.com/#!/katypearce/status/1132629203696934912"/>
    <hyperlink ref="X205" r:id="rId651" display="https://twitter.com/#!/smandpbot/status/1132632653646172160"/>
    <hyperlink ref="X206" r:id="rId652" display="https://twitter.com/#!/katypearce/status/1132626895927947264"/>
    <hyperlink ref="X207" r:id="rId653" display="https://twitter.com/#!/smandpbot/status/1132632909968547840"/>
    <hyperlink ref="X208" r:id="rId654" display="https://twitter.com/#!/ica_cat/status/1132001420226568192"/>
    <hyperlink ref="X209" r:id="rId655" display="https://twitter.com/#!/ica_cat/status/1132001420226568192"/>
    <hyperlink ref="X210" r:id="rId656" display="https://twitter.com/#!/ica_cat/status/1132001420226568192"/>
    <hyperlink ref="X211" r:id="rId657" display="https://twitter.com/#!/ica_cat/status/1132001420226568192"/>
    <hyperlink ref="X212" r:id="rId658" display="https://twitter.com/#!/ica_cat/status/1132001420226568192"/>
    <hyperlink ref="X213" r:id="rId659" display="https://twitter.com/#!/ica_cat/status/1132001420226568192"/>
    <hyperlink ref="X214" r:id="rId660" display="https://twitter.com/#!/ica_cat/status/1132001420226568192"/>
    <hyperlink ref="X215" r:id="rId661" display="https://twitter.com/#!/ica_cat/status/1132001420226568192"/>
    <hyperlink ref="X216" r:id="rId662" display="https://twitter.com/#!/ica_cat/status/1132001420226568192"/>
    <hyperlink ref="X217" r:id="rId663" display="https://twitter.com/#!/nodexl/status/1132308145424830465"/>
    <hyperlink ref="X218" r:id="rId664" display="https://twitter.com/#!/nodexl/status/1132439394411876352"/>
    <hyperlink ref="X219" r:id="rId665" display="https://twitter.com/#!/katypearce/status/1132309934119559169"/>
    <hyperlink ref="X220" r:id="rId666" display="https://twitter.com/#!/katypearce/status/1132485913764925440"/>
    <hyperlink ref="X221" r:id="rId667" display="https://twitter.com/#!/smandpbot/status/1132308446991269893"/>
    <hyperlink ref="X222" r:id="rId668" display="https://twitter.com/#!/smandpbot/status/1132629131638824961"/>
    <hyperlink ref="X223" r:id="rId669" display="https://twitter.com/#!/vivianfrancos/status/1132681014688530435"/>
    <hyperlink ref="X224" r:id="rId670" display="https://twitter.com/#!/vivianfrancos/status/1132681049799110657"/>
    <hyperlink ref="X225" r:id="rId671" display="https://twitter.com/#!/nodexl/status/1132308145424830465"/>
    <hyperlink ref="X226" r:id="rId672" display="https://twitter.com/#!/nodexl/status/1132439394411876352"/>
    <hyperlink ref="X227" r:id="rId673" display="https://twitter.com/#!/katypearce/status/1132309934119559169"/>
    <hyperlink ref="X228" r:id="rId674" display="https://twitter.com/#!/katypearce/status/1132485913764925440"/>
    <hyperlink ref="X229" r:id="rId675" display="https://twitter.com/#!/smandpbot/status/1132308446991269893"/>
    <hyperlink ref="X230" r:id="rId676" display="https://twitter.com/#!/smandpbot/status/1132308446991269893"/>
    <hyperlink ref="X231" r:id="rId677" display="https://twitter.com/#!/smandpbot/status/1132308446991269893"/>
    <hyperlink ref="X232" r:id="rId678" display="https://twitter.com/#!/smandpbot/status/1132308446991269893"/>
    <hyperlink ref="X233" r:id="rId679" display="https://twitter.com/#!/smandpbot/status/1132308446991269893"/>
    <hyperlink ref="X234" r:id="rId680" display="https://twitter.com/#!/smandpbot/status/1132308446991269893"/>
    <hyperlink ref="X235" r:id="rId681" display="https://twitter.com/#!/smandpbot/status/1132308446991269893"/>
    <hyperlink ref="X236" r:id="rId682" display="https://twitter.com/#!/smandpbot/status/1132358689208307712"/>
    <hyperlink ref="X237" r:id="rId683" display="https://twitter.com/#!/smandpbot/status/1132358696271601664"/>
    <hyperlink ref="X238" r:id="rId684" display="https://twitter.com/#!/smandpbot/status/1132358718316777472"/>
    <hyperlink ref="X239" r:id="rId685" display="https://twitter.com/#!/smandpbot/status/1132358740911505409"/>
    <hyperlink ref="X240" r:id="rId686" display="https://twitter.com/#!/smandpbot/status/1132414763038904320"/>
    <hyperlink ref="X241" r:id="rId687" display="https://twitter.com/#!/smandpbot/status/1132415228879233024"/>
    <hyperlink ref="X242" r:id="rId688" display="https://twitter.com/#!/smandpbot/status/1132416087679787009"/>
    <hyperlink ref="X243" r:id="rId689" display="https://twitter.com/#!/smandpbot/status/1132627237260464128"/>
    <hyperlink ref="X244" r:id="rId690" display="https://twitter.com/#!/smandpbot/status/1132627243757445120"/>
    <hyperlink ref="X245" r:id="rId691" display="https://twitter.com/#!/smandpbot/status/1132627254104739841"/>
    <hyperlink ref="X246" r:id="rId692" display="https://twitter.com/#!/smandpbot/status/1132629131638824961"/>
    <hyperlink ref="X247" r:id="rId693" display="https://twitter.com/#!/smandpbot/status/1132629131638824961"/>
    <hyperlink ref="X248" r:id="rId694" display="https://twitter.com/#!/smandpbot/status/1132629131638824961"/>
    <hyperlink ref="X249" r:id="rId695" display="https://twitter.com/#!/smandpbot/status/1132629131638824961"/>
    <hyperlink ref="X250" r:id="rId696" display="https://twitter.com/#!/smandpbot/status/1132629131638824961"/>
    <hyperlink ref="X251" r:id="rId697" display="https://twitter.com/#!/smandpbot/status/1132629131638824961"/>
    <hyperlink ref="X252" r:id="rId698" display="https://twitter.com/#!/smandpbot/status/1132629131638824961"/>
    <hyperlink ref="X253" r:id="rId699" display="https://twitter.com/#!/smandpbot/status/1132632653646172160"/>
    <hyperlink ref="X254" r:id="rId700" display="https://twitter.com/#!/smandpbot/status/1132632909968547840"/>
    <hyperlink ref="X255" r:id="rId701" display="https://twitter.com/#!/vivianfrancos/status/1132681014688530435"/>
    <hyperlink ref="X256" r:id="rId702" display="https://twitter.com/#!/vivianfrancos/status/1132681049799110657"/>
    <hyperlink ref="X257" r:id="rId703" display="https://twitter.com/#!/vivianfrancos/status/1132681201129578496"/>
    <hyperlink ref="X258" r:id="rId704" display="https://twitter.com/#!/nodexl/status/1132001064843075584"/>
    <hyperlink ref="X259" r:id="rId705" display="https://twitter.com/#!/vivianfrancos/status/1132681201129578496"/>
    <hyperlink ref="X260" r:id="rId706" display="https://twitter.com/#!/nodexl/status/1132001064843075584"/>
    <hyperlink ref="X261" r:id="rId707" display="https://twitter.com/#!/nodexl/status/1132308145424830465"/>
    <hyperlink ref="X262" r:id="rId708" display="https://twitter.com/#!/nodexl/status/1132439394411876352"/>
    <hyperlink ref="X263" r:id="rId709" display="https://twitter.com/#!/katypearce/status/1132309934119559169"/>
    <hyperlink ref="X264" r:id="rId710" display="https://twitter.com/#!/katypearce/status/1132485913764925440"/>
    <hyperlink ref="X265" r:id="rId711" display="https://twitter.com/#!/vivianfrancos/status/1132681014688530435"/>
    <hyperlink ref="X266" r:id="rId712" display="https://twitter.com/#!/vivianfrancos/status/1132681049799110657"/>
    <hyperlink ref="X267" r:id="rId713" display="https://twitter.com/#!/vivianfrancos/status/1132681201129578496"/>
    <hyperlink ref="X268" r:id="rId714" display="https://twitter.com/#!/nodexl/status/1132001064843075584"/>
    <hyperlink ref="X269" r:id="rId715" display="https://twitter.com/#!/nodexl/status/1132308145424830465"/>
    <hyperlink ref="X270" r:id="rId716" display="https://twitter.com/#!/nodexl/status/1132439394411876352"/>
    <hyperlink ref="X271" r:id="rId717" display="https://twitter.com/#!/katypearce/status/1132309934119559169"/>
    <hyperlink ref="X272" r:id="rId718" display="https://twitter.com/#!/katypearce/status/1132485913764925440"/>
    <hyperlink ref="X273" r:id="rId719" display="https://twitter.com/#!/vivianfrancos/status/1132681014688530435"/>
    <hyperlink ref="X274" r:id="rId720" display="https://twitter.com/#!/vivianfrancos/status/1132681049799110657"/>
    <hyperlink ref="X275" r:id="rId721" display="https://twitter.com/#!/vivianfrancos/status/1132681201129578496"/>
    <hyperlink ref="X276" r:id="rId722" display="https://twitter.com/#!/nodexl/status/1132001064843075584"/>
    <hyperlink ref="X277" r:id="rId723" display="https://twitter.com/#!/nodexl/status/1132308145424830465"/>
    <hyperlink ref="X278" r:id="rId724" display="https://twitter.com/#!/nodexl/status/1132439394411876352"/>
    <hyperlink ref="X279" r:id="rId725" display="https://twitter.com/#!/katypearce/status/1132309934119559169"/>
    <hyperlink ref="X280" r:id="rId726" display="https://twitter.com/#!/katypearce/status/1132485913764925440"/>
    <hyperlink ref="X281" r:id="rId727" display="https://twitter.com/#!/vivianfrancos/status/1132681014688530435"/>
    <hyperlink ref="X282" r:id="rId728" display="https://twitter.com/#!/vivianfrancos/status/1132681049799110657"/>
    <hyperlink ref="X283" r:id="rId729" display="https://twitter.com/#!/vivianfrancos/status/1132681201129578496"/>
    <hyperlink ref="X284" r:id="rId730" display="https://twitter.com/#!/nodexl/status/1132001064843075584"/>
    <hyperlink ref="X285" r:id="rId731" display="https://twitter.com/#!/nodexl/status/1132308145424830465"/>
    <hyperlink ref="X286" r:id="rId732" display="https://twitter.com/#!/nodexl/status/1132439394411876352"/>
    <hyperlink ref="X287" r:id="rId733" display="https://twitter.com/#!/katypearce/status/1132309934119559169"/>
    <hyperlink ref="X288" r:id="rId734" display="https://twitter.com/#!/katypearce/status/1132485913764925440"/>
    <hyperlink ref="X289" r:id="rId735" display="https://twitter.com/#!/vivianfrancos/status/1132681014688530435"/>
    <hyperlink ref="X290" r:id="rId736" display="https://twitter.com/#!/vivianfrancos/status/1132681049799110657"/>
    <hyperlink ref="X291" r:id="rId737" display="https://twitter.com/#!/vivianfrancos/status/1132681201129578496"/>
    <hyperlink ref="X292" r:id="rId738" display="https://twitter.com/#!/nodexl/status/1132001064843075584"/>
    <hyperlink ref="X293" r:id="rId739" display="https://twitter.com/#!/nodexl/status/1132308145424830465"/>
    <hyperlink ref="X294" r:id="rId740" display="https://twitter.com/#!/nodexl/status/1132439394411876352"/>
    <hyperlink ref="X295" r:id="rId741" display="https://twitter.com/#!/katypearce/status/1131219633803890695"/>
    <hyperlink ref="X296" r:id="rId742" display="https://twitter.com/#!/katypearce/status/1131659890643091456"/>
    <hyperlink ref="X297" r:id="rId743" display="https://twitter.com/#!/katypearce/status/1131919834185445377"/>
    <hyperlink ref="X298" r:id="rId744" display="https://twitter.com/#!/katypearce/status/1131974686928248832"/>
    <hyperlink ref="X299" r:id="rId745" display="https://twitter.com/#!/katypearce/status/1132139706744020992"/>
    <hyperlink ref="X300" r:id="rId746" display="https://twitter.com/#!/katypearce/status/1132287242247049216"/>
    <hyperlink ref="X301" r:id="rId747" display="https://twitter.com/#!/katypearce/status/1132309934119559169"/>
    <hyperlink ref="X302" r:id="rId748" display="https://twitter.com/#!/katypearce/status/1132309934119559169"/>
    <hyperlink ref="X303" r:id="rId749" display="https://twitter.com/#!/katypearce/status/1132485913764925440"/>
    <hyperlink ref="X304" r:id="rId750" display="https://twitter.com/#!/katypearce/status/1132485913764925440"/>
    <hyperlink ref="X305" r:id="rId751" display="https://twitter.com/#!/vivianfrancos/status/1132681014688530435"/>
    <hyperlink ref="X306" r:id="rId752" display="https://twitter.com/#!/vivianfrancos/status/1132681049799110657"/>
    <hyperlink ref="X307" r:id="rId753" display="https://twitter.com/#!/vivianfrancos/status/1132681201129578496"/>
    <hyperlink ref="X308" r:id="rId754" display="https://twitter.com/#!/nodexl/status/1132001064843075584"/>
    <hyperlink ref="X309" r:id="rId755" display="https://twitter.com/#!/nodexl/status/1132308145424830465"/>
    <hyperlink ref="X310" r:id="rId756" display="https://twitter.com/#!/nodexl/status/1132439394411876352"/>
    <hyperlink ref="X311" r:id="rId757" display="https://twitter.com/#!/vivianfrancos/status/1132681014688530435"/>
    <hyperlink ref="X312" r:id="rId758" display="https://twitter.com/#!/vivianfrancos/status/1132681049799110657"/>
    <hyperlink ref="X313" r:id="rId759" display="https://twitter.com/#!/vivianfrancos/status/1132681201129578496"/>
    <hyperlink ref="X314" r:id="rId760" display="https://twitter.com/#!/vivianfrancos/status/1132681014688530435"/>
    <hyperlink ref="X315" r:id="rId761" display="https://twitter.com/#!/vivianfrancos/status/1132681049799110657"/>
    <hyperlink ref="X316" r:id="rId762" display="https://twitter.com/#!/vivianfrancos/status/1132681201129578496"/>
  </hyperlinks>
  <printOptions/>
  <pageMargins left="0.7" right="0.7" top="0.75" bottom="0.75" header="0.3" footer="0.3"/>
  <pageSetup horizontalDpi="600" verticalDpi="600" orientation="portrait" r:id="rId766"/>
  <legacyDrawing r:id="rId764"/>
  <tableParts>
    <tablePart r:id="rId76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2"/>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2084</v>
      </c>
      <c r="B1" s="13" t="s">
        <v>2096</v>
      </c>
      <c r="C1" s="13" t="s">
        <v>2097</v>
      </c>
      <c r="D1" s="13" t="s">
        <v>144</v>
      </c>
      <c r="E1" s="13" t="s">
        <v>2099</v>
      </c>
      <c r="F1" s="13" t="s">
        <v>2100</v>
      </c>
      <c r="G1" s="13" t="s">
        <v>2101</v>
      </c>
    </row>
    <row r="2" spans="1:7" ht="15">
      <c r="A2" s="78" t="s">
        <v>1973</v>
      </c>
      <c r="B2" s="78">
        <v>6</v>
      </c>
      <c r="C2" s="122">
        <v>0.008438818565400845</v>
      </c>
      <c r="D2" s="78" t="s">
        <v>2098</v>
      </c>
      <c r="E2" s="78"/>
      <c r="F2" s="78"/>
      <c r="G2" s="78"/>
    </row>
    <row r="3" spans="1:7" ht="15">
      <c r="A3" s="78" t="s">
        <v>1974</v>
      </c>
      <c r="B3" s="78">
        <v>0</v>
      </c>
      <c r="C3" s="122">
        <v>0</v>
      </c>
      <c r="D3" s="78" t="s">
        <v>2098</v>
      </c>
      <c r="E3" s="78"/>
      <c r="F3" s="78"/>
      <c r="G3" s="78"/>
    </row>
    <row r="4" spans="1:7" ht="15">
      <c r="A4" s="78" t="s">
        <v>1975</v>
      </c>
      <c r="B4" s="78">
        <v>0</v>
      </c>
      <c r="C4" s="122">
        <v>0</v>
      </c>
      <c r="D4" s="78" t="s">
        <v>2098</v>
      </c>
      <c r="E4" s="78"/>
      <c r="F4" s="78"/>
      <c r="G4" s="78"/>
    </row>
    <row r="5" spans="1:7" ht="15">
      <c r="A5" s="78" t="s">
        <v>1976</v>
      </c>
      <c r="B5" s="78">
        <v>705</v>
      </c>
      <c r="C5" s="122">
        <v>0.9915611814345993</v>
      </c>
      <c r="D5" s="78" t="s">
        <v>2098</v>
      </c>
      <c r="E5" s="78"/>
      <c r="F5" s="78"/>
      <c r="G5" s="78"/>
    </row>
    <row r="6" spans="1:7" ht="15">
      <c r="A6" s="78" t="s">
        <v>1977</v>
      </c>
      <c r="B6" s="78">
        <v>711</v>
      </c>
      <c r="C6" s="122">
        <v>1</v>
      </c>
      <c r="D6" s="78" t="s">
        <v>2098</v>
      </c>
      <c r="E6" s="78"/>
      <c r="F6" s="78"/>
      <c r="G6" s="78"/>
    </row>
    <row r="7" spans="1:7" ht="15">
      <c r="A7" s="84" t="s">
        <v>1978</v>
      </c>
      <c r="B7" s="84">
        <v>101</v>
      </c>
      <c r="C7" s="123">
        <v>0.0013605007499419579</v>
      </c>
      <c r="D7" s="84" t="s">
        <v>2098</v>
      </c>
      <c r="E7" s="84" t="b">
        <v>0</v>
      </c>
      <c r="F7" s="84" t="b">
        <v>0</v>
      </c>
      <c r="G7" s="84" t="b">
        <v>0</v>
      </c>
    </row>
    <row r="8" spans="1:7" ht="15">
      <c r="A8" s="84" t="s">
        <v>1979</v>
      </c>
      <c r="B8" s="84">
        <v>88</v>
      </c>
      <c r="C8" s="123">
        <v>0.006841066831868622</v>
      </c>
      <c r="D8" s="84" t="s">
        <v>2098</v>
      </c>
      <c r="E8" s="84" t="b">
        <v>0</v>
      </c>
      <c r="F8" s="84" t="b">
        <v>0</v>
      </c>
      <c r="G8" s="84" t="b">
        <v>0</v>
      </c>
    </row>
    <row r="9" spans="1:7" ht="15">
      <c r="A9" s="84" t="s">
        <v>1980</v>
      </c>
      <c r="B9" s="84">
        <v>83</v>
      </c>
      <c r="C9" s="123">
        <v>0.009656898912435421</v>
      </c>
      <c r="D9" s="84" t="s">
        <v>2098</v>
      </c>
      <c r="E9" s="84" t="b">
        <v>0</v>
      </c>
      <c r="F9" s="84" t="b">
        <v>0</v>
      </c>
      <c r="G9" s="84" t="b">
        <v>0</v>
      </c>
    </row>
    <row r="10" spans="1:7" ht="15">
      <c r="A10" s="84" t="s">
        <v>218</v>
      </c>
      <c r="B10" s="84">
        <v>28</v>
      </c>
      <c r="C10" s="123">
        <v>0.023339453755545986</v>
      </c>
      <c r="D10" s="84" t="s">
        <v>2098</v>
      </c>
      <c r="E10" s="84" t="b">
        <v>0</v>
      </c>
      <c r="F10" s="84" t="b">
        <v>0</v>
      </c>
      <c r="G10" s="84" t="b">
        <v>0</v>
      </c>
    </row>
    <row r="11" spans="1:7" ht="15">
      <c r="A11" s="84" t="s">
        <v>217</v>
      </c>
      <c r="B11" s="84">
        <v>24</v>
      </c>
      <c r="C11" s="123">
        <v>0.029892180019764205</v>
      </c>
      <c r="D11" s="84" t="s">
        <v>2098</v>
      </c>
      <c r="E11" s="84" t="b">
        <v>0</v>
      </c>
      <c r="F11" s="84" t="b">
        <v>0</v>
      </c>
      <c r="G11" s="84" t="b">
        <v>0</v>
      </c>
    </row>
    <row r="12" spans="1:7" ht="15">
      <c r="A12" s="84" t="s">
        <v>229</v>
      </c>
      <c r="B12" s="84">
        <v>20</v>
      </c>
      <c r="C12" s="123">
        <v>0.02111262002837595</v>
      </c>
      <c r="D12" s="84" t="s">
        <v>2098</v>
      </c>
      <c r="E12" s="84" t="b">
        <v>0</v>
      </c>
      <c r="F12" s="84" t="b">
        <v>0</v>
      </c>
      <c r="G12" s="84" t="b">
        <v>0</v>
      </c>
    </row>
    <row r="13" spans="1:7" ht="15">
      <c r="A13" s="84" t="s">
        <v>228</v>
      </c>
      <c r="B13" s="84">
        <v>15</v>
      </c>
      <c r="C13" s="123">
        <v>0.01868261251235263</v>
      </c>
      <c r="D13" s="84" t="s">
        <v>2098</v>
      </c>
      <c r="E13" s="84" t="b">
        <v>0</v>
      </c>
      <c r="F13" s="84" t="b">
        <v>0</v>
      </c>
      <c r="G13" s="84" t="b">
        <v>0</v>
      </c>
    </row>
    <row r="14" spans="1:7" ht="15">
      <c r="A14" s="84" t="s">
        <v>231</v>
      </c>
      <c r="B14" s="84">
        <v>13</v>
      </c>
      <c r="C14" s="123">
        <v>0.01741944369267366</v>
      </c>
      <c r="D14" s="84" t="s">
        <v>2098</v>
      </c>
      <c r="E14" s="84" t="b">
        <v>0</v>
      </c>
      <c r="F14" s="84" t="b">
        <v>0</v>
      </c>
      <c r="G14" s="84" t="b">
        <v>0</v>
      </c>
    </row>
    <row r="15" spans="1:7" ht="15">
      <c r="A15" s="84" t="s">
        <v>230</v>
      </c>
      <c r="B15" s="84">
        <v>13</v>
      </c>
      <c r="C15" s="123">
        <v>0.01741944369267366</v>
      </c>
      <c r="D15" s="84" t="s">
        <v>2098</v>
      </c>
      <c r="E15" s="84" t="b">
        <v>0</v>
      </c>
      <c r="F15" s="84" t="b">
        <v>0</v>
      </c>
      <c r="G15" s="84" t="b">
        <v>0</v>
      </c>
    </row>
    <row r="16" spans="1:7" ht="15">
      <c r="A16" s="84" t="s">
        <v>233</v>
      </c>
      <c r="B16" s="84">
        <v>12</v>
      </c>
      <c r="C16" s="123">
        <v>0.0167134458702114</v>
      </c>
      <c r="D16" s="84" t="s">
        <v>2098</v>
      </c>
      <c r="E16" s="84" t="b">
        <v>0</v>
      </c>
      <c r="F16" s="84" t="b">
        <v>0</v>
      </c>
      <c r="G16" s="84" t="b">
        <v>0</v>
      </c>
    </row>
    <row r="17" spans="1:7" ht="15">
      <c r="A17" s="84" t="s">
        <v>219</v>
      </c>
      <c r="B17" s="84">
        <v>8</v>
      </c>
      <c r="C17" s="123">
        <v>0.0132832244085788</v>
      </c>
      <c r="D17" s="84" t="s">
        <v>2098</v>
      </c>
      <c r="E17" s="84" t="b">
        <v>0</v>
      </c>
      <c r="F17" s="84" t="b">
        <v>0</v>
      </c>
      <c r="G17" s="84" t="b">
        <v>0</v>
      </c>
    </row>
    <row r="18" spans="1:7" ht="15">
      <c r="A18" s="84" t="s">
        <v>221</v>
      </c>
      <c r="B18" s="84">
        <v>8</v>
      </c>
      <c r="C18" s="123">
        <v>0.0132832244085788</v>
      </c>
      <c r="D18" s="84" t="s">
        <v>2098</v>
      </c>
      <c r="E18" s="84" t="b">
        <v>0</v>
      </c>
      <c r="F18" s="84" t="b">
        <v>0</v>
      </c>
      <c r="G18" s="84" t="b">
        <v>0</v>
      </c>
    </row>
    <row r="19" spans="1:7" ht="15">
      <c r="A19" s="84" t="s">
        <v>226</v>
      </c>
      <c r="B19" s="84">
        <v>7</v>
      </c>
      <c r="C19" s="123">
        <v>0.012239756963652053</v>
      </c>
      <c r="D19" s="84" t="s">
        <v>2098</v>
      </c>
      <c r="E19" s="84" t="b">
        <v>0</v>
      </c>
      <c r="F19" s="84" t="b">
        <v>0</v>
      </c>
      <c r="G19" s="84" t="b">
        <v>0</v>
      </c>
    </row>
    <row r="20" spans="1:7" ht="15">
      <c r="A20" s="84" t="s">
        <v>227</v>
      </c>
      <c r="B20" s="84">
        <v>6</v>
      </c>
      <c r="C20" s="123">
        <v>0.011101677302862366</v>
      </c>
      <c r="D20" s="84" t="s">
        <v>2098</v>
      </c>
      <c r="E20" s="84" t="b">
        <v>0</v>
      </c>
      <c r="F20" s="84" t="b">
        <v>0</v>
      </c>
      <c r="G20" s="84" t="b">
        <v>0</v>
      </c>
    </row>
    <row r="21" spans="1:7" ht="15">
      <c r="A21" s="84" t="s">
        <v>224</v>
      </c>
      <c r="B21" s="84">
        <v>6</v>
      </c>
      <c r="C21" s="123">
        <v>0.011101677302862366</v>
      </c>
      <c r="D21" s="84" t="s">
        <v>2098</v>
      </c>
      <c r="E21" s="84" t="b">
        <v>0</v>
      </c>
      <c r="F21" s="84" t="b">
        <v>0</v>
      </c>
      <c r="G21" s="84" t="b">
        <v>0</v>
      </c>
    </row>
    <row r="22" spans="1:7" ht="15">
      <c r="A22" s="84" t="s">
        <v>225</v>
      </c>
      <c r="B22" s="84">
        <v>5</v>
      </c>
      <c r="C22" s="123">
        <v>0.009853078953355101</v>
      </c>
      <c r="D22" s="84" t="s">
        <v>2098</v>
      </c>
      <c r="E22" s="84" t="b">
        <v>0</v>
      </c>
      <c r="F22" s="84" t="b">
        <v>0</v>
      </c>
      <c r="G22" s="84" t="b">
        <v>0</v>
      </c>
    </row>
    <row r="23" spans="1:7" ht="15">
      <c r="A23" s="84" t="s">
        <v>2085</v>
      </c>
      <c r="B23" s="84">
        <v>4</v>
      </c>
      <c r="C23" s="123">
        <v>0.008471581782793846</v>
      </c>
      <c r="D23" s="84" t="s">
        <v>2098</v>
      </c>
      <c r="E23" s="84" t="b">
        <v>1</v>
      </c>
      <c r="F23" s="84" t="b">
        <v>0</v>
      </c>
      <c r="G23" s="84" t="b">
        <v>0</v>
      </c>
    </row>
    <row r="24" spans="1:7" ht="15">
      <c r="A24" s="84" t="s">
        <v>2086</v>
      </c>
      <c r="B24" s="84">
        <v>4</v>
      </c>
      <c r="C24" s="123">
        <v>0.008471581782793846</v>
      </c>
      <c r="D24" s="84" t="s">
        <v>2098</v>
      </c>
      <c r="E24" s="84" t="b">
        <v>0</v>
      </c>
      <c r="F24" s="84" t="b">
        <v>0</v>
      </c>
      <c r="G24" s="84" t="b">
        <v>0</v>
      </c>
    </row>
    <row r="25" spans="1:7" ht="15">
      <c r="A25" s="84" t="s">
        <v>232</v>
      </c>
      <c r="B25" s="84">
        <v>3</v>
      </c>
      <c r="C25" s="123">
        <v>0.006923315835309517</v>
      </c>
      <c r="D25" s="84" t="s">
        <v>2098</v>
      </c>
      <c r="E25" s="84" t="b">
        <v>0</v>
      </c>
      <c r="F25" s="84" t="b">
        <v>0</v>
      </c>
      <c r="G25" s="84" t="b">
        <v>0</v>
      </c>
    </row>
    <row r="26" spans="1:7" ht="15">
      <c r="A26" s="84" t="s">
        <v>2087</v>
      </c>
      <c r="B26" s="84">
        <v>3</v>
      </c>
      <c r="C26" s="123">
        <v>0.006923315835309517</v>
      </c>
      <c r="D26" s="84" t="s">
        <v>2098</v>
      </c>
      <c r="E26" s="84" t="b">
        <v>0</v>
      </c>
      <c r="F26" s="84" t="b">
        <v>0</v>
      </c>
      <c r="G26" s="84" t="b">
        <v>0</v>
      </c>
    </row>
    <row r="27" spans="1:7" ht="15">
      <c r="A27" s="84" t="s">
        <v>2088</v>
      </c>
      <c r="B27" s="84">
        <v>3</v>
      </c>
      <c r="C27" s="123">
        <v>0.006923315835309517</v>
      </c>
      <c r="D27" s="84" t="s">
        <v>2098</v>
      </c>
      <c r="E27" s="84" t="b">
        <v>0</v>
      </c>
      <c r="F27" s="84" t="b">
        <v>0</v>
      </c>
      <c r="G27" s="84" t="b">
        <v>0</v>
      </c>
    </row>
    <row r="28" spans="1:7" ht="15">
      <c r="A28" s="84" t="s">
        <v>2089</v>
      </c>
      <c r="B28" s="84">
        <v>3</v>
      </c>
      <c r="C28" s="123">
        <v>0.006923315835309517</v>
      </c>
      <c r="D28" s="84" t="s">
        <v>2098</v>
      </c>
      <c r="E28" s="84" t="b">
        <v>0</v>
      </c>
      <c r="F28" s="84" t="b">
        <v>0</v>
      </c>
      <c r="G28" s="84" t="b">
        <v>0</v>
      </c>
    </row>
    <row r="29" spans="1:7" ht="15">
      <c r="A29" s="84" t="s">
        <v>2090</v>
      </c>
      <c r="B29" s="84">
        <v>3</v>
      </c>
      <c r="C29" s="123">
        <v>0.006923315835309517</v>
      </c>
      <c r="D29" s="84" t="s">
        <v>2098</v>
      </c>
      <c r="E29" s="84" t="b">
        <v>0</v>
      </c>
      <c r="F29" s="84" t="b">
        <v>0</v>
      </c>
      <c r="G29" s="84" t="b">
        <v>0</v>
      </c>
    </row>
    <row r="30" spans="1:7" ht="15">
      <c r="A30" s="84" t="s">
        <v>2091</v>
      </c>
      <c r="B30" s="84">
        <v>3</v>
      </c>
      <c r="C30" s="123">
        <v>0.006923315835309517</v>
      </c>
      <c r="D30" s="84" t="s">
        <v>2098</v>
      </c>
      <c r="E30" s="84" t="b">
        <v>0</v>
      </c>
      <c r="F30" s="84" t="b">
        <v>0</v>
      </c>
      <c r="G30" s="84" t="b">
        <v>0</v>
      </c>
    </row>
    <row r="31" spans="1:7" ht="15">
      <c r="A31" s="84" t="s">
        <v>352</v>
      </c>
      <c r="B31" s="84">
        <v>3</v>
      </c>
      <c r="C31" s="123">
        <v>0.006923315835309517</v>
      </c>
      <c r="D31" s="84" t="s">
        <v>2098</v>
      </c>
      <c r="E31" s="84" t="b">
        <v>0</v>
      </c>
      <c r="F31" s="84" t="b">
        <v>0</v>
      </c>
      <c r="G31" s="84" t="b">
        <v>0</v>
      </c>
    </row>
    <row r="32" spans="1:7" ht="15">
      <c r="A32" s="84" t="s">
        <v>220</v>
      </c>
      <c r="B32" s="84">
        <v>3</v>
      </c>
      <c r="C32" s="123">
        <v>0.006923315835309517</v>
      </c>
      <c r="D32" s="84" t="s">
        <v>2098</v>
      </c>
      <c r="E32" s="84" t="b">
        <v>0</v>
      </c>
      <c r="F32" s="84" t="b">
        <v>0</v>
      </c>
      <c r="G32" s="84" t="b">
        <v>0</v>
      </c>
    </row>
    <row r="33" spans="1:7" ht="15">
      <c r="A33" s="84" t="s">
        <v>2092</v>
      </c>
      <c r="B33" s="84">
        <v>2</v>
      </c>
      <c r="C33" s="123">
        <v>0.0051507756806491445</v>
      </c>
      <c r="D33" s="84" t="s">
        <v>2098</v>
      </c>
      <c r="E33" s="84" t="b">
        <v>0</v>
      </c>
      <c r="F33" s="84" t="b">
        <v>0</v>
      </c>
      <c r="G33" s="84" t="b">
        <v>0</v>
      </c>
    </row>
    <row r="34" spans="1:7" ht="15">
      <c r="A34" s="84" t="s">
        <v>2093</v>
      </c>
      <c r="B34" s="84">
        <v>2</v>
      </c>
      <c r="C34" s="123">
        <v>0.0051507756806491445</v>
      </c>
      <c r="D34" s="84" t="s">
        <v>2098</v>
      </c>
      <c r="E34" s="84" t="b">
        <v>0</v>
      </c>
      <c r="F34" s="84" t="b">
        <v>0</v>
      </c>
      <c r="G34" s="84" t="b">
        <v>0</v>
      </c>
    </row>
    <row r="35" spans="1:7" ht="15">
      <c r="A35" s="84" t="s">
        <v>2094</v>
      </c>
      <c r="B35" s="84">
        <v>2</v>
      </c>
      <c r="C35" s="123">
        <v>0.0051507756806491445</v>
      </c>
      <c r="D35" s="84" t="s">
        <v>2098</v>
      </c>
      <c r="E35" s="84" t="b">
        <v>0</v>
      </c>
      <c r="F35" s="84" t="b">
        <v>0</v>
      </c>
      <c r="G35" s="84" t="b">
        <v>0</v>
      </c>
    </row>
    <row r="36" spans="1:7" ht="15">
      <c r="A36" s="84" t="s">
        <v>357</v>
      </c>
      <c r="B36" s="84">
        <v>2</v>
      </c>
      <c r="C36" s="123">
        <v>0.0051507756806491445</v>
      </c>
      <c r="D36" s="84" t="s">
        <v>2098</v>
      </c>
      <c r="E36" s="84" t="b">
        <v>0</v>
      </c>
      <c r="F36" s="84" t="b">
        <v>0</v>
      </c>
      <c r="G36" s="84" t="b">
        <v>0</v>
      </c>
    </row>
    <row r="37" spans="1:7" ht="15">
      <c r="A37" s="84" t="s">
        <v>356</v>
      </c>
      <c r="B37" s="84">
        <v>2</v>
      </c>
      <c r="C37" s="123">
        <v>0.0051507756806491445</v>
      </c>
      <c r="D37" s="84" t="s">
        <v>2098</v>
      </c>
      <c r="E37" s="84" t="b">
        <v>0</v>
      </c>
      <c r="F37" s="84" t="b">
        <v>0</v>
      </c>
      <c r="G37" s="84" t="b">
        <v>0</v>
      </c>
    </row>
    <row r="38" spans="1:7" ht="15">
      <c r="A38" s="84" t="s">
        <v>355</v>
      </c>
      <c r="B38" s="84">
        <v>2</v>
      </c>
      <c r="C38" s="123">
        <v>0.0051507756806491445</v>
      </c>
      <c r="D38" s="84" t="s">
        <v>2098</v>
      </c>
      <c r="E38" s="84" t="b">
        <v>0</v>
      </c>
      <c r="F38" s="84" t="b">
        <v>0</v>
      </c>
      <c r="G38" s="84" t="b">
        <v>0</v>
      </c>
    </row>
    <row r="39" spans="1:7" ht="15">
      <c r="A39" s="84" t="s">
        <v>354</v>
      </c>
      <c r="B39" s="84">
        <v>2</v>
      </c>
      <c r="C39" s="123">
        <v>0.0051507756806491445</v>
      </c>
      <c r="D39" s="84" t="s">
        <v>2098</v>
      </c>
      <c r="E39" s="84" t="b">
        <v>0</v>
      </c>
      <c r="F39" s="84" t="b">
        <v>0</v>
      </c>
      <c r="G39" s="84" t="b">
        <v>0</v>
      </c>
    </row>
    <row r="40" spans="1:7" ht="15">
      <c r="A40" s="84" t="s">
        <v>353</v>
      </c>
      <c r="B40" s="84">
        <v>2</v>
      </c>
      <c r="C40" s="123">
        <v>0.0051507756806491445</v>
      </c>
      <c r="D40" s="84" t="s">
        <v>2098</v>
      </c>
      <c r="E40" s="84" t="b">
        <v>0</v>
      </c>
      <c r="F40" s="84" t="b">
        <v>0</v>
      </c>
      <c r="G40" s="84" t="b">
        <v>0</v>
      </c>
    </row>
    <row r="41" spans="1:7" ht="15">
      <c r="A41" s="84" t="s">
        <v>351</v>
      </c>
      <c r="B41" s="84">
        <v>2</v>
      </c>
      <c r="C41" s="123">
        <v>0.0051507756806491445</v>
      </c>
      <c r="D41" s="84" t="s">
        <v>2098</v>
      </c>
      <c r="E41" s="84" t="b">
        <v>0</v>
      </c>
      <c r="F41" s="84" t="b">
        <v>0</v>
      </c>
      <c r="G41" s="84" t="b">
        <v>0</v>
      </c>
    </row>
    <row r="42" spans="1:7" ht="15">
      <c r="A42" s="84" t="s">
        <v>350</v>
      </c>
      <c r="B42" s="84">
        <v>2</v>
      </c>
      <c r="C42" s="123">
        <v>0.0051507756806491445</v>
      </c>
      <c r="D42" s="84" t="s">
        <v>2098</v>
      </c>
      <c r="E42" s="84" t="b">
        <v>0</v>
      </c>
      <c r="F42" s="84" t="b">
        <v>0</v>
      </c>
      <c r="G42" s="84" t="b">
        <v>0</v>
      </c>
    </row>
    <row r="43" spans="1:7" ht="15">
      <c r="A43" s="84" t="s">
        <v>349</v>
      </c>
      <c r="B43" s="84">
        <v>2</v>
      </c>
      <c r="C43" s="123">
        <v>0.0051507756806491445</v>
      </c>
      <c r="D43" s="84" t="s">
        <v>2098</v>
      </c>
      <c r="E43" s="84" t="b">
        <v>0</v>
      </c>
      <c r="F43" s="84" t="b">
        <v>0</v>
      </c>
      <c r="G43" s="84" t="b">
        <v>0</v>
      </c>
    </row>
    <row r="44" spans="1:7" ht="15">
      <c r="A44" s="84" t="s">
        <v>348</v>
      </c>
      <c r="B44" s="84">
        <v>2</v>
      </c>
      <c r="C44" s="123">
        <v>0.0051507756806491445</v>
      </c>
      <c r="D44" s="84" t="s">
        <v>2098</v>
      </c>
      <c r="E44" s="84" t="b">
        <v>0</v>
      </c>
      <c r="F44" s="84" t="b">
        <v>0</v>
      </c>
      <c r="G44" s="84" t="b">
        <v>0</v>
      </c>
    </row>
    <row r="45" spans="1:7" ht="15">
      <c r="A45" s="84" t="s">
        <v>347</v>
      </c>
      <c r="B45" s="84">
        <v>2</v>
      </c>
      <c r="C45" s="123">
        <v>0.0051507756806491445</v>
      </c>
      <c r="D45" s="84" t="s">
        <v>2098</v>
      </c>
      <c r="E45" s="84" t="b">
        <v>0</v>
      </c>
      <c r="F45" s="84" t="b">
        <v>0</v>
      </c>
      <c r="G45" s="84" t="b">
        <v>0</v>
      </c>
    </row>
    <row r="46" spans="1:7" ht="15">
      <c r="A46" s="84" t="s">
        <v>346</v>
      </c>
      <c r="B46" s="84">
        <v>2</v>
      </c>
      <c r="C46" s="123">
        <v>0.0051507756806491445</v>
      </c>
      <c r="D46" s="84" t="s">
        <v>2098</v>
      </c>
      <c r="E46" s="84" t="b">
        <v>0</v>
      </c>
      <c r="F46" s="84" t="b">
        <v>0</v>
      </c>
      <c r="G46" s="84" t="b">
        <v>0</v>
      </c>
    </row>
    <row r="47" spans="1:7" ht="15">
      <c r="A47" s="84" t="s">
        <v>345</v>
      </c>
      <c r="B47" s="84">
        <v>2</v>
      </c>
      <c r="C47" s="123">
        <v>0.0051507756806491445</v>
      </c>
      <c r="D47" s="84" t="s">
        <v>2098</v>
      </c>
      <c r="E47" s="84" t="b">
        <v>0</v>
      </c>
      <c r="F47" s="84" t="b">
        <v>0</v>
      </c>
      <c r="G47" s="84" t="b">
        <v>0</v>
      </c>
    </row>
    <row r="48" spans="1:7" ht="15">
      <c r="A48" s="84" t="s">
        <v>344</v>
      </c>
      <c r="B48" s="84">
        <v>2</v>
      </c>
      <c r="C48" s="123">
        <v>0.0051507756806491445</v>
      </c>
      <c r="D48" s="84" t="s">
        <v>2098</v>
      </c>
      <c r="E48" s="84" t="b">
        <v>0</v>
      </c>
      <c r="F48" s="84" t="b">
        <v>0</v>
      </c>
      <c r="G48" s="84" t="b">
        <v>0</v>
      </c>
    </row>
    <row r="49" spans="1:7" ht="15">
      <c r="A49" s="84" t="s">
        <v>343</v>
      </c>
      <c r="B49" s="84">
        <v>2</v>
      </c>
      <c r="C49" s="123">
        <v>0.0051507756806491445</v>
      </c>
      <c r="D49" s="84" t="s">
        <v>2098</v>
      </c>
      <c r="E49" s="84" t="b">
        <v>0</v>
      </c>
      <c r="F49" s="84" t="b">
        <v>0</v>
      </c>
      <c r="G49" s="84" t="b">
        <v>0</v>
      </c>
    </row>
    <row r="50" spans="1:7" ht="15">
      <c r="A50" s="84" t="s">
        <v>342</v>
      </c>
      <c r="B50" s="84">
        <v>2</v>
      </c>
      <c r="C50" s="123">
        <v>0.0051507756806491445</v>
      </c>
      <c r="D50" s="84" t="s">
        <v>2098</v>
      </c>
      <c r="E50" s="84" t="b">
        <v>0</v>
      </c>
      <c r="F50" s="84" t="b">
        <v>0</v>
      </c>
      <c r="G50" s="84" t="b">
        <v>0</v>
      </c>
    </row>
    <row r="51" spans="1:7" ht="15">
      <c r="A51" s="84" t="s">
        <v>341</v>
      </c>
      <c r="B51" s="84">
        <v>2</v>
      </c>
      <c r="C51" s="123">
        <v>0.0051507756806491445</v>
      </c>
      <c r="D51" s="84" t="s">
        <v>2098</v>
      </c>
      <c r="E51" s="84" t="b">
        <v>0</v>
      </c>
      <c r="F51" s="84" t="b">
        <v>0</v>
      </c>
      <c r="G51" s="84" t="b">
        <v>0</v>
      </c>
    </row>
    <row r="52" spans="1:7" ht="15">
      <c r="A52" s="84" t="s">
        <v>340</v>
      </c>
      <c r="B52" s="84">
        <v>2</v>
      </c>
      <c r="C52" s="123">
        <v>0.0051507756806491445</v>
      </c>
      <c r="D52" s="84" t="s">
        <v>2098</v>
      </c>
      <c r="E52" s="84" t="b">
        <v>0</v>
      </c>
      <c r="F52" s="84" t="b">
        <v>0</v>
      </c>
      <c r="G52" s="84" t="b">
        <v>0</v>
      </c>
    </row>
    <row r="53" spans="1:7" ht="15">
      <c r="A53" s="84" t="s">
        <v>339</v>
      </c>
      <c r="B53" s="84">
        <v>2</v>
      </c>
      <c r="C53" s="123">
        <v>0.0051507756806491445</v>
      </c>
      <c r="D53" s="84" t="s">
        <v>2098</v>
      </c>
      <c r="E53" s="84" t="b">
        <v>0</v>
      </c>
      <c r="F53" s="84" t="b">
        <v>0</v>
      </c>
      <c r="G53" s="84" t="b">
        <v>0</v>
      </c>
    </row>
    <row r="54" spans="1:7" ht="15">
      <c r="A54" s="84" t="s">
        <v>338</v>
      </c>
      <c r="B54" s="84">
        <v>2</v>
      </c>
      <c r="C54" s="123">
        <v>0.0051507756806491445</v>
      </c>
      <c r="D54" s="84" t="s">
        <v>2098</v>
      </c>
      <c r="E54" s="84" t="b">
        <v>0</v>
      </c>
      <c r="F54" s="84" t="b">
        <v>0</v>
      </c>
      <c r="G54" s="84" t="b">
        <v>0</v>
      </c>
    </row>
    <row r="55" spans="1:7" ht="15">
      <c r="A55" s="84" t="s">
        <v>337</v>
      </c>
      <c r="B55" s="84">
        <v>2</v>
      </c>
      <c r="C55" s="123">
        <v>0.0051507756806491445</v>
      </c>
      <c r="D55" s="84" t="s">
        <v>2098</v>
      </c>
      <c r="E55" s="84" t="b">
        <v>0</v>
      </c>
      <c r="F55" s="84" t="b">
        <v>0</v>
      </c>
      <c r="G55" s="84" t="b">
        <v>0</v>
      </c>
    </row>
    <row r="56" spans="1:7" ht="15">
      <c r="A56" s="84" t="s">
        <v>336</v>
      </c>
      <c r="B56" s="84">
        <v>2</v>
      </c>
      <c r="C56" s="123">
        <v>0.0051507756806491445</v>
      </c>
      <c r="D56" s="84" t="s">
        <v>2098</v>
      </c>
      <c r="E56" s="84" t="b">
        <v>0</v>
      </c>
      <c r="F56" s="84" t="b">
        <v>0</v>
      </c>
      <c r="G56" s="84" t="b">
        <v>0</v>
      </c>
    </row>
    <row r="57" spans="1:7" ht="15">
      <c r="A57" s="84" t="s">
        <v>335</v>
      </c>
      <c r="B57" s="84">
        <v>2</v>
      </c>
      <c r="C57" s="123">
        <v>0.0051507756806491445</v>
      </c>
      <c r="D57" s="84" t="s">
        <v>2098</v>
      </c>
      <c r="E57" s="84" t="b">
        <v>0</v>
      </c>
      <c r="F57" s="84" t="b">
        <v>0</v>
      </c>
      <c r="G57" s="84" t="b">
        <v>0</v>
      </c>
    </row>
    <row r="58" spans="1:7" ht="15">
      <c r="A58" s="84" t="s">
        <v>334</v>
      </c>
      <c r="B58" s="84">
        <v>2</v>
      </c>
      <c r="C58" s="123">
        <v>0.0051507756806491445</v>
      </c>
      <c r="D58" s="84" t="s">
        <v>2098</v>
      </c>
      <c r="E58" s="84" t="b">
        <v>0</v>
      </c>
      <c r="F58" s="84" t="b">
        <v>0</v>
      </c>
      <c r="G58" s="84" t="b">
        <v>0</v>
      </c>
    </row>
    <row r="59" spans="1:7" ht="15">
      <c r="A59" s="84" t="s">
        <v>323</v>
      </c>
      <c r="B59" s="84">
        <v>2</v>
      </c>
      <c r="C59" s="123">
        <v>0.0051507756806491445</v>
      </c>
      <c r="D59" s="84" t="s">
        <v>2098</v>
      </c>
      <c r="E59" s="84" t="b">
        <v>0</v>
      </c>
      <c r="F59" s="84" t="b">
        <v>0</v>
      </c>
      <c r="G59" s="84" t="b">
        <v>0</v>
      </c>
    </row>
    <row r="60" spans="1:7" ht="15">
      <c r="A60" s="84" t="s">
        <v>285</v>
      </c>
      <c r="B60" s="84">
        <v>2</v>
      </c>
      <c r="C60" s="123">
        <v>0.0051507756806491445</v>
      </c>
      <c r="D60" s="84" t="s">
        <v>2098</v>
      </c>
      <c r="E60" s="84" t="b">
        <v>0</v>
      </c>
      <c r="F60" s="84" t="b">
        <v>0</v>
      </c>
      <c r="G60" s="84" t="b">
        <v>0</v>
      </c>
    </row>
    <row r="61" spans="1:7" ht="15">
      <c r="A61" s="84" t="s">
        <v>279</v>
      </c>
      <c r="B61" s="84">
        <v>2</v>
      </c>
      <c r="C61" s="123">
        <v>0.0051507756806491445</v>
      </c>
      <c r="D61" s="84" t="s">
        <v>2098</v>
      </c>
      <c r="E61" s="84" t="b">
        <v>0</v>
      </c>
      <c r="F61" s="84" t="b">
        <v>0</v>
      </c>
      <c r="G61" s="84" t="b">
        <v>0</v>
      </c>
    </row>
    <row r="62" spans="1:7" ht="15">
      <c r="A62" s="84" t="s">
        <v>242</v>
      </c>
      <c r="B62" s="84">
        <v>2</v>
      </c>
      <c r="C62" s="123">
        <v>0.0051507756806491445</v>
      </c>
      <c r="D62" s="84" t="s">
        <v>2098</v>
      </c>
      <c r="E62" s="84" t="b">
        <v>0</v>
      </c>
      <c r="F62" s="84" t="b">
        <v>0</v>
      </c>
      <c r="G62" s="84" t="b">
        <v>0</v>
      </c>
    </row>
    <row r="63" spans="1:7" ht="15">
      <c r="A63" s="84" t="s">
        <v>241</v>
      </c>
      <c r="B63" s="84">
        <v>2</v>
      </c>
      <c r="C63" s="123">
        <v>0.0051507756806491445</v>
      </c>
      <c r="D63" s="84" t="s">
        <v>2098</v>
      </c>
      <c r="E63" s="84" t="b">
        <v>0</v>
      </c>
      <c r="F63" s="84" t="b">
        <v>0</v>
      </c>
      <c r="G63" s="84" t="b">
        <v>0</v>
      </c>
    </row>
    <row r="64" spans="1:7" ht="15">
      <c r="A64" s="84" t="s">
        <v>240</v>
      </c>
      <c r="B64" s="84">
        <v>2</v>
      </c>
      <c r="C64" s="123">
        <v>0.0051507756806491445</v>
      </c>
      <c r="D64" s="84" t="s">
        <v>2098</v>
      </c>
      <c r="E64" s="84" t="b">
        <v>0</v>
      </c>
      <c r="F64" s="84" t="b">
        <v>0</v>
      </c>
      <c r="G64" s="84" t="b">
        <v>0</v>
      </c>
    </row>
    <row r="65" spans="1:7" ht="15">
      <c r="A65" s="84" t="s">
        <v>239</v>
      </c>
      <c r="B65" s="84">
        <v>2</v>
      </c>
      <c r="C65" s="123">
        <v>0.0051507756806491445</v>
      </c>
      <c r="D65" s="84" t="s">
        <v>2098</v>
      </c>
      <c r="E65" s="84" t="b">
        <v>0</v>
      </c>
      <c r="F65" s="84" t="b">
        <v>0</v>
      </c>
      <c r="G65" s="84" t="b">
        <v>0</v>
      </c>
    </row>
    <row r="66" spans="1:7" ht="15">
      <c r="A66" s="84" t="s">
        <v>238</v>
      </c>
      <c r="B66" s="84">
        <v>2</v>
      </c>
      <c r="C66" s="123">
        <v>0.0051507756806491445</v>
      </c>
      <c r="D66" s="84" t="s">
        <v>2098</v>
      </c>
      <c r="E66" s="84" t="b">
        <v>0</v>
      </c>
      <c r="F66" s="84" t="b">
        <v>0</v>
      </c>
      <c r="G66" s="84" t="b">
        <v>0</v>
      </c>
    </row>
    <row r="67" spans="1:7" ht="15">
      <c r="A67" s="84" t="s">
        <v>235</v>
      </c>
      <c r="B67" s="84">
        <v>2</v>
      </c>
      <c r="C67" s="123">
        <v>0.0051507756806491445</v>
      </c>
      <c r="D67" s="84" t="s">
        <v>2098</v>
      </c>
      <c r="E67" s="84" t="b">
        <v>0</v>
      </c>
      <c r="F67" s="84" t="b">
        <v>0</v>
      </c>
      <c r="G67" s="84" t="b">
        <v>0</v>
      </c>
    </row>
    <row r="68" spans="1:7" ht="15">
      <c r="A68" s="84" t="s">
        <v>213</v>
      </c>
      <c r="B68" s="84">
        <v>2</v>
      </c>
      <c r="C68" s="123">
        <v>0.0051507756806491445</v>
      </c>
      <c r="D68" s="84" t="s">
        <v>2098</v>
      </c>
      <c r="E68" s="84" t="b">
        <v>0</v>
      </c>
      <c r="F68" s="84" t="b">
        <v>0</v>
      </c>
      <c r="G68" s="84" t="b">
        <v>0</v>
      </c>
    </row>
    <row r="69" spans="1:7" ht="15">
      <c r="A69" s="84" t="s">
        <v>2095</v>
      </c>
      <c r="B69" s="84">
        <v>2</v>
      </c>
      <c r="C69" s="123">
        <v>0.0051507756806491445</v>
      </c>
      <c r="D69" s="84" t="s">
        <v>2098</v>
      </c>
      <c r="E69" s="84" t="b">
        <v>0</v>
      </c>
      <c r="F69" s="84" t="b">
        <v>0</v>
      </c>
      <c r="G69" s="84" t="b">
        <v>0</v>
      </c>
    </row>
    <row r="70" spans="1:7" ht="15">
      <c r="A70" s="84" t="s">
        <v>1978</v>
      </c>
      <c r="B70" s="84">
        <v>71</v>
      </c>
      <c r="C70" s="123">
        <v>0.0011500386335085726</v>
      </c>
      <c r="D70" s="84" t="s">
        <v>1917</v>
      </c>
      <c r="E70" s="84" t="b">
        <v>0</v>
      </c>
      <c r="F70" s="84" t="b">
        <v>0</v>
      </c>
      <c r="G70" s="84" t="b">
        <v>0</v>
      </c>
    </row>
    <row r="71" spans="1:7" ht="15">
      <c r="A71" s="84" t="s">
        <v>1979</v>
      </c>
      <c r="B71" s="84">
        <v>70</v>
      </c>
      <c r="C71" s="123">
        <v>0.002283765197842163</v>
      </c>
      <c r="D71" s="84" t="s">
        <v>1917</v>
      </c>
      <c r="E71" s="84" t="b">
        <v>0</v>
      </c>
      <c r="F71" s="84" t="b">
        <v>0</v>
      </c>
      <c r="G71" s="84" t="b">
        <v>0</v>
      </c>
    </row>
    <row r="72" spans="1:7" ht="15">
      <c r="A72" s="84" t="s">
        <v>1980</v>
      </c>
      <c r="B72" s="84">
        <v>69</v>
      </c>
      <c r="C72" s="123">
        <v>0.0034009466476984163</v>
      </c>
      <c r="D72" s="84" t="s">
        <v>1917</v>
      </c>
      <c r="E72" s="84" t="b">
        <v>0</v>
      </c>
      <c r="F72" s="84" t="b">
        <v>0</v>
      </c>
      <c r="G72" s="84" t="b">
        <v>0</v>
      </c>
    </row>
    <row r="73" spans="1:7" ht="15">
      <c r="A73" s="84" t="s">
        <v>229</v>
      </c>
      <c r="B73" s="84">
        <v>7</v>
      </c>
      <c r="C73" s="123">
        <v>0.018895043186450886</v>
      </c>
      <c r="D73" s="84" t="s">
        <v>1917</v>
      </c>
      <c r="E73" s="84" t="b">
        <v>0</v>
      </c>
      <c r="F73" s="84" t="b">
        <v>0</v>
      </c>
      <c r="G73" s="84" t="b">
        <v>0</v>
      </c>
    </row>
    <row r="74" spans="1:7" ht="15">
      <c r="A74" s="84" t="s">
        <v>217</v>
      </c>
      <c r="B74" s="84">
        <v>4</v>
      </c>
      <c r="C74" s="123">
        <v>0.016600560008184398</v>
      </c>
      <c r="D74" s="84" t="s">
        <v>1917</v>
      </c>
      <c r="E74" s="84" t="b">
        <v>0</v>
      </c>
      <c r="F74" s="84" t="b">
        <v>0</v>
      </c>
      <c r="G74" s="84" t="b">
        <v>0</v>
      </c>
    </row>
    <row r="75" spans="1:7" ht="15">
      <c r="A75" s="84" t="s">
        <v>219</v>
      </c>
      <c r="B75" s="84">
        <v>2</v>
      </c>
      <c r="C75" s="123">
        <v>0.008300280004092199</v>
      </c>
      <c r="D75" s="84" t="s">
        <v>1917</v>
      </c>
      <c r="E75" s="84" t="b">
        <v>0</v>
      </c>
      <c r="F75" s="84" t="b">
        <v>0</v>
      </c>
      <c r="G75" s="84" t="b">
        <v>0</v>
      </c>
    </row>
    <row r="76" spans="1:7" ht="15">
      <c r="A76" s="84" t="s">
        <v>231</v>
      </c>
      <c r="B76" s="84">
        <v>2</v>
      </c>
      <c r="C76" s="123">
        <v>0.008300280004092199</v>
      </c>
      <c r="D76" s="84" t="s">
        <v>1917</v>
      </c>
      <c r="E76" s="84" t="b">
        <v>0</v>
      </c>
      <c r="F76" s="84" t="b">
        <v>0</v>
      </c>
      <c r="G76" s="84" t="b">
        <v>0</v>
      </c>
    </row>
    <row r="77" spans="1:7" ht="15">
      <c r="A77" s="84" t="s">
        <v>218</v>
      </c>
      <c r="B77" s="84">
        <v>2</v>
      </c>
      <c r="C77" s="123">
        <v>0.008300280004092199</v>
      </c>
      <c r="D77" s="84" t="s">
        <v>1917</v>
      </c>
      <c r="E77" s="84" t="b">
        <v>0</v>
      </c>
      <c r="F77" s="84" t="b">
        <v>0</v>
      </c>
      <c r="G77" s="84" t="b">
        <v>0</v>
      </c>
    </row>
    <row r="78" spans="1:7" ht="15">
      <c r="A78" s="84" t="s">
        <v>230</v>
      </c>
      <c r="B78" s="84">
        <v>2</v>
      </c>
      <c r="C78" s="123">
        <v>0.008300280004092199</v>
      </c>
      <c r="D78" s="84" t="s">
        <v>1917</v>
      </c>
      <c r="E78" s="84" t="b">
        <v>0</v>
      </c>
      <c r="F78" s="84" t="b">
        <v>0</v>
      </c>
      <c r="G78" s="84" t="b">
        <v>0</v>
      </c>
    </row>
    <row r="79" spans="1:7" ht="15">
      <c r="A79" s="84" t="s">
        <v>233</v>
      </c>
      <c r="B79" s="84">
        <v>2</v>
      </c>
      <c r="C79" s="123">
        <v>0.008300280004092199</v>
      </c>
      <c r="D79" s="84" t="s">
        <v>1917</v>
      </c>
      <c r="E79" s="84" t="b">
        <v>0</v>
      </c>
      <c r="F79" s="84" t="b">
        <v>0</v>
      </c>
      <c r="G79" s="84" t="b">
        <v>0</v>
      </c>
    </row>
    <row r="80" spans="1:7" ht="15">
      <c r="A80" s="84" t="s">
        <v>228</v>
      </c>
      <c r="B80" s="84">
        <v>2</v>
      </c>
      <c r="C80" s="123">
        <v>0.008300280004092199</v>
      </c>
      <c r="D80" s="84" t="s">
        <v>1917</v>
      </c>
      <c r="E80" s="84" t="b">
        <v>0</v>
      </c>
      <c r="F80" s="84" t="b">
        <v>0</v>
      </c>
      <c r="G80" s="84" t="b">
        <v>0</v>
      </c>
    </row>
    <row r="81" spans="1:7" ht="15">
      <c r="A81" s="84" t="s">
        <v>221</v>
      </c>
      <c r="B81" s="84">
        <v>2</v>
      </c>
      <c r="C81" s="123">
        <v>0.008300280004092199</v>
      </c>
      <c r="D81" s="84" t="s">
        <v>1917</v>
      </c>
      <c r="E81" s="84" t="b">
        <v>0</v>
      </c>
      <c r="F81" s="84" t="b">
        <v>0</v>
      </c>
      <c r="G81" s="84" t="b">
        <v>0</v>
      </c>
    </row>
    <row r="82" spans="1:7" ht="15">
      <c r="A82" s="84" t="s">
        <v>235</v>
      </c>
      <c r="B82" s="84">
        <v>2</v>
      </c>
      <c r="C82" s="123">
        <v>0.008300280004092199</v>
      </c>
      <c r="D82" s="84" t="s">
        <v>1917</v>
      </c>
      <c r="E82" s="84" t="b">
        <v>0</v>
      </c>
      <c r="F82" s="84" t="b">
        <v>0</v>
      </c>
      <c r="G82" s="84" t="b">
        <v>0</v>
      </c>
    </row>
    <row r="83" spans="1:7" ht="15">
      <c r="A83" s="84" t="s">
        <v>242</v>
      </c>
      <c r="B83" s="84">
        <v>2</v>
      </c>
      <c r="C83" s="123">
        <v>0.008300280004092199</v>
      </c>
      <c r="D83" s="84" t="s">
        <v>1917</v>
      </c>
      <c r="E83" s="84" t="b">
        <v>0</v>
      </c>
      <c r="F83" s="84" t="b">
        <v>0</v>
      </c>
      <c r="G83" s="84" t="b">
        <v>0</v>
      </c>
    </row>
    <row r="84" spans="1:7" ht="15">
      <c r="A84" s="84" t="s">
        <v>241</v>
      </c>
      <c r="B84" s="84">
        <v>2</v>
      </c>
      <c r="C84" s="123">
        <v>0.008300280004092199</v>
      </c>
      <c r="D84" s="84" t="s">
        <v>1917</v>
      </c>
      <c r="E84" s="84" t="b">
        <v>0</v>
      </c>
      <c r="F84" s="84" t="b">
        <v>0</v>
      </c>
      <c r="G84" s="84" t="b">
        <v>0</v>
      </c>
    </row>
    <row r="85" spans="1:7" ht="15">
      <c r="A85" s="84" t="s">
        <v>240</v>
      </c>
      <c r="B85" s="84">
        <v>2</v>
      </c>
      <c r="C85" s="123">
        <v>0.008300280004092199</v>
      </c>
      <c r="D85" s="84" t="s">
        <v>1917</v>
      </c>
      <c r="E85" s="84" t="b">
        <v>0</v>
      </c>
      <c r="F85" s="84" t="b">
        <v>0</v>
      </c>
      <c r="G85" s="84" t="b">
        <v>0</v>
      </c>
    </row>
    <row r="86" spans="1:7" ht="15">
      <c r="A86" s="84" t="s">
        <v>239</v>
      </c>
      <c r="B86" s="84">
        <v>2</v>
      </c>
      <c r="C86" s="123">
        <v>0.008300280004092199</v>
      </c>
      <c r="D86" s="84" t="s">
        <v>1917</v>
      </c>
      <c r="E86" s="84" t="b">
        <v>0</v>
      </c>
      <c r="F86" s="84" t="b">
        <v>0</v>
      </c>
      <c r="G86" s="84" t="b">
        <v>0</v>
      </c>
    </row>
    <row r="87" spans="1:7" ht="15">
      <c r="A87" s="84" t="s">
        <v>238</v>
      </c>
      <c r="B87" s="84">
        <v>2</v>
      </c>
      <c r="C87" s="123">
        <v>0.008300280004092199</v>
      </c>
      <c r="D87" s="84" t="s">
        <v>1917</v>
      </c>
      <c r="E87" s="84" t="b">
        <v>0</v>
      </c>
      <c r="F87" s="84" t="b">
        <v>0</v>
      </c>
      <c r="G87" s="84" t="b">
        <v>0</v>
      </c>
    </row>
    <row r="88" spans="1:7" ht="15">
      <c r="A88" s="84" t="s">
        <v>279</v>
      </c>
      <c r="B88" s="84">
        <v>2</v>
      </c>
      <c r="C88" s="123">
        <v>0.008300280004092199</v>
      </c>
      <c r="D88" s="84" t="s">
        <v>1917</v>
      </c>
      <c r="E88" s="84" t="b">
        <v>0</v>
      </c>
      <c r="F88" s="84" t="b">
        <v>0</v>
      </c>
      <c r="G88" s="84" t="b">
        <v>0</v>
      </c>
    </row>
    <row r="89" spans="1:7" ht="15">
      <c r="A89" s="84" t="s">
        <v>285</v>
      </c>
      <c r="B89" s="84">
        <v>2</v>
      </c>
      <c r="C89" s="123">
        <v>0.008300280004092199</v>
      </c>
      <c r="D89" s="84" t="s">
        <v>1917</v>
      </c>
      <c r="E89" s="84" t="b">
        <v>0</v>
      </c>
      <c r="F89" s="84" t="b">
        <v>0</v>
      </c>
      <c r="G89" s="84" t="b">
        <v>0</v>
      </c>
    </row>
    <row r="90" spans="1:7" ht="15">
      <c r="A90" s="84" t="s">
        <v>323</v>
      </c>
      <c r="B90" s="84">
        <v>2</v>
      </c>
      <c r="C90" s="123">
        <v>0.008300280004092199</v>
      </c>
      <c r="D90" s="84" t="s">
        <v>1917</v>
      </c>
      <c r="E90" s="84" t="b">
        <v>0</v>
      </c>
      <c r="F90" s="84" t="b">
        <v>0</v>
      </c>
      <c r="G90" s="84" t="b">
        <v>0</v>
      </c>
    </row>
    <row r="91" spans="1:7" ht="15">
      <c r="A91" s="84" t="s">
        <v>352</v>
      </c>
      <c r="B91" s="84">
        <v>2</v>
      </c>
      <c r="C91" s="123">
        <v>0.008300280004092199</v>
      </c>
      <c r="D91" s="84" t="s">
        <v>1917</v>
      </c>
      <c r="E91" s="84" t="b">
        <v>0</v>
      </c>
      <c r="F91" s="84" t="b">
        <v>0</v>
      </c>
      <c r="G91" s="84" t="b">
        <v>0</v>
      </c>
    </row>
    <row r="92" spans="1:7" ht="15">
      <c r="A92" s="84" t="s">
        <v>1978</v>
      </c>
      <c r="B92" s="84">
        <v>15</v>
      </c>
      <c r="C92" s="123">
        <v>0</v>
      </c>
      <c r="D92" s="84" t="s">
        <v>1918</v>
      </c>
      <c r="E92" s="84" t="b">
        <v>0</v>
      </c>
      <c r="F92" s="84" t="b">
        <v>0</v>
      </c>
      <c r="G92" s="84" t="b">
        <v>0</v>
      </c>
    </row>
    <row r="93" spans="1:7" ht="15">
      <c r="A93" s="84" t="s">
        <v>218</v>
      </c>
      <c r="B93" s="84">
        <v>15</v>
      </c>
      <c r="C93" s="123">
        <v>0</v>
      </c>
      <c r="D93" s="84" t="s">
        <v>1918</v>
      </c>
      <c r="E93" s="84" t="b">
        <v>0</v>
      </c>
      <c r="F93" s="84" t="b">
        <v>0</v>
      </c>
      <c r="G93" s="84" t="b">
        <v>0</v>
      </c>
    </row>
    <row r="94" spans="1:7" ht="15">
      <c r="A94" s="84" t="s">
        <v>1980</v>
      </c>
      <c r="B94" s="84">
        <v>13</v>
      </c>
      <c r="C94" s="123">
        <v>0.008079227877349777</v>
      </c>
      <c r="D94" s="84" t="s">
        <v>1918</v>
      </c>
      <c r="E94" s="84" t="b">
        <v>0</v>
      </c>
      <c r="F94" s="84" t="b">
        <v>0</v>
      </c>
      <c r="G94" s="84" t="b">
        <v>0</v>
      </c>
    </row>
    <row r="95" spans="1:7" ht="15">
      <c r="A95" s="84" t="s">
        <v>1979</v>
      </c>
      <c r="B95" s="84">
        <v>13</v>
      </c>
      <c r="C95" s="123">
        <v>0.008079227877349777</v>
      </c>
      <c r="D95" s="84" t="s">
        <v>1918</v>
      </c>
      <c r="E95" s="84" t="b">
        <v>0</v>
      </c>
      <c r="F95" s="84" t="b">
        <v>0</v>
      </c>
      <c r="G95" s="84" t="b">
        <v>0</v>
      </c>
    </row>
    <row r="96" spans="1:7" ht="15">
      <c r="A96" s="84" t="s">
        <v>217</v>
      </c>
      <c r="B96" s="84">
        <v>4</v>
      </c>
      <c r="C96" s="123">
        <v>0.03500245053566801</v>
      </c>
      <c r="D96" s="84" t="s">
        <v>1918</v>
      </c>
      <c r="E96" s="84" t="b">
        <v>0</v>
      </c>
      <c r="F96" s="84" t="b">
        <v>0</v>
      </c>
      <c r="G96" s="84" t="b">
        <v>0</v>
      </c>
    </row>
    <row r="97" spans="1:7" ht="15">
      <c r="A97" s="84" t="s">
        <v>219</v>
      </c>
      <c r="B97" s="84">
        <v>2</v>
      </c>
      <c r="C97" s="123">
        <v>0.017501225267834004</v>
      </c>
      <c r="D97" s="84" t="s">
        <v>1918</v>
      </c>
      <c r="E97" s="84" t="b">
        <v>0</v>
      </c>
      <c r="F97" s="84" t="b">
        <v>0</v>
      </c>
      <c r="G97" s="84" t="b">
        <v>0</v>
      </c>
    </row>
    <row r="98" spans="1:7" ht="15">
      <c r="A98" s="84" t="s">
        <v>229</v>
      </c>
      <c r="B98" s="84">
        <v>2</v>
      </c>
      <c r="C98" s="123">
        <v>0.017501225267834004</v>
      </c>
      <c r="D98" s="84" t="s">
        <v>1918</v>
      </c>
      <c r="E98" s="84" t="b">
        <v>0</v>
      </c>
      <c r="F98" s="84" t="b">
        <v>0</v>
      </c>
      <c r="G98" s="84" t="b">
        <v>0</v>
      </c>
    </row>
    <row r="99" spans="1:7" ht="15">
      <c r="A99" s="84" t="s">
        <v>231</v>
      </c>
      <c r="B99" s="84">
        <v>2</v>
      </c>
      <c r="C99" s="123">
        <v>0.017501225267834004</v>
      </c>
      <c r="D99" s="84" t="s">
        <v>1918</v>
      </c>
      <c r="E99" s="84" t="b">
        <v>0</v>
      </c>
      <c r="F99" s="84" t="b">
        <v>0</v>
      </c>
      <c r="G99" s="84" t="b">
        <v>0</v>
      </c>
    </row>
    <row r="100" spans="1:7" ht="15">
      <c r="A100" s="84" t="s">
        <v>230</v>
      </c>
      <c r="B100" s="84">
        <v>2</v>
      </c>
      <c r="C100" s="123">
        <v>0.017501225267834004</v>
      </c>
      <c r="D100" s="84" t="s">
        <v>1918</v>
      </c>
      <c r="E100" s="84" t="b">
        <v>0</v>
      </c>
      <c r="F100" s="84" t="b">
        <v>0</v>
      </c>
      <c r="G100" s="84" t="b">
        <v>0</v>
      </c>
    </row>
    <row r="101" spans="1:7" ht="15">
      <c r="A101" s="84" t="s">
        <v>233</v>
      </c>
      <c r="B101" s="84">
        <v>2</v>
      </c>
      <c r="C101" s="123">
        <v>0.017501225267834004</v>
      </c>
      <c r="D101" s="84" t="s">
        <v>1918</v>
      </c>
      <c r="E101" s="84" t="b">
        <v>0</v>
      </c>
      <c r="F101" s="84" t="b">
        <v>0</v>
      </c>
      <c r="G101" s="84" t="b">
        <v>0</v>
      </c>
    </row>
    <row r="102" spans="1:7" ht="15">
      <c r="A102" s="84" t="s">
        <v>228</v>
      </c>
      <c r="B102" s="84">
        <v>2</v>
      </c>
      <c r="C102" s="123">
        <v>0.017501225267834004</v>
      </c>
      <c r="D102" s="84" t="s">
        <v>1918</v>
      </c>
      <c r="E102" s="84" t="b">
        <v>0</v>
      </c>
      <c r="F102" s="84" t="b">
        <v>0</v>
      </c>
      <c r="G102" s="84" t="b">
        <v>0</v>
      </c>
    </row>
    <row r="103" spans="1:7" ht="15">
      <c r="A103" s="84" t="s">
        <v>221</v>
      </c>
      <c r="B103" s="84">
        <v>2</v>
      </c>
      <c r="C103" s="123">
        <v>0.017501225267834004</v>
      </c>
      <c r="D103" s="84" t="s">
        <v>1918</v>
      </c>
      <c r="E103" s="84" t="b">
        <v>0</v>
      </c>
      <c r="F103" s="84" t="b">
        <v>0</v>
      </c>
      <c r="G103" s="84" t="b">
        <v>0</v>
      </c>
    </row>
    <row r="104" spans="1:7" ht="15">
      <c r="A104" s="84" t="s">
        <v>220</v>
      </c>
      <c r="B104" s="84">
        <v>2</v>
      </c>
      <c r="C104" s="123">
        <v>0.017501225267834004</v>
      </c>
      <c r="D104" s="84" t="s">
        <v>1918</v>
      </c>
      <c r="E104" s="84" t="b">
        <v>0</v>
      </c>
      <c r="F104" s="84" t="b">
        <v>0</v>
      </c>
      <c r="G104" s="84" t="b">
        <v>0</v>
      </c>
    </row>
    <row r="105" spans="1:7" ht="15">
      <c r="A105" s="84" t="s">
        <v>217</v>
      </c>
      <c r="B105" s="84">
        <v>16</v>
      </c>
      <c r="C105" s="123">
        <v>0</v>
      </c>
      <c r="D105" s="84" t="s">
        <v>1919</v>
      </c>
      <c r="E105" s="84" t="b">
        <v>0</v>
      </c>
      <c r="F105" s="84" t="b">
        <v>0</v>
      </c>
      <c r="G105" s="84" t="b">
        <v>0</v>
      </c>
    </row>
    <row r="106" spans="1:7" ht="15">
      <c r="A106" s="84" t="s">
        <v>1978</v>
      </c>
      <c r="B106" s="84">
        <v>15</v>
      </c>
      <c r="C106" s="123">
        <v>0</v>
      </c>
      <c r="D106" s="84" t="s">
        <v>1919</v>
      </c>
      <c r="E106" s="84" t="b">
        <v>0</v>
      </c>
      <c r="F106" s="84" t="b">
        <v>0</v>
      </c>
      <c r="G106" s="84" t="b">
        <v>0</v>
      </c>
    </row>
    <row r="107" spans="1:7" ht="15">
      <c r="A107" s="84" t="s">
        <v>229</v>
      </c>
      <c r="B107" s="84">
        <v>11</v>
      </c>
      <c r="C107" s="123">
        <v>0</v>
      </c>
      <c r="D107" s="84" t="s">
        <v>1919</v>
      </c>
      <c r="E107" s="84" t="b">
        <v>0</v>
      </c>
      <c r="F107" s="84" t="b">
        <v>0</v>
      </c>
      <c r="G107" s="84" t="b">
        <v>0</v>
      </c>
    </row>
    <row r="108" spans="1:7" ht="15">
      <c r="A108" s="84" t="s">
        <v>218</v>
      </c>
      <c r="B108" s="84">
        <v>11</v>
      </c>
      <c r="C108" s="123">
        <v>0</v>
      </c>
      <c r="D108" s="84" t="s">
        <v>1919</v>
      </c>
      <c r="E108" s="84" t="b">
        <v>0</v>
      </c>
      <c r="F108" s="84" t="b">
        <v>0</v>
      </c>
      <c r="G108" s="84" t="b">
        <v>0</v>
      </c>
    </row>
    <row r="109" spans="1:7" ht="15">
      <c r="A109" s="84" t="s">
        <v>228</v>
      </c>
      <c r="B109" s="84">
        <v>11</v>
      </c>
      <c r="C109" s="123">
        <v>0</v>
      </c>
      <c r="D109" s="84" t="s">
        <v>1919</v>
      </c>
      <c r="E109" s="84" t="b">
        <v>0</v>
      </c>
      <c r="F109" s="84" t="b">
        <v>0</v>
      </c>
      <c r="G109" s="84" t="b">
        <v>0</v>
      </c>
    </row>
    <row r="110" spans="1:7" ht="15">
      <c r="A110" s="84" t="s">
        <v>231</v>
      </c>
      <c r="B110" s="84">
        <v>9</v>
      </c>
      <c r="C110" s="123">
        <v>0.004641133618166283</v>
      </c>
      <c r="D110" s="84" t="s">
        <v>1919</v>
      </c>
      <c r="E110" s="84" t="b">
        <v>0</v>
      </c>
      <c r="F110" s="84" t="b">
        <v>0</v>
      </c>
      <c r="G110" s="84" t="b">
        <v>0</v>
      </c>
    </row>
    <row r="111" spans="1:7" ht="15">
      <c r="A111" s="84" t="s">
        <v>230</v>
      </c>
      <c r="B111" s="84">
        <v>9</v>
      </c>
      <c r="C111" s="123">
        <v>0.004641133618166283</v>
      </c>
      <c r="D111" s="84" t="s">
        <v>1919</v>
      </c>
      <c r="E111" s="84" t="b">
        <v>0</v>
      </c>
      <c r="F111" s="84" t="b">
        <v>0</v>
      </c>
      <c r="G111" s="84" t="b">
        <v>0</v>
      </c>
    </row>
    <row r="112" spans="1:7" ht="15">
      <c r="A112" s="84" t="s">
        <v>233</v>
      </c>
      <c r="B112" s="84">
        <v>8</v>
      </c>
      <c r="C112" s="123">
        <v>0.00654687328597782</v>
      </c>
      <c r="D112" s="84" t="s">
        <v>1919</v>
      </c>
      <c r="E112" s="84" t="b">
        <v>0</v>
      </c>
      <c r="F112" s="84" t="b">
        <v>0</v>
      </c>
      <c r="G112" s="84" t="b">
        <v>0</v>
      </c>
    </row>
    <row r="113" spans="1:7" ht="15">
      <c r="A113" s="84" t="s">
        <v>226</v>
      </c>
      <c r="B113" s="84">
        <v>7</v>
      </c>
      <c r="C113" s="123">
        <v>0.008130547431998683</v>
      </c>
      <c r="D113" s="84" t="s">
        <v>1919</v>
      </c>
      <c r="E113" s="84" t="b">
        <v>0</v>
      </c>
      <c r="F113" s="84" t="b">
        <v>0</v>
      </c>
      <c r="G113" s="84" t="b">
        <v>0</v>
      </c>
    </row>
    <row r="114" spans="1:7" ht="15">
      <c r="A114" s="84" t="s">
        <v>227</v>
      </c>
      <c r="B114" s="84">
        <v>6</v>
      </c>
      <c r="C114" s="123">
        <v>0.009345849755310583</v>
      </c>
      <c r="D114" s="84" t="s">
        <v>1919</v>
      </c>
      <c r="E114" s="84" t="b">
        <v>0</v>
      </c>
      <c r="F114" s="84" t="b">
        <v>0</v>
      </c>
      <c r="G114" s="84" t="b">
        <v>0</v>
      </c>
    </row>
    <row r="115" spans="1:7" ht="15">
      <c r="A115" s="84" t="s">
        <v>224</v>
      </c>
      <c r="B115" s="84">
        <v>5</v>
      </c>
      <c r="C115" s="123">
        <v>0.010130848545035688</v>
      </c>
      <c r="D115" s="84" t="s">
        <v>1919</v>
      </c>
      <c r="E115" s="84" t="b">
        <v>0</v>
      </c>
      <c r="F115" s="84" t="b">
        <v>0</v>
      </c>
      <c r="G115" s="84" t="b">
        <v>0</v>
      </c>
    </row>
    <row r="116" spans="1:7" ht="15">
      <c r="A116" s="84" t="s">
        <v>219</v>
      </c>
      <c r="B116" s="84">
        <v>4</v>
      </c>
      <c r="C116" s="123">
        <v>0.01039840695456243</v>
      </c>
      <c r="D116" s="84" t="s">
        <v>1919</v>
      </c>
      <c r="E116" s="84" t="b">
        <v>0</v>
      </c>
      <c r="F116" s="84" t="b">
        <v>0</v>
      </c>
      <c r="G116" s="84" t="b">
        <v>0</v>
      </c>
    </row>
    <row r="117" spans="1:7" ht="15">
      <c r="A117" s="84" t="s">
        <v>221</v>
      </c>
      <c r="B117" s="84">
        <v>4</v>
      </c>
      <c r="C117" s="123">
        <v>0.01039840695456243</v>
      </c>
      <c r="D117" s="84" t="s">
        <v>1919</v>
      </c>
      <c r="E117" s="84" t="b">
        <v>0</v>
      </c>
      <c r="F117" s="84" t="b">
        <v>0</v>
      </c>
      <c r="G117" s="84" t="b">
        <v>0</v>
      </c>
    </row>
    <row r="118" spans="1:7" ht="15">
      <c r="A118" s="84" t="s">
        <v>2085</v>
      </c>
      <c r="B118" s="84">
        <v>4</v>
      </c>
      <c r="C118" s="123">
        <v>0.01039840695456243</v>
      </c>
      <c r="D118" s="84" t="s">
        <v>1919</v>
      </c>
      <c r="E118" s="84" t="b">
        <v>1</v>
      </c>
      <c r="F118" s="84" t="b">
        <v>0</v>
      </c>
      <c r="G118" s="84" t="b">
        <v>0</v>
      </c>
    </row>
    <row r="119" spans="1:7" ht="15">
      <c r="A119" s="84" t="s">
        <v>2086</v>
      </c>
      <c r="B119" s="84">
        <v>4</v>
      </c>
      <c r="C119" s="123">
        <v>0.01039840695456243</v>
      </c>
      <c r="D119" s="84" t="s">
        <v>1919</v>
      </c>
      <c r="E119" s="84" t="b">
        <v>0</v>
      </c>
      <c r="F119" s="84" t="b">
        <v>0</v>
      </c>
      <c r="G119" s="84" t="b">
        <v>0</v>
      </c>
    </row>
    <row r="120" spans="1:7" ht="15">
      <c r="A120" s="84" t="s">
        <v>1979</v>
      </c>
      <c r="B120" s="84">
        <v>4</v>
      </c>
      <c r="C120" s="123">
        <v>0.01039840695456243</v>
      </c>
      <c r="D120" s="84" t="s">
        <v>1919</v>
      </c>
      <c r="E120" s="84" t="b">
        <v>0</v>
      </c>
      <c r="F120" s="84" t="b">
        <v>0</v>
      </c>
      <c r="G120" s="84" t="b">
        <v>0</v>
      </c>
    </row>
    <row r="121" spans="1:7" ht="15">
      <c r="A121" s="84" t="s">
        <v>225</v>
      </c>
      <c r="B121" s="84">
        <v>4</v>
      </c>
      <c r="C121" s="123">
        <v>0.01039840695456243</v>
      </c>
      <c r="D121" s="84" t="s">
        <v>1919</v>
      </c>
      <c r="E121" s="84" t="b">
        <v>0</v>
      </c>
      <c r="F121" s="84" t="b">
        <v>0</v>
      </c>
      <c r="G121" s="84" t="b">
        <v>0</v>
      </c>
    </row>
    <row r="122" spans="1:7" ht="15">
      <c r="A122" s="84" t="s">
        <v>232</v>
      </c>
      <c r="B122" s="84">
        <v>3</v>
      </c>
      <c r="C122" s="123">
        <v>0.01001665261133543</v>
      </c>
      <c r="D122" s="84" t="s">
        <v>1919</v>
      </c>
      <c r="E122" s="84" t="b">
        <v>0</v>
      </c>
      <c r="F122" s="84" t="b">
        <v>0</v>
      </c>
      <c r="G122" s="84" t="b">
        <v>0</v>
      </c>
    </row>
    <row r="123" spans="1:7" ht="15">
      <c r="A123" s="84" t="s">
        <v>2087</v>
      </c>
      <c r="B123" s="84">
        <v>3</v>
      </c>
      <c r="C123" s="123">
        <v>0.01001665261133543</v>
      </c>
      <c r="D123" s="84" t="s">
        <v>1919</v>
      </c>
      <c r="E123" s="84" t="b">
        <v>0</v>
      </c>
      <c r="F123" s="84" t="b">
        <v>0</v>
      </c>
      <c r="G123" s="84" t="b">
        <v>0</v>
      </c>
    </row>
    <row r="124" spans="1:7" ht="15">
      <c r="A124" s="84" t="s">
        <v>2088</v>
      </c>
      <c r="B124" s="84">
        <v>3</v>
      </c>
      <c r="C124" s="123">
        <v>0.01001665261133543</v>
      </c>
      <c r="D124" s="84" t="s">
        <v>1919</v>
      </c>
      <c r="E124" s="84" t="b">
        <v>0</v>
      </c>
      <c r="F124" s="84" t="b">
        <v>0</v>
      </c>
      <c r="G124" s="84" t="b">
        <v>0</v>
      </c>
    </row>
    <row r="125" spans="1:7" ht="15">
      <c r="A125" s="84" t="s">
        <v>2089</v>
      </c>
      <c r="B125" s="84">
        <v>3</v>
      </c>
      <c r="C125" s="123">
        <v>0.01001665261133543</v>
      </c>
      <c r="D125" s="84" t="s">
        <v>1919</v>
      </c>
      <c r="E125" s="84" t="b">
        <v>0</v>
      </c>
      <c r="F125" s="84" t="b">
        <v>0</v>
      </c>
      <c r="G125" s="84" t="b">
        <v>0</v>
      </c>
    </row>
    <row r="126" spans="1:7" ht="15">
      <c r="A126" s="84" t="s">
        <v>2090</v>
      </c>
      <c r="B126" s="84">
        <v>3</v>
      </c>
      <c r="C126" s="123">
        <v>0.01001665261133543</v>
      </c>
      <c r="D126" s="84" t="s">
        <v>1919</v>
      </c>
      <c r="E126" s="84" t="b">
        <v>0</v>
      </c>
      <c r="F126" s="84" t="b">
        <v>0</v>
      </c>
      <c r="G126" s="84" t="b">
        <v>0</v>
      </c>
    </row>
    <row r="127" spans="1:7" ht="15">
      <c r="A127" s="84" t="s">
        <v>2091</v>
      </c>
      <c r="B127" s="84">
        <v>3</v>
      </c>
      <c r="C127" s="123">
        <v>0.01001665261133543</v>
      </c>
      <c r="D127" s="84" t="s">
        <v>1919</v>
      </c>
      <c r="E127" s="84" t="b">
        <v>0</v>
      </c>
      <c r="F127" s="84" t="b">
        <v>0</v>
      </c>
      <c r="G127" s="84" t="b">
        <v>0</v>
      </c>
    </row>
    <row r="128" spans="1:7" ht="15">
      <c r="A128" s="84" t="s">
        <v>2092</v>
      </c>
      <c r="B128" s="84">
        <v>2</v>
      </c>
      <c r="C128" s="123">
        <v>0.008761688633067975</v>
      </c>
      <c r="D128" s="84" t="s">
        <v>1919</v>
      </c>
      <c r="E128" s="84" t="b">
        <v>0</v>
      </c>
      <c r="F128" s="84" t="b">
        <v>0</v>
      </c>
      <c r="G128" s="84" t="b">
        <v>0</v>
      </c>
    </row>
    <row r="129" spans="1:7" ht="15">
      <c r="A129" s="84" t="s">
        <v>2093</v>
      </c>
      <c r="B129" s="84">
        <v>2</v>
      </c>
      <c r="C129" s="123">
        <v>0.008761688633067975</v>
      </c>
      <c r="D129" s="84" t="s">
        <v>1919</v>
      </c>
      <c r="E129" s="84" t="b">
        <v>0</v>
      </c>
      <c r="F129" s="84" t="b">
        <v>0</v>
      </c>
      <c r="G129" s="84" t="b">
        <v>0</v>
      </c>
    </row>
    <row r="130" spans="1:7" ht="15">
      <c r="A130" s="84" t="s">
        <v>2094</v>
      </c>
      <c r="B130" s="84">
        <v>2</v>
      </c>
      <c r="C130" s="123">
        <v>0.008761688633067975</v>
      </c>
      <c r="D130" s="84" t="s">
        <v>1919</v>
      </c>
      <c r="E130" s="84" t="b">
        <v>0</v>
      </c>
      <c r="F130" s="84" t="b">
        <v>0</v>
      </c>
      <c r="G130" s="84" t="b">
        <v>0</v>
      </c>
    </row>
    <row r="131" spans="1:7" ht="15">
      <c r="A131" s="84" t="s">
        <v>213</v>
      </c>
      <c r="B131" s="84">
        <v>2</v>
      </c>
      <c r="C131" s="123">
        <v>0.008761688633067975</v>
      </c>
      <c r="D131" s="84" t="s">
        <v>1919</v>
      </c>
      <c r="E131" s="84" t="b">
        <v>0</v>
      </c>
      <c r="F131" s="84" t="b">
        <v>0</v>
      </c>
      <c r="G131" s="84" t="b">
        <v>0</v>
      </c>
    </row>
    <row r="132" spans="1:7" ht="15">
      <c r="A132" s="84" t="s">
        <v>2095</v>
      </c>
      <c r="B132" s="84">
        <v>2</v>
      </c>
      <c r="C132" s="123">
        <v>0.008761688633067975</v>
      </c>
      <c r="D132" s="84" t="s">
        <v>1919</v>
      </c>
      <c r="E132" s="84" t="b">
        <v>0</v>
      </c>
      <c r="F132" s="84" t="b">
        <v>0</v>
      </c>
      <c r="G132"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7"/>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2102</v>
      </c>
      <c r="B1" s="13" t="s">
        <v>2103</v>
      </c>
      <c r="C1" s="13" t="s">
        <v>2096</v>
      </c>
      <c r="D1" s="13" t="s">
        <v>2097</v>
      </c>
      <c r="E1" s="13" t="s">
        <v>2104</v>
      </c>
      <c r="F1" s="13" t="s">
        <v>144</v>
      </c>
      <c r="G1" s="13" t="s">
        <v>2105</v>
      </c>
      <c r="H1" s="13" t="s">
        <v>2106</v>
      </c>
      <c r="I1" s="13" t="s">
        <v>2107</v>
      </c>
      <c r="J1" s="13" t="s">
        <v>2108</v>
      </c>
      <c r="K1" s="13" t="s">
        <v>2109</v>
      </c>
      <c r="L1" s="13" t="s">
        <v>2110</v>
      </c>
    </row>
    <row r="2" spans="1:12" ht="15">
      <c r="A2" s="84" t="s">
        <v>1980</v>
      </c>
      <c r="B2" s="84" t="s">
        <v>1978</v>
      </c>
      <c r="C2" s="84">
        <v>82</v>
      </c>
      <c r="D2" s="123">
        <v>0.010196580640629671</v>
      </c>
      <c r="E2" s="123">
        <v>0.7553758336278211</v>
      </c>
      <c r="F2" s="84" t="s">
        <v>2098</v>
      </c>
      <c r="G2" s="84" t="b">
        <v>0</v>
      </c>
      <c r="H2" s="84" t="b">
        <v>0</v>
      </c>
      <c r="I2" s="84" t="b">
        <v>0</v>
      </c>
      <c r="J2" s="84" t="b">
        <v>0</v>
      </c>
      <c r="K2" s="84" t="b">
        <v>0</v>
      </c>
      <c r="L2" s="84" t="b">
        <v>0</v>
      </c>
    </row>
    <row r="3" spans="1:12" ht="15">
      <c r="A3" s="84" t="s">
        <v>1978</v>
      </c>
      <c r="B3" s="84" t="s">
        <v>1979</v>
      </c>
      <c r="C3" s="84">
        <v>82</v>
      </c>
      <c r="D3" s="123">
        <v>0.010196580640629671</v>
      </c>
      <c r="E3" s="123">
        <v>0.7124216143373288</v>
      </c>
      <c r="F3" s="84" t="s">
        <v>2098</v>
      </c>
      <c r="G3" s="84" t="b">
        <v>0</v>
      </c>
      <c r="H3" s="84" t="b">
        <v>0</v>
      </c>
      <c r="I3" s="84" t="b">
        <v>0</v>
      </c>
      <c r="J3" s="84" t="b">
        <v>0</v>
      </c>
      <c r="K3" s="84" t="b">
        <v>0</v>
      </c>
      <c r="L3" s="84" t="b">
        <v>0</v>
      </c>
    </row>
    <row r="4" spans="1:12" ht="15">
      <c r="A4" s="84" t="s">
        <v>1978</v>
      </c>
      <c r="B4" s="84" t="s">
        <v>217</v>
      </c>
      <c r="C4" s="84">
        <v>15</v>
      </c>
      <c r="D4" s="123">
        <v>0.01868261251235263</v>
      </c>
      <c r="E4" s="123">
        <v>0.7430904341037807</v>
      </c>
      <c r="F4" s="84" t="s">
        <v>2098</v>
      </c>
      <c r="G4" s="84" t="b">
        <v>0</v>
      </c>
      <c r="H4" s="84" t="b">
        <v>0</v>
      </c>
      <c r="I4" s="84" t="b">
        <v>0</v>
      </c>
      <c r="J4" s="84" t="b">
        <v>0</v>
      </c>
      <c r="K4" s="84" t="b">
        <v>0</v>
      </c>
      <c r="L4" s="84" t="b">
        <v>0</v>
      </c>
    </row>
    <row r="5" spans="1:12" ht="15">
      <c r="A5" s="84" t="s">
        <v>217</v>
      </c>
      <c r="B5" s="84" t="s">
        <v>229</v>
      </c>
      <c r="C5" s="84">
        <v>11</v>
      </c>
      <c r="D5" s="123">
        <v>0.015952382376645247</v>
      </c>
      <c r="E5" s="123">
        <v>1.107563255669061</v>
      </c>
      <c r="F5" s="84" t="s">
        <v>2098</v>
      </c>
      <c r="G5" s="84" t="b">
        <v>0</v>
      </c>
      <c r="H5" s="84" t="b">
        <v>0</v>
      </c>
      <c r="I5" s="84" t="b">
        <v>0</v>
      </c>
      <c r="J5" s="84" t="b">
        <v>0</v>
      </c>
      <c r="K5" s="84" t="b">
        <v>0</v>
      </c>
      <c r="L5" s="84" t="b">
        <v>0</v>
      </c>
    </row>
    <row r="6" spans="1:12" ht="15">
      <c r="A6" s="84" t="s">
        <v>217</v>
      </c>
      <c r="B6" s="84" t="s">
        <v>1978</v>
      </c>
      <c r="C6" s="84">
        <v>9</v>
      </c>
      <c r="D6" s="123">
        <v>0.014243972897300951</v>
      </c>
      <c r="E6" s="123">
        <v>0.33467134134789733</v>
      </c>
      <c r="F6" s="84" t="s">
        <v>2098</v>
      </c>
      <c r="G6" s="84" t="b">
        <v>0</v>
      </c>
      <c r="H6" s="84" t="b">
        <v>0</v>
      </c>
      <c r="I6" s="84" t="b">
        <v>0</v>
      </c>
      <c r="J6" s="84" t="b">
        <v>0</v>
      </c>
      <c r="K6" s="84" t="b">
        <v>0</v>
      </c>
      <c r="L6" s="84" t="b">
        <v>0</v>
      </c>
    </row>
    <row r="7" spans="1:12" ht="15">
      <c r="A7" s="84" t="s">
        <v>231</v>
      </c>
      <c r="B7" s="84" t="s">
        <v>230</v>
      </c>
      <c r="C7" s="84">
        <v>9</v>
      </c>
      <c r="D7" s="123">
        <v>0.014243972897300951</v>
      </c>
      <c r="E7" s="123">
        <v>1.4737676127120747</v>
      </c>
      <c r="F7" s="84" t="s">
        <v>2098</v>
      </c>
      <c r="G7" s="84" t="b">
        <v>0</v>
      </c>
      <c r="H7" s="84" t="b">
        <v>0</v>
      </c>
      <c r="I7" s="84" t="b">
        <v>0</v>
      </c>
      <c r="J7" s="84" t="b">
        <v>0</v>
      </c>
      <c r="K7" s="84" t="b">
        <v>0</v>
      </c>
      <c r="L7" s="84" t="b">
        <v>0</v>
      </c>
    </row>
    <row r="8" spans="1:12" ht="15">
      <c r="A8" s="84" t="s">
        <v>218</v>
      </c>
      <c r="B8" s="84" t="s">
        <v>231</v>
      </c>
      <c r="C8" s="84">
        <v>8</v>
      </c>
      <c r="D8" s="123">
        <v>0.0132832244085788</v>
      </c>
      <c r="E8" s="123">
        <v>1.089400411229311</v>
      </c>
      <c r="F8" s="84" t="s">
        <v>2098</v>
      </c>
      <c r="G8" s="84" t="b">
        <v>0</v>
      </c>
      <c r="H8" s="84" t="b">
        <v>0</v>
      </c>
      <c r="I8" s="84" t="b">
        <v>0</v>
      </c>
      <c r="J8" s="84" t="b">
        <v>0</v>
      </c>
      <c r="K8" s="84" t="b">
        <v>0</v>
      </c>
      <c r="L8" s="84" t="b">
        <v>0</v>
      </c>
    </row>
    <row r="9" spans="1:12" ht="15">
      <c r="A9" s="84" t="s">
        <v>230</v>
      </c>
      <c r="B9" s="84" t="s">
        <v>233</v>
      </c>
      <c r="C9" s="84">
        <v>8</v>
      </c>
      <c r="D9" s="123">
        <v>0.0132832244085788</v>
      </c>
      <c r="E9" s="123">
        <v>1.4573771965239053</v>
      </c>
      <c r="F9" s="84" t="s">
        <v>2098</v>
      </c>
      <c r="G9" s="84" t="b">
        <v>0</v>
      </c>
      <c r="H9" s="84" t="b">
        <v>0</v>
      </c>
      <c r="I9" s="84" t="b">
        <v>0</v>
      </c>
      <c r="J9" s="84" t="b">
        <v>0</v>
      </c>
      <c r="K9" s="84" t="b">
        <v>0</v>
      </c>
      <c r="L9" s="84" t="b">
        <v>0</v>
      </c>
    </row>
    <row r="10" spans="1:12" ht="15">
      <c r="A10" s="84" t="s">
        <v>233</v>
      </c>
      <c r="B10" s="84" t="s">
        <v>228</v>
      </c>
      <c r="C10" s="84">
        <v>8</v>
      </c>
      <c r="D10" s="123">
        <v>0.0132832244085788</v>
      </c>
      <c r="E10" s="123">
        <v>1.3952292897750609</v>
      </c>
      <c r="F10" s="84" t="s">
        <v>2098</v>
      </c>
      <c r="G10" s="84" t="b">
        <v>0</v>
      </c>
      <c r="H10" s="84" t="b">
        <v>0</v>
      </c>
      <c r="I10" s="84" t="b">
        <v>0</v>
      </c>
      <c r="J10" s="84" t="b">
        <v>0</v>
      </c>
      <c r="K10" s="84" t="b">
        <v>0</v>
      </c>
      <c r="L10" s="84" t="b">
        <v>0</v>
      </c>
    </row>
    <row r="11" spans="1:12" ht="15">
      <c r="A11" s="84" t="s">
        <v>228</v>
      </c>
      <c r="B11" s="84" t="s">
        <v>221</v>
      </c>
      <c r="C11" s="84">
        <v>8</v>
      </c>
      <c r="D11" s="123">
        <v>0.0132832244085788</v>
      </c>
      <c r="E11" s="123">
        <v>1.571320548830742</v>
      </c>
      <c r="F11" s="84" t="s">
        <v>2098</v>
      </c>
      <c r="G11" s="84" t="b">
        <v>0</v>
      </c>
      <c r="H11" s="84" t="b">
        <v>0</v>
      </c>
      <c r="I11" s="84" t="b">
        <v>0</v>
      </c>
      <c r="J11" s="84" t="b">
        <v>0</v>
      </c>
      <c r="K11" s="84" t="b">
        <v>0</v>
      </c>
      <c r="L11" s="84" t="b">
        <v>0</v>
      </c>
    </row>
    <row r="12" spans="1:12" ht="15">
      <c r="A12" s="84" t="s">
        <v>229</v>
      </c>
      <c r="B12" s="84" t="s">
        <v>218</v>
      </c>
      <c r="C12" s="84">
        <v>7</v>
      </c>
      <c r="D12" s="123">
        <v>0.012239756963652053</v>
      </c>
      <c r="E12" s="123">
        <v>1.1153885931810177</v>
      </c>
      <c r="F12" s="84" t="s">
        <v>2098</v>
      </c>
      <c r="G12" s="84" t="b">
        <v>0</v>
      </c>
      <c r="H12" s="84" t="b">
        <v>0</v>
      </c>
      <c r="I12" s="84" t="b">
        <v>0</v>
      </c>
      <c r="J12" s="84" t="b">
        <v>0</v>
      </c>
      <c r="K12" s="84" t="b">
        <v>0</v>
      </c>
      <c r="L12" s="84" t="b">
        <v>0</v>
      </c>
    </row>
    <row r="13" spans="1:12" ht="15">
      <c r="A13" s="84" t="s">
        <v>230</v>
      </c>
      <c r="B13" s="84" t="s">
        <v>228</v>
      </c>
      <c r="C13" s="84">
        <v>4</v>
      </c>
      <c r="D13" s="123">
        <v>0.008471581782793846</v>
      </c>
      <c r="E13" s="123">
        <v>1.0594371878518678</v>
      </c>
      <c r="F13" s="84" t="s">
        <v>2098</v>
      </c>
      <c r="G13" s="84" t="b">
        <v>0</v>
      </c>
      <c r="H13" s="84" t="b">
        <v>0</v>
      </c>
      <c r="I13" s="84" t="b">
        <v>0</v>
      </c>
      <c r="J13" s="84" t="b">
        <v>0</v>
      </c>
      <c r="K13" s="84" t="b">
        <v>0</v>
      </c>
      <c r="L13" s="84" t="b">
        <v>0</v>
      </c>
    </row>
    <row r="14" spans="1:12" ht="15">
      <c r="A14" s="84" t="s">
        <v>228</v>
      </c>
      <c r="B14" s="84" t="s">
        <v>233</v>
      </c>
      <c r="C14" s="84">
        <v>4</v>
      </c>
      <c r="D14" s="123">
        <v>0.008471581782793846</v>
      </c>
      <c r="E14" s="123">
        <v>1.0941992941110796</v>
      </c>
      <c r="F14" s="84" t="s">
        <v>2098</v>
      </c>
      <c r="G14" s="84" t="b">
        <v>0</v>
      </c>
      <c r="H14" s="84" t="b">
        <v>0</v>
      </c>
      <c r="I14" s="84" t="b">
        <v>0</v>
      </c>
      <c r="J14" s="84" t="b">
        <v>0</v>
      </c>
      <c r="K14" s="84" t="b">
        <v>0</v>
      </c>
      <c r="L14" s="84" t="b">
        <v>0</v>
      </c>
    </row>
    <row r="15" spans="1:12" ht="15">
      <c r="A15" s="84" t="s">
        <v>233</v>
      </c>
      <c r="B15" s="84" t="s">
        <v>226</v>
      </c>
      <c r="C15" s="84">
        <v>4</v>
      </c>
      <c r="D15" s="123">
        <v>0.008471581782793846</v>
      </c>
      <c r="E15" s="123">
        <v>1.425192513152504</v>
      </c>
      <c r="F15" s="84" t="s">
        <v>2098</v>
      </c>
      <c r="G15" s="84" t="b">
        <v>0</v>
      </c>
      <c r="H15" s="84" t="b">
        <v>0</v>
      </c>
      <c r="I15" s="84" t="b">
        <v>0</v>
      </c>
      <c r="J15" s="84" t="b">
        <v>0</v>
      </c>
      <c r="K15" s="84" t="b">
        <v>0</v>
      </c>
      <c r="L15" s="84" t="b">
        <v>0</v>
      </c>
    </row>
    <row r="16" spans="1:12" ht="15">
      <c r="A16" s="84" t="s">
        <v>229</v>
      </c>
      <c r="B16" s="84" t="s">
        <v>219</v>
      </c>
      <c r="C16" s="84">
        <v>4</v>
      </c>
      <c r="D16" s="123">
        <v>0.008471581782793846</v>
      </c>
      <c r="E16" s="123">
        <v>1.1453518165584609</v>
      </c>
      <c r="F16" s="84" t="s">
        <v>2098</v>
      </c>
      <c r="G16" s="84" t="b">
        <v>0</v>
      </c>
      <c r="H16" s="84" t="b">
        <v>0</v>
      </c>
      <c r="I16" s="84" t="b">
        <v>0</v>
      </c>
      <c r="J16" s="84" t="b">
        <v>0</v>
      </c>
      <c r="K16" s="84" t="b">
        <v>0</v>
      </c>
      <c r="L16" s="84" t="b">
        <v>0</v>
      </c>
    </row>
    <row r="17" spans="1:12" ht="15">
      <c r="A17" s="84" t="s">
        <v>219</v>
      </c>
      <c r="B17" s="84" t="s">
        <v>218</v>
      </c>
      <c r="C17" s="84">
        <v>4</v>
      </c>
      <c r="D17" s="123">
        <v>0.008471581782793846</v>
      </c>
      <c r="E17" s="123">
        <v>1.2702905531667608</v>
      </c>
      <c r="F17" s="84" t="s">
        <v>2098</v>
      </c>
      <c r="G17" s="84" t="b">
        <v>0</v>
      </c>
      <c r="H17" s="84" t="b">
        <v>0</v>
      </c>
      <c r="I17" s="84" t="b">
        <v>0</v>
      </c>
      <c r="J17" s="84" t="b">
        <v>0</v>
      </c>
      <c r="K17" s="84" t="b">
        <v>0</v>
      </c>
      <c r="L17" s="84" t="b">
        <v>0</v>
      </c>
    </row>
    <row r="18" spans="1:12" ht="15">
      <c r="A18" s="84" t="s">
        <v>217</v>
      </c>
      <c r="B18" s="84" t="s">
        <v>219</v>
      </c>
      <c r="C18" s="84">
        <v>4</v>
      </c>
      <c r="D18" s="123">
        <v>0.008471581782793846</v>
      </c>
      <c r="E18" s="123">
        <v>1.0661705705108362</v>
      </c>
      <c r="F18" s="84" t="s">
        <v>2098</v>
      </c>
      <c r="G18" s="84" t="b">
        <v>0</v>
      </c>
      <c r="H18" s="84" t="b">
        <v>0</v>
      </c>
      <c r="I18" s="84" t="b">
        <v>0</v>
      </c>
      <c r="J18" s="84" t="b">
        <v>0</v>
      </c>
      <c r="K18" s="84" t="b">
        <v>0</v>
      </c>
      <c r="L18" s="84" t="b">
        <v>0</v>
      </c>
    </row>
    <row r="19" spans="1:12" ht="15">
      <c r="A19" s="84" t="s">
        <v>219</v>
      </c>
      <c r="B19" s="84" t="s">
        <v>229</v>
      </c>
      <c r="C19" s="84">
        <v>4</v>
      </c>
      <c r="D19" s="123">
        <v>0.008471581782793846</v>
      </c>
      <c r="E19" s="123">
        <v>1.1453518165584609</v>
      </c>
      <c r="F19" s="84" t="s">
        <v>2098</v>
      </c>
      <c r="G19" s="84" t="b">
        <v>0</v>
      </c>
      <c r="H19" s="84" t="b">
        <v>0</v>
      </c>
      <c r="I19" s="84" t="b">
        <v>0</v>
      </c>
      <c r="J19" s="84" t="b">
        <v>0</v>
      </c>
      <c r="K19" s="84" t="b">
        <v>0</v>
      </c>
      <c r="L19" s="84" t="b">
        <v>0</v>
      </c>
    </row>
    <row r="20" spans="1:12" ht="15">
      <c r="A20" s="84" t="s">
        <v>229</v>
      </c>
      <c r="B20" s="84" t="s">
        <v>231</v>
      </c>
      <c r="C20" s="84">
        <v>4</v>
      </c>
      <c r="D20" s="123">
        <v>0.008471581782793846</v>
      </c>
      <c r="E20" s="123">
        <v>0.9344984512435677</v>
      </c>
      <c r="F20" s="84" t="s">
        <v>2098</v>
      </c>
      <c r="G20" s="84" t="b">
        <v>0</v>
      </c>
      <c r="H20" s="84" t="b">
        <v>0</v>
      </c>
      <c r="I20" s="84" t="b">
        <v>0</v>
      </c>
      <c r="J20" s="84" t="b">
        <v>0</v>
      </c>
      <c r="K20" s="84" t="b">
        <v>0</v>
      </c>
      <c r="L20" s="84" t="b">
        <v>0</v>
      </c>
    </row>
    <row r="21" spans="1:12" ht="15">
      <c r="A21" s="84" t="s">
        <v>231</v>
      </c>
      <c r="B21" s="84" t="s">
        <v>218</v>
      </c>
      <c r="C21" s="84">
        <v>4</v>
      </c>
      <c r="D21" s="123">
        <v>0.008471581782793846</v>
      </c>
      <c r="E21" s="123">
        <v>1.0594371878518678</v>
      </c>
      <c r="F21" s="84" t="s">
        <v>2098</v>
      </c>
      <c r="G21" s="84" t="b">
        <v>0</v>
      </c>
      <c r="H21" s="84" t="b">
        <v>0</v>
      </c>
      <c r="I21" s="84" t="b">
        <v>0</v>
      </c>
      <c r="J21" s="84" t="b">
        <v>0</v>
      </c>
      <c r="K21" s="84" t="b">
        <v>0</v>
      </c>
      <c r="L21" s="84" t="b">
        <v>0</v>
      </c>
    </row>
    <row r="22" spans="1:12" ht="15">
      <c r="A22" s="84" t="s">
        <v>218</v>
      </c>
      <c r="B22" s="84" t="s">
        <v>230</v>
      </c>
      <c r="C22" s="84">
        <v>4</v>
      </c>
      <c r="D22" s="123">
        <v>0.008471581782793846</v>
      </c>
      <c r="E22" s="123">
        <v>0.7883704155653297</v>
      </c>
      <c r="F22" s="84" t="s">
        <v>2098</v>
      </c>
      <c r="G22" s="84" t="b">
        <v>0</v>
      </c>
      <c r="H22" s="84" t="b">
        <v>0</v>
      </c>
      <c r="I22" s="84" t="b">
        <v>0</v>
      </c>
      <c r="J22" s="84" t="b">
        <v>0</v>
      </c>
      <c r="K22" s="84" t="b">
        <v>0</v>
      </c>
      <c r="L22" s="84" t="b">
        <v>0</v>
      </c>
    </row>
    <row r="23" spans="1:12" ht="15">
      <c r="A23" s="84" t="s">
        <v>2085</v>
      </c>
      <c r="B23" s="84" t="s">
        <v>2086</v>
      </c>
      <c r="C23" s="84">
        <v>4</v>
      </c>
      <c r="D23" s="123">
        <v>0.008471581782793846</v>
      </c>
      <c r="E23" s="123">
        <v>2.145351816558461</v>
      </c>
      <c r="F23" s="84" t="s">
        <v>2098</v>
      </c>
      <c r="G23" s="84" t="b">
        <v>1</v>
      </c>
      <c r="H23" s="84" t="b">
        <v>0</v>
      </c>
      <c r="I23" s="84" t="b">
        <v>0</v>
      </c>
      <c r="J23" s="84" t="b">
        <v>0</v>
      </c>
      <c r="K23" s="84" t="b">
        <v>0</v>
      </c>
      <c r="L23" s="84" t="b">
        <v>0</v>
      </c>
    </row>
    <row r="24" spans="1:12" ht="15">
      <c r="A24" s="84" t="s">
        <v>2086</v>
      </c>
      <c r="B24" s="84" t="s">
        <v>1978</v>
      </c>
      <c r="C24" s="84">
        <v>4</v>
      </c>
      <c r="D24" s="123">
        <v>0.008471581782793846</v>
      </c>
      <c r="E24" s="123">
        <v>0.7606400736201785</v>
      </c>
      <c r="F24" s="84" t="s">
        <v>2098</v>
      </c>
      <c r="G24" s="84" t="b">
        <v>0</v>
      </c>
      <c r="H24" s="84" t="b">
        <v>0</v>
      </c>
      <c r="I24" s="84" t="b">
        <v>0</v>
      </c>
      <c r="J24" s="84" t="b">
        <v>0</v>
      </c>
      <c r="K24" s="84" t="b">
        <v>0</v>
      </c>
      <c r="L24" s="84" t="b">
        <v>0</v>
      </c>
    </row>
    <row r="25" spans="1:12" ht="15">
      <c r="A25" s="84" t="s">
        <v>226</v>
      </c>
      <c r="B25" s="84" t="s">
        <v>232</v>
      </c>
      <c r="C25" s="84">
        <v>3</v>
      </c>
      <c r="D25" s="123">
        <v>0.006923315835309517</v>
      </c>
      <c r="E25" s="123">
        <v>1.9023137678721664</v>
      </c>
      <c r="F25" s="84" t="s">
        <v>2098</v>
      </c>
      <c r="G25" s="84" t="b">
        <v>0</v>
      </c>
      <c r="H25" s="84" t="b">
        <v>0</v>
      </c>
      <c r="I25" s="84" t="b">
        <v>0</v>
      </c>
      <c r="J25" s="84" t="b">
        <v>0</v>
      </c>
      <c r="K25" s="84" t="b">
        <v>0</v>
      </c>
      <c r="L25" s="84" t="b">
        <v>0</v>
      </c>
    </row>
    <row r="26" spans="1:12" ht="15">
      <c r="A26" s="84" t="s">
        <v>1978</v>
      </c>
      <c r="B26" s="84" t="s">
        <v>2087</v>
      </c>
      <c r="C26" s="84">
        <v>3</v>
      </c>
      <c r="D26" s="123">
        <v>0.006923315835309517</v>
      </c>
      <c r="E26" s="123">
        <v>0.7430904341037807</v>
      </c>
      <c r="F26" s="84" t="s">
        <v>2098</v>
      </c>
      <c r="G26" s="84" t="b">
        <v>0</v>
      </c>
      <c r="H26" s="84" t="b">
        <v>0</v>
      </c>
      <c r="I26" s="84" t="b">
        <v>0</v>
      </c>
      <c r="J26" s="84" t="b">
        <v>0</v>
      </c>
      <c r="K26" s="84" t="b">
        <v>0</v>
      </c>
      <c r="L26" s="84" t="b">
        <v>0</v>
      </c>
    </row>
    <row r="27" spans="1:12" ht="15">
      <c r="A27" s="84" t="s">
        <v>2087</v>
      </c>
      <c r="B27" s="84" t="s">
        <v>2088</v>
      </c>
      <c r="C27" s="84">
        <v>3</v>
      </c>
      <c r="D27" s="123">
        <v>0.006923315835309517</v>
      </c>
      <c r="E27" s="123">
        <v>2.270290553166761</v>
      </c>
      <c r="F27" s="84" t="s">
        <v>2098</v>
      </c>
      <c r="G27" s="84" t="b">
        <v>0</v>
      </c>
      <c r="H27" s="84" t="b">
        <v>0</v>
      </c>
      <c r="I27" s="84" t="b">
        <v>0</v>
      </c>
      <c r="J27" s="84" t="b">
        <v>0</v>
      </c>
      <c r="K27" s="84" t="b">
        <v>0</v>
      </c>
      <c r="L27" s="84" t="b">
        <v>0</v>
      </c>
    </row>
    <row r="28" spans="1:12" ht="15">
      <c r="A28" s="84" t="s">
        <v>2088</v>
      </c>
      <c r="B28" s="84" t="s">
        <v>2089</v>
      </c>
      <c r="C28" s="84">
        <v>3</v>
      </c>
      <c r="D28" s="123">
        <v>0.006923315835309517</v>
      </c>
      <c r="E28" s="123">
        <v>2.270290553166761</v>
      </c>
      <c r="F28" s="84" t="s">
        <v>2098</v>
      </c>
      <c r="G28" s="84" t="b">
        <v>0</v>
      </c>
      <c r="H28" s="84" t="b">
        <v>0</v>
      </c>
      <c r="I28" s="84" t="b">
        <v>0</v>
      </c>
      <c r="J28" s="84" t="b">
        <v>0</v>
      </c>
      <c r="K28" s="84" t="b">
        <v>0</v>
      </c>
      <c r="L28" s="84" t="b">
        <v>0</v>
      </c>
    </row>
    <row r="29" spans="1:12" ht="15">
      <c r="A29" s="84" t="s">
        <v>229</v>
      </c>
      <c r="B29" s="84" t="s">
        <v>1980</v>
      </c>
      <c r="C29" s="84">
        <v>3</v>
      </c>
      <c r="D29" s="123">
        <v>0.006923315835309517</v>
      </c>
      <c r="E29" s="123">
        <v>0.00442497456603065</v>
      </c>
      <c r="F29" s="84" t="s">
        <v>2098</v>
      </c>
      <c r="G29" s="84" t="b">
        <v>0</v>
      </c>
      <c r="H29" s="84" t="b">
        <v>0</v>
      </c>
      <c r="I29" s="84" t="b">
        <v>0</v>
      </c>
      <c r="J29" s="84" t="b">
        <v>0</v>
      </c>
      <c r="K29" s="84" t="b">
        <v>0</v>
      </c>
      <c r="L29" s="84" t="b">
        <v>0</v>
      </c>
    </row>
    <row r="30" spans="1:12" ht="15">
      <c r="A30" s="84" t="s">
        <v>220</v>
      </c>
      <c r="B30" s="84" t="s">
        <v>1980</v>
      </c>
      <c r="C30" s="84">
        <v>3</v>
      </c>
      <c r="D30" s="123">
        <v>0.006923315835309517</v>
      </c>
      <c r="E30" s="123">
        <v>0.8283337155103494</v>
      </c>
      <c r="F30" s="84" t="s">
        <v>2098</v>
      </c>
      <c r="G30" s="84" t="b">
        <v>0</v>
      </c>
      <c r="H30" s="84" t="b">
        <v>0</v>
      </c>
      <c r="I30" s="84" t="b">
        <v>0</v>
      </c>
      <c r="J30" s="84" t="b">
        <v>0</v>
      </c>
      <c r="K30" s="84" t="b">
        <v>0</v>
      </c>
      <c r="L30" s="84" t="b">
        <v>0</v>
      </c>
    </row>
    <row r="31" spans="1:12" ht="15">
      <c r="A31" s="84" t="s">
        <v>218</v>
      </c>
      <c r="B31" s="84" t="s">
        <v>228</v>
      </c>
      <c r="C31" s="84">
        <v>3</v>
      </c>
      <c r="D31" s="123">
        <v>0.006923315835309517</v>
      </c>
      <c r="E31" s="123">
        <v>0.6012837722081852</v>
      </c>
      <c r="F31" s="84" t="s">
        <v>2098</v>
      </c>
      <c r="G31" s="84" t="b">
        <v>0</v>
      </c>
      <c r="H31" s="84" t="b">
        <v>0</v>
      </c>
      <c r="I31" s="84" t="b">
        <v>0</v>
      </c>
      <c r="J31" s="84" t="b">
        <v>0</v>
      </c>
      <c r="K31" s="84" t="b">
        <v>0</v>
      </c>
      <c r="L31" s="84" t="b">
        <v>0</v>
      </c>
    </row>
    <row r="32" spans="1:12" ht="15">
      <c r="A32" s="84" t="s">
        <v>228</v>
      </c>
      <c r="B32" s="84" t="s">
        <v>227</v>
      </c>
      <c r="C32" s="84">
        <v>3</v>
      </c>
      <c r="D32" s="123">
        <v>0.006923315835309517</v>
      </c>
      <c r="E32" s="123">
        <v>1.2702905531667608</v>
      </c>
      <c r="F32" s="84" t="s">
        <v>2098</v>
      </c>
      <c r="G32" s="84" t="b">
        <v>0</v>
      </c>
      <c r="H32" s="84" t="b">
        <v>0</v>
      </c>
      <c r="I32" s="84" t="b">
        <v>0</v>
      </c>
      <c r="J32" s="84" t="b">
        <v>0</v>
      </c>
      <c r="K32" s="84" t="b">
        <v>0</v>
      </c>
      <c r="L32" s="84" t="b">
        <v>0</v>
      </c>
    </row>
    <row r="33" spans="1:12" ht="15">
      <c r="A33" s="84" t="s">
        <v>227</v>
      </c>
      <c r="B33" s="84" t="s">
        <v>226</v>
      </c>
      <c r="C33" s="84">
        <v>3</v>
      </c>
      <c r="D33" s="123">
        <v>0.006923315835309517</v>
      </c>
      <c r="E33" s="123">
        <v>1.6012837722081852</v>
      </c>
      <c r="F33" s="84" t="s">
        <v>2098</v>
      </c>
      <c r="G33" s="84" t="b">
        <v>0</v>
      </c>
      <c r="H33" s="84" t="b">
        <v>0</v>
      </c>
      <c r="I33" s="84" t="b">
        <v>0</v>
      </c>
      <c r="J33" s="84" t="b">
        <v>0</v>
      </c>
      <c r="K33" s="84" t="b">
        <v>0</v>
      </c>
      <c r="L33" s="84" t="b">
        <v>0</v>
      </c>
    </row>
    <row r="34" spans="1:12" ht="15">
      <c r="A34" s="84" t="s">
        <v>226</v>
      </c>
      <c r="B34" s="84" t="s">
        <v>225</v>
      </c>
      <c r="C34" s="84">
        <v>3</v>
      </c>
      <c r="D34" s="123">
        <v>0.006923315835309517</v>
      </c>
      <c r="E34" s="123">
        <v>1.68046501825581</v>
      </c>
      <c r="F34" s="84" t="s">
        <v>2098</v>
      </c>
      <c r="G34" s="84" t="b">
        <v>0</v>
      </c>
      <c r="H34" s="84" t="b">
        <v>0</v>
      </c>
      <c r="I34" s="84" t="b">
        <v>0</v>
      </c>
      <c r="J34" s="84" t="b">
        <v>0</v>
      </c>
      <c r="K34" s="84" t="b">
        <v>0</v>
      </c>
      <c r="L34" s="84" t="b">
        <v>0</v>
      </c>
    </row>
    <row r="35" spans="1:12" ht="15">
      <c r="A35" s="84" t="s">
        <v>225</v>
      </c>
      <c r="B35" s="84" t="s">
        <v>224</v>
      </c>
      <c r="C35" s="84">
        <v>3</v>
      </c>
      <c r="D35" s="123">
        <v>0.006923315835309517</v>
      </c>
      <c r="E35" s="123">
        <v>1.7474118078864234</v>
      </c>
      <c r="F35" s="84" t="s">
        <v>2098</v>
      </c>
      <c r="G35" s="84" t="b">
        <v>0</v>
      </c>
      <c r="H35" s="84" t="b">
        <v>0</v>
      </c>
      <c r="I35" s="84" t="b">
        <v>0</v>
      </c>
      <c r="J35" s="84" t="b">
        <v>0</v>
      </c>
      <c r="K35" s="84" t="b">
        <v>0</v>
      </c>
      <c r="L35" s="84" t="b">
        <v>0</v>
      </c>
    </row>
    <row r="36" spans="1:12" ht="15">
      <c r="A36" s="84" t="s">
        <v>221</v>
      </c>
      <c r="B36" s="84" t="s">
        <v>227</v>
      </c>
      <c r="C36" s="84">
        <v>2</v>
      </c>
      <c r="D36" s="123">
        <v>0.0051507756806491445</v>
      </c>
      <c r="E36" s="123">
        <v>1.9692605575027797</v>
      </c>
      <c r="F36" s="84" t="s">
        <v>2098</v>
      </c>
      <c r="G36" s="84" t="b">
        <v>0</v>
      </c>
      <c r="H36" s="84" t="b">
        <v>0</v>
      </c>
      <c r="I36" s="84" t="b">
        <v>0</v>
      </c>
      <c r="J36" s="84" t="b">
        <v>0</v>
      </c>
      <c r="K36" s="84" t="b">
        <v>0</v>
      </c>
      <c r="L36" s="84" t="b">
        <v>0</v>
      </c>
    </row>
    <row r="37" spans="1:12" ht="15">
      <c r="A37" s="84" t="s">
        <v>227</v>
      </c>
      <c r="B37" s="84" t="s">
        <v>224</v>
      </c>
      <c r="C37" s="84">
        <v>2</v>
      </c>
      <c r="D37" s="123">
        <v>0.0051507756806491445</v>
      </c>
      <c r="E37" s="123">
        <v>1.4921393027831173</v>
      </c>
      <c r="F37" s="84" t="s">
        <v>2098</v>
      </c>
      <c r="G37" s="84" t="b">
        <v>0</v>
      </c>
      <c r="H37" s="84" t="b">
        <v>0</v>
      </c>
      <c r="I37" s="84" t="b">
        <v>0</v>
      </c>
      <c r="J37" s="84" t="b">
        <v>0</v>
      </c>
      <c r="K37" s="84" t="b">
        <v>0</v>
      </c>
      <c r="L37" s="84" t="b">
        <v>0</v>
      </c>
    </row>
    <row r="38" spans="1:12" ht="15">
      <c r="A38" s="84" t="s">
        <v>224</v>
      </c>
      <c r="B38" s="84" t="s">
        <v>2085</v>
      </c>
      <c r="C38" s="84">
        <v>2</v>
      </c>
      <c r="D38" s="123">
        <v>0.0051507756806491445</v>
      </c>
      <c r="E38" s="123">
        <v>1.6682305618387985</v>
      </c>
      <c r="F38" s="84" t="s">
        <v>2098</v>
      </c>
      <c r="G38" s="84" t="b">
        <v>0</v>
      </c>
      <c r="H38" s="84" t="b">
        <v>0</v>
      </c>
      <c r="I38" s="84" t="b">
        <v>0</v>
      </c>
      <c r="J38" s="84" t="b">
        <v>1</v>
      </c>
      <c r="K38" s="84" t="b">
        <v>0</v>
      </c>
      <c r="L38" s="84" t="b">
        <v>0</v>
      </c>
    </row>
    <row r="39" spans="1:12" ht="15">
      <c r="A39" s="84" t="s">
        <v>2089</v>
      </c>
      <c r="B39" s="84" t="s">
        <v>2090</v>
      </c>
      <c r="C39" s="84">
        <v>2</v>
      </c>
      <c r="D39" s="123">
        <v>0.0051507756806491445</v>
      </c>
      <c r="E39" s="123">
        <v>2.0941992941110796</v>
      </c>
      <c r="F39" s="84" t="s">
        <v>2098</v>
      </c>
      <c r="G39" s="84" t="b">
        <v>0</v>
      </c>
      <c r="H39" s="84" t="b">
        <v>0</v>
      </c>
      <c r="I39" s="84" t="b">
        <v>0</v>
      </c>
      <c r="J39" s="84" t="b">
        <v>0</v>
      </c>
      <c r="K39" s="84" t="b">
        <v>0</v>
      </c>
      <c r="L39" s="84" t="b">
        <v>0</v>
      </c>
    </row>
    <row r="40" spans="1:12" ht="15">
      <c r="A40" s="84" t="s">
        <v>2090</v>
      </c>
      <c r="B40" s="84" t="s">
        <v>2092</v>
      </c>
      <c r="C40" s="84">
        <v>2</v>
      </c>
      <c r="D40" s="123">
        <v>0.0051507756806491445</v>
      </c>
      <c r="E40" s="123">
        <v>2.446381812222442</v>
      </c>
      <c r="F40" s="84" t="s">
        <v>2098</v>
      </c>
      <c r="G40" s="84" t="b">
        <v>0</v>
      </c>
      <c r="H40" s="84" t="b">
        <v>0</v>
      </c>
      <c r="I40" s="84" t="b">
        <v>0</v>
      </c>
      <c r="J40" s="84" t="b">
        <v>0</v>
      </c>
      <c r="K40" s="84" t="b">
        <v>0</v>
      </c>
      <c r="L40" s="84" t="b">
        <v>0</v>
      </c>
    </row>
    <row r="41" spans="1:12" ht="15">
      <c r="A41" s="84" t="s">
        <v>2092</v>
      </c>
      <c r="B41" s="84" t="s">
        <v>2093</v>
      </c>
      <c r="C41" s="84">
        <v>2</v>
      </c>
      <c r="D41" s="123">
        <v>0.0051507756806491445</v>
      </c>
      <c r="E41" s="123">
        <v>2.446381812222442</v>
      </c>
      <c r="F41" s="84" t="s">
        <v>2098</v>
      </c>
      <c r="G41" s="84" t="b">
        <v>0</v>
      </c>
      <c r="H41" s="84" t="b">
        <v>0</v>
      </c>
      <c r="I41" s="84" t="b">
        <v>0</v>
      </c>
      <c r="J41" s="84" t="b">
        <v>0</v>
      </c>
      <c r="K41" s="84" t="b">
        <v>0</v>
      </c>
      <c r="L41" s="84" t="b">
        <v>0</v>
      </c>
    </row>
    <row r="42" spans="1:12" ht="15">
      <c r="A42" s="84" t="s">
        <v>2093</v>
      </c>
      <c r="B42" s="84" t="s">
        <v>1979</v>
      </c>
      <c r="C42" s="84">
        <v>2</v>
      </c>
      <c r="D42" s="123">
        <v>0.0051507756806491445</v>
      </c>
      <c r="E42" s="123">
        <v>0.8029291357362546</v>
      </c>
      <c r="F42" s="84" t="s">
        <v>2098</v>
      </c>
      <c r="G42" s="84" t="b">
        <v>0</v>
      </c>
      <c r="H42" s="84" t="b">
        <v>0</v>
      </c>
      <c r="I42" s="84" t="b">
        <v>0</v>
      </c>
      <c r="J42" s="84" t="b">
        <v>0</v>
      </c>
      <c r="K42" s="84" t="b">
        <v>0</v>
      </c>
      <c r="L42" s="84" t="b">
        <v>0</v>
      </c>
    </row>
    <row r="43" spans="1:12" ht="15">
      <c r="A43" s="84" t="s">
        <v>357</v>
      </c>
      <c r="B43" s="84" t="s">
        <v>1980</v>
      </c>
      <c r="C43" s="84">
        <v>2</v>
      </c>
      <c r="D43" s="123">
        <v>0.0051507756806491445</v>
      </c>
      <c r="E43" s="123">
        <v>0.8283337155103494</v>
      </c>
      <c r="F43" s="84" t="s">
        <v>2098</v>
      </c>
      <c r="G43" s="84" t="b">
        <v>0</v>
      </c>
      <c r="H43" s="84" t="b">
        <v>0</v>
      </c>
      <c r="I43" s="84" t="b">
        <v>0</v>
      </c>
      <c r="J43" s="84" t="b">
        <v>0</v>
      </c>
      <c r="K43" s="84" t="b">
        <v>0</v>
      </c>
      <c r="L43" s="84" t="b">
        <v>0</v>
      </c>
    </row>
    <row r="44" spans="1:12" ht="15">
      <c r="A44" s="84" t="s">
        <v>356</v>
      </c>
      <c r="B44" s="84" t="s">
        <v>355</v>
      </c>
      <c r="C44" s="84">
        <v>2</v>
      </c>
      <c r="D44" s="123">
        <v>0.0051507756806491445</v>
      </c>
      <c r="E44" s="123">
        <v>2.446381812222442</v>
      </c>
      <c r="F44" s="84" t="s">
        <v>2098</v>
      </c>
      <c r="G44" s="84" t="b">
        <v>0</v>
      </c>
      <c r="H44" s="84" t="b">
        <v>0</v>
      </c>
      <c r="I44" s="84" t="b">
        <v>0</v>
      </c>
      <c r="J44" s="84" t="b">
        <v>0</v>
      </c>
      <c r="K44" s="84" t="b">
        <v>0</v>
      </c>
      <c r="L44" s="84" t="b">
        <v>0</v>
      </c>
    </row>
    <row r="45" spans="1:12" ht="15">
      <c r="A45" s="84" t="s">
        <v>355</v>
      </c>
      <c r="B45" s="84" t="s">
        <v>1980</v>
      </c>
      <c r="C45" s="84">
        <v>2</v>
      </c>
      <c r="D45" s="123">
        <v>0.0051507756806491445</v>
      </c>
      <c r="E45" s="123">
        <v>0.8283337155103494</v>
      </c>
      <c r="F45" s="84" t="s">
        <v>2098</v>
      </c>
      <c r="G45" s="84" t="b">
        <v>0</v>
      </c>
      <c r="H45" s="84" t="b">
        <v>0</v>
      </c>
      <c r="I45" s="84" t="b">
        <v>0</v>
      </c>
      <c r="J45" s="84" t="b">
        <v>0</v>
      </c>
      <c r="K45" s="84" t="b">
        <v>0</v>
      </c>
      <c r="L45" s="84" t="b">
        <v>0</v>
      </c>
    </row>
    <row r="46" spans="1:12" ht="15">
      <c r="A46" s="84" t="s">
        <v>354</v>
      </c>
      <c r="B46" s="84" t="s">
        <v>353</v>
      </c>
      <c r="C46" s="84">
        <v>2</v>
      </c>
      <c r="D46" s="123">
        <v>0.0051507756806491445</v>
      </c>
      <c r="E46" s="123">
        <v>2.446381812222442</v>
      </c>
      <c r="F46" s="84" t="s">
        <v>2098</v>
      </c>
      <c r="G46" s="84" t="b">
        <v>0</v>
      </c>
      <c r="H46" s="84" t="b">
        <v>0</v>
      </c>
      <c r="I46" s="84" t="b">
        <v>0</v>
      </c>
      <c r="J46" s="84" t="b">
        <v>0</v>
      </c>
      <c r="K46" s="84" t="b">
        <v>0</v>
      </c>
      <c r="L46" s="84" t="b">
        <v>0</v>
      </c>
    </row>
    <row r="47" spans="1:12" ht="15">
      <c r="A47" s="84" t="s">
        <v>353</v>
      </c>
      <c r="B47" s="84" t="s">
        <v>352</v>
      </c>
      <c r="C47" s="84">
        <v>2</v>
      </c>
      <c r="D47" s="123">
        <v>0.0051507756806491445</v>
      </c>
      <c r="E47" s="123">
        <v>2.446381812222442</v>
      </c>
      <c r="F47" s="84" t="s">
        <v>2098</v>
      </c>
      <c r="G47" s="84" t="b">
        <v>0</v>
      </c>
      <c r="H47" s="84" t="b">
        <v>0</v>
      </c>
      <c r="I47" s="84" t="b">
        <v>0</v>
      </c>
      <c r="J47" s="84" t="b">
        <v>0</v>
      </c>
      <c r="K47" s="84" t="b">
        <v>0</v>
      </c>
      <c r="L47" s="84" t="b">
        <v>0</v>
      </c>
    </row>
    <row r="48" spans="1:12" ht="15">
      <c r="A48" s="84" t="s">
        <v>352</v>
      </c>
      <c r="B48" s="84" t="s">
        <v>351</v>
      </c>
      <c r="C48" s="84">
        <v>2</v>
      </c>
      <c r="D48" s="123">
        <v>0.0051507756806491445</v>
      </c>
      <c r="E48" s="123">
        <v>2.270290553166761</v>
      </c>
      <c r="F48" s="84" t="s">
        <v>2098</v>
      </c>
      <c r="G48" s="84" t="b">
        <v>0</v>
      </c>
      <c r="H48" s="84" t="b">
        <v>0</v>
      </c>
      <c r="I48" s="84" t="b">
        <v>0</v>
      </c>
      <c r="J48" s="84" t="b">
        <v>0</v>
      </c>
      <c r="K48" s="84" t="b">
        <v>0</v>
      </c>
      <c r="L48" s="84" t="b">
        <v>0</v>
      </c>
    </row>
    <row r="49" spans="1:12" ht="15">
      <c r="A49" s="84" t="s">
        <v>351</v>
      </c>
      <c r="B49" s="84" t="s">
        <v>350</v>
      </c>
      <c r="C49" s="84">
        <v>2</v>
      </c>
      <c r="D49" s="123">
        <v>0.0051507756806491445</v>
      </c>
      <c r="E49" s="123">
        <v>2.446381812222442</v>
      </c>
      <c r="F49" s="84" t="s">
        <v>2098</v>
      </c>
      <c r="G49" s="84" t="b">
        <v>0</v>
      </c>
      <c r="H49" s="84" t="b">
        <v>0</v>
      </c>
      <c r="I49" s="84" t="b">
        <v>0</v>
      </c>
      <c r="J49" s="84" t="b">
        <v>0</v>
      </c>
      <c r="K49" s="84" t="b">
        <v>0</v>
      </c>
      <c r="L49" s="84" t="b">
        <v>0</v>
      </c>
    </row>
    <row r="50" spans="1:12" ht="15">
      <c r="A50" s="84" t="s">
        <v>350</v>
      </c>
      <c r="B50" s="84" t="s">
        <v>1980</v>
      </c>
      <c r="C50" s="84">
        <v>2</v>
      </c>
      <c r="D50" s="123">
        <v>0.0051507756806491445</v>
      </c>
      <c r="E50" s="123">
        <v>0.8283337155103494</v>
      </c>
      <c r="F50" s="84" t="s">
        <v>2098</v>
      </c>
      <c r="G50" s="84" t="b">
        <v>0</v>
      </c>
      <c r="H50" s="84" t="b">
        <v>0</v>
      </c>
      <c r="I50" s="84" t="b">
        <v>0</v>
      </c>
      <c r="J50" s="84" t="b">
        <v>0</v>
      </c>
      <c r="K50" s="84" t="b">
        <v>0</v>
      </c>
      <c r="L50" s="84" t="b">
        <v>0</v>
      </c>
    </row>
    <row r="51" spans="1:12" ht="15">
      <c r="A51" s="84" t="s">
        <v>349</v>
      </c>
      <c r="B51" s="84" t="s">
        <v>1980</v>
      </c>
      <c r="C51" s="84">
        <v>2</v>
      </c>
      <c r="D51" s="123">
        <v>0.0051507756806491445</v>
      </c>
      <c r="E51" s="123">
        <v>0.8283337155103494</v>
      </c>
      <c r="F51" s="84" t="s">
        <v>2098</v>
      </c>
      <c r="G51" s="84" t="b">
        <v>0</v>
      </c>
      <c r="H51" s="84" t="b">
        <v>0</v>
      </c>
      <c r="I51" s="84" t="b">
        <v>0</v>
      </c>
      <c r="J51" s="84" t="b">
        <v>0</v>
      </c>
      <c r="K51" s="84" t="b">
        <v>0</v>
      </c>
      <c r="L51" s="84" t="b">
        <v>0</v>
      </c>
    </row>
    <row r="52" spans="1:12" ht="15">
      <c r="A52" s="84" t="s">
        <v>348</v>
      </c>
      <c r="B52" s="84" t="s">
        <v>347</v>
      </c>
      <c r="C52" s="84">
        <v>2</v>
      </c>
      <c r="D52" s="123">
        <v>0.0051507756806491445</v>
      </c>
      <c r="E52" s="123">
        <v>2.446381812222442</v>
      </c>
      <c r="F52" s="84" t="s">
        <v>2098</v>
      </c>
      <c r="G52" s="84" t="b">
        <v>0</v>
      </c>
      <c r="H52" s="84" t="b">
        <v>0</v>
      </c>
      <c r="I52" s="84" t="b">
        <v>0</v>
      </c>
      <c r="J52" s="84" t="b">
        <v>0</v>
      </c>
      <c r="K52" s="84" t="b">
        <v>0</v>
      </c>
      <c r="L52" s="84" t="b">
        <v>0</v>
      </c>
    </row>
    <row r="53" spans="1:12" ht="15">
      <c r="A53" s="84" t="s">
        <v>347</v>
      </c>
      <c r="B53" s="84" t="s">
        <v>346</v>
      </c>
      <c r="C53" s="84">
        <v>2</v>
      </c>
      <c r="D53" s="123">
        <v>0.0051507756806491445</v>
      </c>
      <c r="E53" s="123">
        <v>2.446381812222442</v>
      </c>
      <c r="F53" s="84" t="s">
        <v>2098</v>
      </c>
      <c r="G53" s="84" t="b">
        <v>0</v>
      </c>
      <c r="H53" s="84" t="b">
        <v>0</v>
      </c>
      <c r="I53" s="84" t="b">
        <v>0</v>
      </c>
      <c r="J53" s="84" t="b">
        <v>0</v>
      </c>
      <c r="K53" s="84" t="b">
        <v>0</v>
      </c>
      <c r="L53" s="84" t="b">
        <v>0</v>
      </c>
    </row>
    <row r="54" spans="1:12" ht="15">
      <c r="A54" s="84" t="s">
        <v>346</v>
      </c>
      <c r="B54" s="84" t="s">
        <v>1980</v>
      </c>
      <c r="C54" s="84">
        <v>2</v>
      </c>
      <c r="D54" s="123">
        <v>0.0051507756806491445</v>
      </c>
      <c r="E54" s="123">
        <v>0.8283337155103494</v>
      </c>
      <c r="F54" s="84" t="s">
        <v>2098</v>
      </c>
      <c r="G54" s="84" t="b">
        <v>0</v>
      </c>
      <c r="H54" s="84" t="b">
        <v>0</v>
      </c>
      <c r="I54" s="84" t="b">
        <v>0</v>
      </c>
      <c r="J54" s="84" t="b">
        <v>0</v>
      </c>
      <c r="K54" s="84" t="b">
        <v>0</v>
      </c>
      <c r="L54" s="84" t="b">
        <v>0</v>
      </c>
    </row>
    <row r="55" spans="1:12" ht="15">
      <c r="A55" s="84" t="s">
        <v>345</v>
      </c>
      <c r="B55" s="84" t="s">
        <v>344</v>
      </c>
      <c r="C55" s="84">
        <v>2</v>
      </c>
      <c r="D55" s="123">
        <v>0.0051507756806491445</v>
      </c>
      <c r="E55" s="123">
        <v>2.446381812222442</v>
      </c>
      <c r="F55" s="84" t="s">
        <v>2098</v>
      </c>
      <c r="G55" s="84" t="b">
        <v>0</v>
      </c>
      <c r="H55" s="84" t="b">
        <v>0</v>
      </c>
      <c r="I55" s="84" t="b">
        <v>0</v>
      </c>
      <c r="J55" s="84" t="b">
        <v>0</v>
      </c>
      <c r="K55" s="84" t="b">
        <v>0</v>
      </c>
      <c r="L55" s="84" t="b">
        <v>0</v>
      </c>
    </row>
    <row r="56" spans="1:12" ht="15">
      <c r="A56" s="84" t="s">
        <v>344</v>
      </c>
      <c r="B56" s="84" t="s">
        <v>343</v>
      </c>
      <c r="C56" s="84">
        <v>2</v>
      </c>
      <c r="D56" s="123">
        <v>0.0051507756806491445</v>
      </c>
      <c r="E56" s="123">
        <v>2.446381812222442</v>
      </c>
      <c r="F56" s="84" t="s">
        <v>2098</v>
      </c>
      <c r="G56" s="84" t="b">
        <v>0</v>
      </c>
      <c r="H56" s="84" t="b">
        <v>0</v>
      </c>
      <c r="I56" s="84" t="b">
        <v>0</v>
      </c>
      <c r="J56" s="84" t="b">
        <v>0</v>
      </c>
      <c r="K56" s="84" t="b">
        <v>0</v>
      </c>
      <c r="L56" s="84" t="b">
        <v>0</v>
      </c>
    </row>
    <row r="57" spans="1:12" ht="15">
      <c r="A57" s="84" t="s">
        <v>343</v>
      </c>
      <c r="B57" s="84" t="s">
        <v>1980</v>
      </c>
      <c r="C57" s="84">
        <v>2</v>
      </c>
      <c r="D57" s="123">
        <v>0.0051507756806491445</v>
      </c>
      <c r="E57" s="123">
        <v>0.8283337155103494</v>
      </c>
      <c r="F57" s="84" t="s">
        <v>2098</v>
      </c>
      <c r="G57" s="84" t="b">
        <v>0</v>
      </c>
      <c r="H57" s="84" t="b">
        <v>0</v>
      </c>
      <c r="I57" s="84" t="b">
        <v>0</v>
      </c>
      <c r="J57" s="84" t="b">
        <v>0</v>
      </c>
      <c r="K57" s="84" t="b">
        <v>0</v>
      </c>
      <c r="L57" s="84" t="b">
        <v>0</v>
      </c>
    </row>
    <row r="58" spans="1:12" ht="15">
      <c r="A58" s="84" t="s">
        <v>342</v>
      </c>
      <c r="B58" s="84" t="s">
        <v>1980</v>
      </c>
      <c r="C58" s="84">
        <v>2</v>
      </c>
      <c r="D58" s="123">
        <v>0.0051507756806491445</v>
      </c>
      <c r="E58" s="123">
        <v>0.8283337155103494</v>
      </c>
      <c r="F58" s="84" t="s">
        <v>2098</v>
      </c>
      <c r="G58" s="84" t="b">
        <v>0</v>
      </c>
      <c r="H58" s="84" t="b">
        <v>0</v>
      </c>
      <c r="I58" s="84" t="b">
        <v>0</v>
      </c>
      <c r="J58" s="84" t="b">
        <v>0</v>
      </c>
      <c r="K58" s="84" t="b">
        <v>0</v>
      </c>
      <c r="L58" s="84" t="b">
        <v>0</v>
      </c>
    </row>
    <row r="59" spans="1:12" ht="15">
      <c r="A59" s="84" t="s">
        <v>341</v>
      </c>
      <c r="B59" s="84" t="s">
        <v>1980</v>
      </c>
      <c r="C59" s="84">
        <v>2</v>
      </c>
      <c r="D59" s="123">
        <v>0.0051507756806491445</v>
      </c>
      <c r="E59" s="123">
        <v>0.8283337155103494</v>
      </c>
      <c r="F59" s="84" t="s">
        <v>2098</v>
      </c>
      <c r="G59" s="84" t="b">
        <v>0</v>
      </c>
      <c r="H59" s="84" t="b">
        <v>0</v>
      </c>
      <c r="I59" s="84" t="b">
        <v>0</v>
      </c>
      <c r="J59" s="84" t="b">
        <v>0</v>
      </c>
      <c r="K59" s="84" t="b">
        <v>0</v>
      </c>
      <c r="L59" s="84" t="b">
        <v>0</v>
      </c>
    </row>
    <row r="60" spans="1:12" ht="15">
      <c r="A60" s="84" t="s">
        <v>340</v>
      </c>
      <c r="B60" s="84" t="s">
        <v>339</v>
      </c>
      <c r="C60" s="84">
        <v>2</v>
      </c>
      <c r="D60" s="123">
        <v>0.0051507756806491445</v>
      </c>
      <c r="E60" s="123">
        <v>2.446381812222442</v>
      </c>
      <c r="F60" s="84" t="s">
        <v>2098</v>
      </c>
      <c r="G60" s="84" t="b">
        <v>0</v>
      </c>
      <c r="H60" s="84" t="b">
        <v>0</v>
      </c>
      <c r="I60" s="84" t="b">
        <v>0</v>
      </c>
      <c r="J60" s="84" t="b">
        <v>0</v>
      </c>
      <c r="K60" s="84" t="b">
        <v>0</v>
      </c>
      <c r="L60" s="84" t="b">
        <v>0</v>
      </c>
    </row>
    <row r="61" spans="1:12" ht="15">
      <c r="A61" s="84" t="s">
        <v>339</v>
      </c>
      <c r="B61" s="84" t="s">
        <v>338</v>
      </c>
      <c r="C61" s="84">
        <v>2</v>
      </c>
      <c r="D61" s="123">
        <v>0.0051507756806491445</v>
      </c>
      <c r="E61" s="123">
        <v>2.446381812222442</v>
      </c>
      <c r="F61" s="84" t="s">
        <v>2098</v>
      </c>
      <c r="G61" s="84" t="b">
        <v>0</v>
      </c>
      <c r="H61" s="84" t="b">
        <v>0</v>
      </c>
      <c r="I61" s="84" t="b">
        <v>0</v>
      </c>
      <c r="J61" s="84" t="b">
        <v>0</v>
      </c>
      <c r="K61" s="84" t="b">
        <v>0</v>
      </c>
      <c r="L61" s="84" t="b">
        <v>0</v>
      </c>
    </row>
    <row r="62" spans="1:12" ht="15">
      <c r="A62" s="84" t="s">
        <v>338</v>
      </c>
      <c r="B62" s="84" t="s">
        <v>1980</v>
      </c>
      <c r="C62" s="84">
        <v>2</v>
      </c>
      <c r="D62" s="123">
        <v>0.0051507756806491445</v>
      </c>
      <c r="E62" s="123">
        <v>0.8283337155103494</v>
      </c>
      <c r="F62" s="84" t="s">
        <v>2098</v>
      </c>
      <c r="G62" s="84" t="b">
        <v>0</v>
      </c>
      <c r="H62" s="84" t="b">
        <v>0</v>
      </c>
      <c r="I62" s="84" t="b">
        <v>0</v>
      </c>
      <c r="J62" s="84" t="b">
        <v>0</v>
      </c>
      <c r="K62" s="84" t="b">
        <v>0</v>
      </c>
      <c r="L62" s="84" t="b">
        <v>0</v>
      </c>
    </row>
    <row r="63" spans="1:12" ht="15">
      <c r="A63" s="84" t="s">
        <v>218</v>
      </c>
      <c r="B63" s="84" t="s">
        <v>220</v>
      </c>
      <c r="C63" s="84">
        <v>2</v>
      </c>
      <c r="D63" s="123">
        <v>0.0051507756806491445</v>
      </c>
      <c r="E63" s="123">
        <v>1.300253776544204</v>
      </c>
      <c r="F63" s="84" t="s">
        <v>2098</v>
      </c>
      <c r="G63" s="84" t="b">
        <v>0</v>
      </c>
      <c r="H63" s="84" t="b">
        <v>0</v>
      </c>
      <c r="I63" s="84" t="b">
        <v>0</v>
      </c>
      <c r="J63" s="84" t="b">
        <v>0</v>
      </c>
      <c r="K63" s="84" t="b">
        <v>0</v>
      </c>
      <c r="L63" s="84" t="b">
        <v>0</v>
      </c>
    </row>
    <row r="64" spans="1:12" ht="15">
      <c r="A64" s="84" t="s">
        <v>337</v>
      </c>
      <c r="B64" s="84" t="s">
        <v>336</v>
      </c>
      <c r="C64" s="84">
        <v>2</v>
      </c>
      <c r="D64" s="123">
        <v>0.0051507756806491445</v>
      </c>
      <c r="E64" s="123">
        <v>2.446381812222442</v>
      </c>
      <c r="F64" s="84" t="s">
        <v>2098</v>
      </c>
      <c r="G64" s="84" t="b">
        <v>0</v>
      </c>
      <c r="H64" s="84" t="b">
        <v>0</v>
      </c>
      <c r="I64" s="84" t="b">
        <v>0</v>
      </c>
      <c r="J64" s="84" t="b">
        <v>0</v>
      </c>
      <c r="K64" s="84" t="b">
        <v>0</v>
      </c>
      <c r="L64" s="84" t="b">
        <v>0</v>
      </c>
    </row>
    <row r="65" spans="1:12" ht="15">
      <c r="A65" s="84" t="s">
        <v>336</v>
      </c>
      <c r="B65" s="84" t="s">
        <v>335</v>
      </c>
      <c r="C65" s="84">
        <v>2</v>
      </c>
      <c r="D65" s="123">
        <v>0.0051507756806491445</v>
      </c>
      <c r="E65" s="123">
        <v>2.446381812222442</v>
      </c>
      <c r="F65" s="84" t="s">
        <v>2098</v>
      </c>
      <c r="G65" s="84" t="b">
        <v>0</v>
      </c>
      <c r="H65" s="84" t="b">
        <v>0</v>
      </c>
      <c r="I65" s="84" t="b">
        <v>0</v>
      </c>
      <c r="J65" s="84" t="b">
        <v>0</v>
      </c>
      <c r="K65" s="84" t="b">
        <v>0</v>
      </c>
      <c r="L65" s="84" t="b">
        <v>0</v>
      </c>
    </row>
    <row r="66" spans="1:12" ht="15">
      <c r="A66" s="84" t="s">
        <v>335</v>
      </c>
      <c r="B66" s="84" t="s">
        <v>1980</v>
      </c>
      <c r="C66" s="84">
        <v>2</v>
      </c>
      <c r="D66" s="123">
        <v>0.0051507756806491445</v>
      </c>
      <c r="E66" s="123">
        <v>0.8283337155103494</v>
      </c>
      <c r="F66" s="84" t="s">
        <v>2098</v>
      </c>
      <c r="G66" s="84" t="b">
        <v>0</v>
      </c>
      <c r="H66" s="84" t="b">
        <v>0</v>
      </c>
      <c r="I66" s="84" t="b">
        <v>0</v>
      </c>
      <c r="J66" s="84" t="b">
        <v>0</v>
      </c>
      <c r="K66" s="84" t="b">
        <v>0</v>
      </c>
      <c r="L66" s="84" t="b">
        <v>0</v>
      </c>
    </row>
    <row r="67" spans="1:12" ht="15">
      <c r="A67" s="84" t="s">
        <v>334</v>
      </c>
      <c r="B67" s="84" t="s">
        <v>1980</v>
      </c>
      <c r="C67" s="84">
        <v>2</v>
      </c>
      <c r="D67" s="123">
        <v>0.0051507756806491445</v>
      </c>
      <c r="E67" s="123">
        <v>0.8283337155103494</v>
      </c>
      <c r="F67" s="84" t="s">
        <v>2098</v>
      </c>
      <c r="G67" s="84" t="b">
        <v>0</v>
      </c>
      <c r="H67" s="84" t="b">
        <v>0</v>
      </c>
      <c r="I67" s="84" t="b">
        <v>0</v>
      </c>
      <c r="J67" s="84" t="b">
        <v>0</v>
      </c>
      <c r="K67" s="84" t="b">
        <v>0</v>
      </c>
      <c r="L67" s="84" t="b">
        <v>0</v>
      </c>
    </row>
    <row r="68" spans="1:12" ht="15">
      <c r="A68" s="84" t="s">
        <v>242</v>
      </c>
      <c r="B68" s="84" t="s">
        <v>241</v>
      </c>
      <c r="C68" s="84">
        <v>2</v>
      </c>
      <c r="D68" s="123">
        <v>0.0051507756806491445</v>
      </c>
      <c r="E68" s="123">
        <v>2.446381812222442</v>
      </c>
      <c r="F68" s="84" t="s">
        <v>2098</v>
      </c>
      <c r="G68" s="84" t="b">
        <v>0</v>
      </c>
      <c r="H68" s="84" t="b">
        <v>0</v>
      </c>
      <c r="I68" s="84" t="b">
        <v>0</v>
      </c>
      <c r="J68" s="84" t="b">
        <v>0</v>
      </c>
      <c r="K68" s="84" t="b">
        <v>0</v>
      </c>
      <c r="L68" s="84" t="b">
        <v>0</v>
      </c>
    </row>
    <row r="69" spans="1:12" ht="15">
      <c r="A69" s="84" t="s">
        <v>241</v>
      </c>
      <c r="B69" s="84" t="s">
        <v>240</v>
      </c>
      <c r="C69" s="84">
        <v>2</v>
      </c>
      <c r="D69" s="123">
        <v>0.0051507756806491445</v>
      </c>
      <c r="E69" s="123">
        <v>2.446381812222442</v>
      </c>
      <c r="F69" s="84" t="s">
        <v>2098</v>
      </c>
      <c r="G69" s="84" t="b">
        <v>0</v>
      </c>
      <c r="H69" s="84" t="b">
        <v>0</v>
      </c>
      <c r="I69" s="84" t="b">
        <v>0</v>
      </c>
      <c r="J69" s="84" t="b">
        <v>0</v>
      </c>
      <c r="K69" s="84" t="b">
        <v>0</v>
      </c>
      <c r="L69" s="84" t="b">
        <v>0</v>
      </c>
    </row>
    <row r="70" spans="1:12" ht="15">
      <c r="A70" s="84" t="s">
        <v>240</v>
      </c>
      <c r="B70" s="84" t="s">
        <v>239</v>
      </c>
      <c r="C70" s="84">
        <v>2</v>
      </c>
      <c r="D70" s="123">
        <v>0.0051507756806491445</v>
      </c>
      <c r="E70" s="123">
        <v>2.446381812222442</v>
      </c>
      <c r="F70" s="84" t="s">
        <v>2098</v>
      </c>
      <c r="G70" s="84" t="b">
        <v>0</v>
      </c>
      <c r="H70" s="84" t="b">
        <v>0</v>
      </c>
      <c r="I70" s="84" t="b">
        <v>0</v>
      </c>
      <c r="J70" s="84" t="b">
        <v>0</v>
      </c>
      <c r="K70" s="84" t="b">
        <v>0</v>
      </c>
      <c r="L70" s="84" t="b">
        <v>0</v>
      </c>
    </row>
    <row r="71" spans="1:12" ht="15">
      <c r="A71" s="84" t="s">
        <v>239</v>
      </c>
      <c r="B71" s="84" t="s">
        <v>238</v>
      </c>
      <c r="C71" s="84">
        <v>2</v>
      </c>
      <c r="D71" s="123">
        <v>0.0051507756806491445</v>
      </c>
      <c r="E71" s="123">
        <v>2.446381812222442</v>
      </c>
      <c r="F71" s="84" t="s">
        <v>2098</v>
      </c>
      <c r="G71" s="84" t="b">
        <v>0</v>
      </c>
      <c r="H71" s="84" t="b">
        <v>0</v>
      </c>
      <c r="I71" s="84" t="b">
        <v>0</v>
      </c>
      <c r="J71" s="84" t="b">
        <v>0</v>
      </c>
      <c r="K71" s="84" t="b">
        <v>0</v>
      </c>
      <c r="L71" s="84" t="b">
        <v>0</v>
      </c>
    </row>
    <row r="72" spans="1:12" ht="15">
      <c r="A72" s="84" t="s">
        <v>238</v>
      </c>
      <c r="B72" s="84" t="s">
        <v>1980</v>
      </c>
      <c r="C72" s="84">
        <v>2</v>
      </c>
      <c r="D72" s="123">
        <v>0.0051507756806491445</v>
      </c>
      <c r="E72" s="123">
        <v>0.8283337155103494</v>
      </c>
      <c r="F72" s="84" t="s">
        <v>2098</v>
      </c>
      <c r="G72" s="84" t="b">
        <v>0</v>
      </c>
      <c r="H72" s="84" t="b">
        <v>0</v>
      </c>
      <c r="I72" s="84" t="b">
        <v>0</v>
      </c>
      <c r="J72" s="84" t="b">
        <v>0</v>
      </c>
      <c r="K72" s="84" t="b">
        <v>0</v>
      </c>
      <c r="L72" s="84" t="b">
        <v>0</v>
      </c>
    </row>
    <row r="73" spans="1:12" ht="15">
      <c r="A73" s="84" t="s">
        <v>235</v>
      </c>
      <c r="B73" s="84" t="s">
        <v>1980</v>
      </c>
      <c r="C73" s="84">
        <v>2</v>
      </c>
      <c r="D73" s="123">
        <v>0.0051507756806491445</v>
      </c>
      <c r="E73" s="123">
        <v>0.8283337155103494</v>
      </c>
      <c r="F73" s="84" t="s">
        <v>2098</v>
      </c>
      <c r="G73" s="84" t="b">
        <v>0</v>
      </c>
      <c r="H73" s="84" t="b">
        <v>0</v>
      </c>
      <c r="I73" s="84" t="b">
        <v>0</v>
      </c>
      <c r="J73" s="84" t="b">
        <v>0</v>
      </c>
      <c r="K73" s="84" t="b">
        <v>0</v>
      </c>
      <c r="L73" s="84" t="b">
        <v>0</v>
      </c>
    </row>
    <row r="74" spans="1:12" ht="15">
      <c r="A74" s="84" t="s">
        <v>213</v>
      </c>
      <c r="B74" s="84" t="s">
        <v>1978</v>
      </c>
      <c r="C74" s="84">
        <v>2</v>
      </c>
      <c r="D74" s="123">
        <v>0.0051507756806491445</v>
      </c>
      <c r="E74" s="123">
        <v>0.7606400736201785</v>
      </c>
      <c r="F74" s="84" t="s">
        <v>2098</v>
      </c>
      <c r="G74" s="84" t="b">
        <v>0</v>
      </c>
      <c r="H74" s="84" t="b">
        <v>0</v>
      </c>
      <c r="I74" s="84" t="b">
        <v>0</v>
      </c>
      <c r="J74" s="84" t="b">
        <v>0</v>
      </c>
      <c r="K74" s="84" t="b">
        <v>0</v>
      </c>
      <c r="L74" s="84" t="b">
        <v>0</v>
      </c>
    </row>
    <row r="75" spans="1:12" ht="15">
      <c r="A75" s="84" t="s">
        <v>224</v>
      </c>
      <c r="B75" s="84" t="s">
        <v>2095</v>
      </c>
      <c r="C75" s="84">
        <v>2</v>
      </c>
      <c r="D75" s="123">
        <v>0.0051507756806491445</v>
      </c>
      <c r="E75" s="123">
        <v>1.9692605575027797</v>
      </c>
      <c r="F75" s="84" t="s">
        <v>2098</v>
      </c>
      <c r="G75" s="84" t="b">
        <v>0</v>
      </c>
      <c r="H75" s="84" t="b">
        <v>0</v>
      </c>
      <c r="I75" s="84" t="b">
        <v>0</v>
      </c>
      <c r="J75" s="84" t="b">
        <v>0</v>
      </c>
      <c r="K75" s="84" t="b">
        <v>0</v>
      </c>
      <c r="L75" s="84" t="b">
        <v>0</v>
      </c>
    </row>
    <row r="76" spans="1:12" ht="15">
      <c r="A76" s="84" t="s">
        <v>1980</v>
      </c>
      <c r="B76" s="84" t="s">
        <v>1978</v>
      </c>
      <c r="C76" s="84">
        <v>69</v>
      </c>
      <c r="D76" s="123">
        <v>0.0034009466476984163</v>
      </c>
      <c r="E76" s="123">
        <v>0.6301842797832298</v>
      </c>
      <c r="F76" s="84" t="s">
        <v>1917</v>
      </c>
      <c r="G76" s="84" t="b">
        <v>0</v>
      </c>
      <c r="H76" s="84" t="b">
        <v>0</v>
      </c>
      <c r="I76" s="84" t="b">
        <v>0</v>
      </c>
      <c r="J76" s="84" t="b">
        <v>0</v>
      </c>
      <c r="K76" s="84" t="b">
        <v>0</v>
      </c>
      <c r="L76" s="84" t="b">
        <v>0</v>
      </c>
    </row>
    <row r="77" spans="1:12" ht="15">
      <c r="A77" s="84" t="s">
        <v>1978</v>
      </c>
      <c r="B77" s="84" t="s">
        <v>1979</v>
      </c>
      <c r="C77" s="84">
        <v>69</v>
      </c>
      <c r="D77" s="123">
        <v>0.0034009466476984163</v>
      </c>
      <c r="E77" s="123">
        <v>0.6239353305062283</v>
      </c>
      <c r="F77" s="84" t="s">
        <v>1917</v>
      </c>
      <c r="G77" s="84" t="b">
        <v>0</v>
      </c>
      <c r="H77" s="84" t="b">
        <v>0</v>
      </c>
      <c r="I77" s="84" t="b">
        <v>0</v>
      </c>
      <c r="J77" s="84" t="b">
        <v>0</v>
      </c>
      <c r="K77" s="84" t="b">
        <v>0</v>
      </c>
      <c r="L77" s="84" t="b">
        <v>0</v>
      </c>
    </row>
    <row r="78" spans="1:12" ht="15">
      <c r="A78" s="84" t="s">
        <v>229</v>
      </c>
      <c r="B78" s="84" t="s">
        <v>1980</v>
      </c>
      <c r="C78" s="84">
        <v>3</v>
      </c>
      <c r="D78" s="123">
        <v>0.011041689933692847</v>
      </c>
      <c r="E78" s="123">
        <v>0.2746167524704553</v>
      </c>
      <c r="F78" s="84" t="s">
        <v>1917</v>
      </c>
      <c r="G78" s="84" t="b">
        <v>0</v>
      </c>
      <c r="H78" s="84" t="b">
        <v>0</v>
      </c>
      <c r="I78" s="84" t="b">
        <v>0</v>
      </c>
      <c r="J78" s="84" t="b">
        <v>0</v>
      </c>
      <c r="K78" s="84" t="b">
        <v>0</v>
      </c>
      <c r="L78" s="84" t="b">
        <v>0</v>
      </c>
    </row>
    <row r="79" spans="1:12" ht="15">
      <c r="A79" s="84" t="s">
        <v>217</v>
      </c>
      <c r="B79" s="84" t="s">
        <v>1978</v>
      </c>
      <c r="C79" s="84">
        <v>2</v>
      </c>
      <c r="D79" s="123">
        <v>0.008300280004092199</v>
      </c>
      <c r="E79" s="123">
        <v>0.3291542841192485</v>
      </c>
      <c r="F79" s="84" t="s">
        <v>1917</v>
      </c>
      <c r="G79" s="84" t="b">
        <v>0</v>
      </c>
      <c r="H79" s="84" t="b">
        <v>0</v>
      </c>
      <c r="I79" s="84" t="b">
        <v>0</v>
      </c>
      <c r="J79" s="84" t="b">
        <v>0</v>
      </c>
      <c r="K79" s="84" t="b">
        <v>0</v>
      </c>
      <c r="L79" s="84" t="b">
        <v>0</v>
      </c>
    </row>
    <row r="80" spans="1:12" ht="15">
      <c r="A80" s="84" t="s">
        <v>1978</v>
      </c>
      <c r="B80" s="84" t="s">
        <v>217</v>
      </c>
      <c r="C80" s="84">
        <v>2</v>
      </c>
      <c r="D80" s="123">
        <v>0.008300280004092199</v>
      </c>
      <c r="E80" s="123">
        <v>0.6301842797832298</v>
      </c>
      <c r="F80" s="84" t="s">
        <v>1917</v>
      </c>
      <c r="G80" s="84" t="b">
        <v>0</v>
      </c>
      <c r="H80" s="84" t="b">
        <v>0</v>
      </c>
      <c r="I80" s="84" t="b">
        <v>0</v>
      </c>
      <c r="J80" s="84" t="b">
        <v>0</v>
      </c>
      <c r="K80" s="84" t="b">
        <v>0</v>
      </c>
      <c r="L80" s="84" t="b">
        <v>0</v>
      </c>
    </row>
    <row r="81" spans="1:12" ht="15">
      <c r="A81" s="84" t="s">
        <v>230</v>
      </c>
      <c r="B81" s="84" t="s">
        <v>233</v>
      </c>
      <c r="C81" s="84">
        <v>2</v>
      </c>
      <c r="D81" s="123">
        <v>0.008300280004092199</v>
      </c>
      <c r="E81" s="123">
        <v>2.180412632838324</v>
      </c>
      <c r="F81" s="84" t="s">
        <v>1917</v>
      </c>
      <c r="G81" s="84" t="b">
        <v>0</v>
      </c>
      <c r="H81" s="84" t="b">
        <v>0</v>
      </c>
      <c r="I81" s="84" t="b">
        <v>0</v>
      </c>
      <c r="J81" s="84" t="b">
        <v>0</v>
      </c>
      <c r="K81" s="84" t="b">
        <v>0</v>
      </c>
      <c r="L81" s="84" t="b">
        <v>0</v>
      </c>
    </row>
    <row r="82" spans="1:12" ht="15">
      <c r="A82" s="84" t="s">
        <v>233</v>
      </c>
      <c r="B82" s="84" t="s">
        <v>228</v>
      </c>
      <c r="C82" s="84">
        <v>2</v>
      </c>
      <c r="D82" s="123">
        <v>0.008300280004092199</v>
      </c>
      <c r="E82" s="123">
        <v>2.180412632838324</v>
      </c>
      <c r="F82" s="84" t="s">
        <v>1917</v>
      </c>
      <c r="G82" s="84" t="b">
        <v>0</v>
      </c>
      <c r="H82" s="84" t="b">
        <v>0</v>
      </c>
      <c r="I82" s="84" t="b">
        <v>0</v>
      </c>
      <c r="J82" s="84" t="b">
        <v>0</v>
      </c>
      <c r="K82" s="84" t="b">
        <v>0</v>
      </c>
      <c r="L82" s="84" t="b">
        <v>0</v>
      </c>
    </row>
    <row r="83" spans="1:12" ht="15">
      <c r="A83" s="84" t="s">
        <v>228</v>
      </c>
      <c r="B83" s="84" t="s">
        <v>221</v>
      </c>
      <c r="C83" s="84">
        <v>2</v>
      </c>
      <c r="D83" s="123">
        <v>0.008300280004092199</v>
      </c>
      <c r="E83" s="123">
        <v>2.180412632838324</v>
      </c>
      <c r="F83" s="84" t="s">
        <v>1917</v>
      </c>
      <c r="G83" s="84" t="b">
        <v>0</v>
      </c>
      <c r="H83" s="84" t="b">
        <v>0</v>
      </c>
      <c r="I83" s="84" t="b">
        <v>0</v>
      </c>
      <c r="J83" s="84" t="b">
        <v>0</v>
      </c>
      <c r="K83" s="84" t="b">
        <v>0</v>
      </c>
      <c r="L83" s="84" t="b">
        <v>0</v>
      </c>
    </row>
    <row r="84" spans="1:12" ht="15">
      <c r="A84" s="84" t="s">
        <v>235</v>
      </c>
      <c r="B84" s="84" t="s">
        <v>1980</v>
      </c>
      <c r="C84" s="84">
        <v>2</v>
      </c>
      <c r="D84" s="123">
        <v>0.008300280004092199</v>
      </c>
      <c r="E84" s="123">
        <v>0.6425935377650497</v>
      </c>
      <c r="F84" s="84" t="s">
        <v>1917</v>
      </c>
      <c r="G84" s="84" t="b">
        <v>0</v>
      </c>
      <c r="H84" s="84" t="b">
        <v>0</v>
      </c>
      <c r="I84" s="84" t="b">
        <v>0</v>
      </c>
      <c r="J84" s="84" t="b">
        <v>0</v>
      </c>
      <c r="K84" s="84" t="b">
        <v>0</v>
      </c>
      <c r="L84" s="84" t="b">
        <v>0</v>
      </c>
    </row>
    <row r="85" spans="1:12" ht="15">
      <c r="A85" s="84" t="s">
        <v>242</v>
      </c>
      <c r="B85" s="84" t="s">
        <v>241</v>
      </c>
      <c r="C85" s="84">
        <v>2</v>
      </c>
      <c r="D85" s="123">
        <v>0.008300280004092199</v>
      </c>
      <c r="E85" s="123">
        <v>2.180412632838324</v>
      </c>
      <c r="F85" s="84" t="s">
        <v>1917</v>
      </c>
      <c r="G85" s="84" t="b">
        <v>0</v>
      </c>
      <c r="H85" s="84" t="b">
        <v>0</v>
      </c>
      <c r="I85" s="84" t="b">
        <v>0</v>
      </c>
      <c r="J85" s="84" t="b">
        <v>0</v>
      </c>
      <c r="K85" s="84" t="b">
        <v>0</v>
      </c>
      <c r="L85" s="84" t="b">
        <v>0</v>
      </c>
    </row>
    <row r="86" spans="1:12" ht="15">
      <c r="A86" s="84" t="s">
        <v>241</v>
      </c>
      <c r="B86" s="84" t="s">
        <v>240</v>
      </c>
      <c r="C86" s="84">
        <v>2</v>
      </c>
      <c r="D86" s="123">
        <v>0.008300280004092199</v>
      </c>
      <c r="E86" s="123">
        <v>2.180412632838324</v>
      </c>
      <c r="F86" s="84" t="s">
        <v>1917</v>
      </c>
      <c r="G86" s="84" t="b">
        <v>0</v>
      </c>
      <c r="H86" s="84" t="b">
        <v>0</v>
      </c>
      <c r="I86" s="84" t="b">
        <v>0</v>
      </c>
      <c r="J86" s="84" t="b">
        <v>0</v>
      </c>
      <c r="K86" s="84" t="b">
        <v>0</v>
      </c>
      <c r="L86" s="84" t="b">
        <v>0</v>
      </c>
    </row>
    <row r="87" spans="1:12" ht="15">
      <c r="A87" s="84" t="s">
        <v>240</v>
      </c>
      <c r="B87" s="84" t="s">
        <v>239</v>
      </c>
      <c r="C87" s="84">
        <v>2</v>
      </c>
      <c r="D87" s="123">
        <v>0.008300280004092199</v>
      </c>
      <c r="E87" s="123">
        <v>2.180412632838324</v>
      </c>
      <c r="F87" s="84" t="s">
        <v>1917</v>
      </c>
      <c r="G87" s="84" t="b">
        <v>0</v>
      </c>
      <c r="H87" s="84" t="b">
        <v>0</v>
      </c>
      <c r="I87" s="84" t="b">
        <v>0</v>
      </c>
      <c r="J87" s="84" t="b">
        <v>0</v>
      </c>
      <c r="K87" s="84" t="b">
        <v>0</v>
      </c>
      <c r="L87" s="84" t="b">
        <v>0</v>
      </c>
    </row>
    <row r="88" spans="1:12" ht="15">
      <c r="A88" s="84" t="s">
        <v>239</v>
      </c>
      <c r="B88" s="84" t="s">
        <v>238</v>
      </c>
      <c r="C88" s="84">
        <v>2</v>
      </c>
      <c r="D88" s="123">
        <v>0.008300280004092199</v>
      </c>
      <c r="E88" s="123">
        <v>2.180412632838324</v>
      </c>
      <c r="F88" s="84" t="s">
        <v>1917</v>
      </c>
      <c r="G88" s="84" t="b">
        <v>0</v>
      </c>
      <c r="H88" s="84" t="b">
        <v>0</v>
      </c>
      <c r="I88" s="84" t="b">
        <v>0</v>
      </c>
      <c r="J88" s="84" t="b">
        <v>0</v>
      </c>
      <c r="K88" s="84" t="b">
        <v>0</v>
      </c>
      <c r="L88" s="84" t="b">
        <v>0</v>
      </c>
    </row>
    <row r="89" spans="1:12" ht="15">
      <c r="A89" s="84" t="s">
        <v>238</v>
      </c>
      <c r="B89" s="84" t="s">
        <v>1980</v>
      </c>
      <c r="C89" s="84">
        <v>2</v>
      </c>
      <c r="D89" s="123">
        <v>0.008300280004092199</v>
      </c>
      <c r="E89" s="123">
        <v>0.6425935377650497</v>
      </c>
      <c r="F89" s="84" t="s">
        <v>1917</v>
      </c>
      <c r="G89" s="84" t="b">
        <v>0</v>
      </c>
      <c r="H89" s="84" t="b">
        <v>0</v>
      </c>
      <c r="I89" s="84" t="b">
        <v>0</v>
      </c>
      <c r="J89" s="84" t="b">
        <v>0</v>
      </c>
      <c r="K89" s="84" t="b">
        <v>0</v>
      </c>
      <c r="L89" s="84" t="b">
        <v>0</v>
      </c>
    </row>
    <row r="90" spans="1:12" ht="15">
      <c r="A90" s="84" t="s">
        <v>1980</v>
      </c>
      <c r="B90" s="84" t="s">
        <v>1978</v>
      </c>
      <c r="C90" s="84">
        <v>13</v>
      </c>
      <c r="D90" s="123">
        <v>0.008079227877349777</v>
      </c>
      <c r="E90" s="123">
        <v>0.7533276666586114</v>
      </c>
      <c r="F90" s="84" t="s">
        <v>1918</v>
      </c>
      <c r="G90" s="84" t="b">
        <v>0</v>
      </c>
      <c r="H90" s="84" t="b">
        <v>0</v>
      </c>
      <c r="I90" s="84" t="b">
        <v>0</v>
      </c>
      <c r="J90" s="84" t="b">
        <v>0</v>
      </c>
      <c r="K90" s="84" t="b">
        <v>0</v>
      </c>
      <c r="L90" s="84" t="b">
        <v>0</v>
      </c>
    </row>
    <row r="91" spans="1:12" ht="15">
      <c r="A91" s="84" t="s">
        <v>1978</v>
      </c>
      <c r="B91" s="84" t="s">
        <v>1979</v>
      </c>
      <c r="C91" s="84">
        <v>13</v>
      </c>
      <c r="D91" s="123">
        <v>0.008079227877349777</v>
      </c>
      <c r="E91" s="123">
        <v>0.7533276666586114</v>
      </c>
      <c r="F91" s="84" t="s">
        <v>1918</v>
      </c>
      <c r="G91" s="84" t="b">
        <v>0</v>
      </c>
      <c r="H91" s="84" t="b">
        <v>0</v>
      </c>
      <c r="I91" s="84" t="b">
        <v>0</v>
      </c>
      <c r="J91" s="84" t="b">
        <v>0</v>
      </c>
      <c r="K91" s="84" t="b">
        <v>0</v>
      </c>
      <c r="L91" s="84" t="b">
        <v>0</v>
      </c>
    </row>
    <row r="92" spans="1:12" ht="15">
      <c r="A92" s="84" t="s">
        <v>217</v>
      </c>
      <c r="B92" s="84" t="s">
        <v>1978</v>
      </c>
      <c r="C92" s="84">
        <v>2</v>
      </c>
      <c r="D92" s="123">
        <v>0.017501225267834004</v>
      </c>
      <c r="E92" s="123">
        <v>0.45229767099463025</v>
      </c>
      <c r="F92" s="84" t="s">
        <v>1918</v>
      </c>
      <c r="G92" s="84" t="b">
        <v>0</v>
      </c>
      <c r="H92" s="84" t="b">
        <v>0</v>
      </c>
      <c r="I92" s="84" t="b">
        <v>0</v>
      </c>
      <c r="J92" s="84" t="b">
        <v>0</v>
      </c>
      <c r="K92" s="84" t="b">
        <v>0</v>
      </c>
      <c r="L92" s="84" t="b">
        <v>0</v>
      </c>
    </row>
    <row r="93" spans="1:12" ht="15">
      <c r="A93" s="84" t="s">
        <v>1978</v>
      </c>
      <c r="B93" s="84" t="s">
        <v>217</v>
      </c>
      <c r="C93" s="84">
        <v>2</v>
      </c>
      <c r="D93" s="123">
        <v>0.017501225267834004</v>
      </c>
      <c r="E93" s="123">
        <v>0.7533276666586114</v>
      </c>
      <c r="F93" s="84" t="s">
        <v>1918</v>
      </c>
      <c r="G93" s="84" t="b">
        <v>0</v>
      </c>
      <c r="H93" s="84" t="b">
        <v>0</v>
      </c>
      <c r="I93" s="84" t="b">
        <v>0</v>
      </c>
      <c r="J93" s="84" t="b">
        <v>0</v>
      </c>
      <c r="K93" s="84" t="b">
        <v>0</v>
      </c>
      <c r="L93" s="84" t="b">
        <v>0</v>
      </c>
    </row>
    <row r="94" spans="1:12" ht="15">
      <c r="A94" s="84" t="s">
        <v>230</v>
      </c>
      <c r="B94" s="84" t="s">
        <v>233</v>
      </c>
      <c r="C94" s="84">
        <v>2</v>
      </c>
      <c r="D94" s="123">
        <v>0.017501225267834004</v>
      </c>
      <c r="E94" s="123">
        <v>1.6283889300503116</v>
      </c>
      <c r="F94" s="84" t="s">
        <v>1918</v>
      </c>
      <c r="G94" s="84" t="b">
        <v>0</v>
      </c>
      <c r="H94" s="84" t="b">
        <v>0</v>
      </c>
      <c r="I94" s="84" t="b">
        <v>0</v>
      </c>
      <c r="J94" s="84" t="b">
        <v>0</v>
      </c>
      <c r="K94" s="84" t="b">
        <v>0</v>
      </c>
      <c r="L94" s="84" t="b">
        <v>0</v>
      </c>
    </row>
    <row r="95" spans="1:12" ht="15">
      <c r="A95" s="84" t="s">
        <v>233</v>
      </c>
      <c r="B95" s="84" t="s">
        <v>228</v>
      </c>
      <c r="C95" s="84">
        <v>2</v>
      </c>
      <c r="D95" s="123">
        <v>0.017501225267834004</v>
      </c>
      <c r="E95" s="123">
        <v>1.6283889300503116</v>
      </c>
      <c r="F95" s="84" t="s">
        <v>1918</v>
      </c>
      <c r="G95" s="84" t="b">
        <v>0</v>
      </c>
      <c r="H95" s="84" t="b">
        <v>0</v>
      </c>
      <c r="I95" s="84" t="b">
        <v>0</v>
      </c>
      <c r="J95" s="84" t="b">
        <v>0</v>
      </c>
      <c r="K95" s="84" t="b">
        <v>0</v>
      </c>
      <c r="L95" s="84" t="b">
        <v>0</v>
      </c>
    </row>
    <row r="96" spans="1:12" ht="15">
      <c r="A96" s="84" t="s">
        <v>228</v>
      </c>
      <c r="B96" s="84" t="s">
        <v>221</v>
      </c>
      <c r="C96" s="84">
        <v>2</v>
      </c>
      <c r="D96" s="123">
        <v>0.017501225267834004</v>
      </c>
      <c r="E96" s="123">
        <v>1.6283889300503116</v>
      </c>
      <c r="F96" s="84" t="s">
        <v>1918</v>
      </c>
      <c r="G96" s="84" t="b">
        <v>0</v>
      </c>
      <c r="H96" s="84" t="b">
        <v>0</v>
      </c>
      <c r="I96" s="84" t="b">
        <v>0</v>
      </c>
      <c r="J96" s="84" t="b">
        <v>0</v>
      </c>
      <c r="K96" s="84" t="b">
        <v>0</v>
      </c>
      <c r="L96" s="84" t="b">
        <v>0</v>
      </c>
    </row>
    <row r="97" spans="1:12" ht="15">
      <c r="A97" s="84" t="s">
        <v>218</v>
      </c>
      <c r="B97" s="84" t="s">
        <v>220</v>
      </c>
      <c r="C97" s="84">
        <v>2</v>
      </c>
      <c r="D97" s="123">
        <v>0.017501225267834004</v>
      </c>
      <c r="E97" s="123">
        <v>0.7533276666586114</v>
      </c>
      <c r="F97" s="84" t="s">
        <v>1918</v>
      </c>
      <c r="G97" s="84" t="b">
        <v>0</v>
      </c>
      <c r="H97" s="84" t="b">
        <v>0</v>
      </c>
      <c r="I97" s="84" t="b">
        <v>0</v>
      </c>
      <c r="J97" s="84" t="b">
        <v>0</v>
      </c>
      <c r="K97" s="84" t="b">
        <v>0</v>
      </c>
      <c r="L97" s="84" t="b">
        <v>0</v>
      </c>
    </row>
    <row r="98" spans="1:12" ht="15">
      <c r="A98" s="84" t="s">
        <v>220</v>
      </c>
      <c r="B98" s="84" t="s">
        <v>1980</v>
      </c>
      <c r="C98" s="84">
        <v>2</v>
      </c>
      <c r="D98" s="123">
        <v>0.017501225267834004</v>
      </c>
      <c r="E98" s="123">
        <v>0.8154755734074559</v>
      </c>
      <c r="F98" s="84" t="s">
        <v>1918</v>
      </c>
      <c r="G98" s="84" t="b">
        <v>0</v>
      </c>
      <c r="H98" s="84" t="b">
        <v>0</v>
      </c>
      <c r="I98" s="84" t="b">
        <v>0</v>
      </c>
      <c r="J98" s="84" t="b">
        <v>0</v>
      </c>
      <c r="K98" s="84" t="b">
        <v>0</v>
      </c>
      <c r="L98" s="84" t="b">
        <v>0</v>
      </c>
    </row>
    <row r="99" spans="1:12" ht="15">
      <c r="A99" s="84" t="s">
        <v>1978</v>
      </c>
      <c r="B99" s="84" t="s">
        <v>217</v>
      </c>
      <c r="C99" s="84">
        <v>11</v>
      </c>
      <c r="D99" s="123">
        <v>0</v>
      </c>
      <c r="E99" s="123">
        <v>1.0225658278987413</v>
      </c>
      <c r="F99" s="84" t="s">
        <v>1919</v>
      </c>
      <c r="G99" s="84" t="b">
        <v>0</v>
      </c>
      <c r="H99" s="84" t="b">
        <v>0</v>
      </c>
      <c r="I99" s="84" t="b">
        <v>0</v>
      </c>
      <c r="J99" s="84" t="b">
        <v>0</v>
      </c>
      <c r="K99" s="84" t="b">
        <v>0</v>
      </c>
      <c r="L99" s="84" t="b">
        <v>0</v>
      </c>
    </row>
    <row r="100" spans="1:12" ht="15">
      <c r="A100" s="84" t="s">
        <v>217</v>
      </c>
      <c r="B100" s="84" t="s">
        <v>229</v>
      </c>
      <c r="C100" s="84">
        <v>9</v>
      </c>
      <c r="D100" s="123">
        <v>0.004641133618166283</v>
      </c>
      <c r="E100" s="123">
        <v>0.9073869285795977</v>
      </c>
      <c r="F100" s="84" t="s">
        <v>1919</v>
      </c>
      <c r="G100" s="84" t="b">
        <v>0</v>
      </c>
      <c r="H100" s="84" t="b">
        <v>0</v>
      </c>
      <c r="I100" s="84" t="b">
        <v>0</v>
      </c>
      <c r="J100" s="84" t="b">
        <v>0</v>
      </c>
      <c r="K100" s="84" t="b">
        <v>0</v>
      </c>
      <c r="L100" s="84" t="b">
        <v>0</v>
      </c>
    </row>
    <row r="101" spans="1:12" ht="15">
      <c r="A101" s="84" t="s">
        <v>229</v>
      </c>
      <c r="B101" s="84" t="s">
        <v>218</v>
      </c>
      <c r="C101" s="84">
        <v>7</v>
      </c>
      <c r="D101" s="123">
        <v>0.008130547431998683</v>
      </c>
      <c r="E101" s="123">
        <v>0.9609697566522294</v>
      </c>
      <c r="F101" s="84" t="s">
        <v>1919</v>
      </c>
      <c r="G101" s="84" t="b">
        <v>0</v>
      </c>
      <c r="H101" s="84" t="b">
        <v>0</v>
      </c>
      <c r="I101" s="84" t="b">
        <v>0</v>
      </c>
      <c r="J101" s="84" t="b">
        <v>0</v>
      </c>
      <c r="K101" s="84" t="b">
        <v>0</v>
      </c>
      <c r="L101" s="84" t="b">
        <v>0</v>
      </c>
    </row>
    <row r="102" spans="1:12" ht="15">
      <c r="A102" s="84" t="s">
        <v>231</v>
      </c>
      <c r="B102" s="84" t="s">
        <v>230</v>
      </c>
      <c r="C102" s="84">
        <v>7</v>
      </c>
      <c r="D102" s="123">
        <v>0.008130547431998683</v>
      </c>
      <c r="E102" s="123">
        <v>1.1352701080900298</v>
      </c>
      <c r="F102" s="84" t="s">
        <v>1919</v>
      </c>
      <c r="G102" s="84" t="b">
        <v>0</v>
      </c>
      <c r="H102" s="84" t="b">
        <v>0</v>
      </c>
      <c r="I102" s="84" t="b">
        <v>0</v>
      </c>
      <c r="J102" s="84" t="b">
        <v>0</v>
      </c>
      <c r="K102" s="84" t="b">
        <v>0</v>
      </c>
      <c r="L102" s="84" t="b">
        <v>0</v>
      </c>
    </row>
    <row r="103" spans="1:12" ht="15">
      <c r="A103" s="84" t="s">
        <v>218</v>
      </c>
      <c r="B103" s="84" t="s">
        <v>231</v>
      </c>
      <c r="C103" s="84">
        <v>6</v>
      </c>
      <c r="D103" s="123">
        <v>0.009345849755310583</v>
      </c>
      <c r="E103" s="123">
        <v>0.9811731427405165</v>
      </c>
      <c r="F103" s="84" t="s">
        <v>1919</v>
      </c>
      <c r="G103" s="84" t="b">
        <v>0</v>
      </c>
      <c r="H103" s="84" t="b">
        <v>0</v>
      </c>
      <c r="I103" s="84" t="b">
        <v>0</v>
      </c>
      <c r="J103" s="84" t="b">
        <v>0</v>
      </c>
      <c r="K103" s="84" t="b">
        <v>0</v>
      </c>
      <c r="L103" s="84" t="b">
        <v>0</v>
      </c>
    </row>
    <row r="104" spans="1:12" ht="15">
      <c r="A104" s="84" t="s">
        <v>217</v>
      </c>
      <c r="B104" s="84" t="s">
        <v>1978</v>
      </c>
      <c r="C104" s="84">
        <v>5</v>
      </c>
      <c r="D104" s="123">
        <v>0.010130848545035688</v>
      </c>
      <c r="E104" s="123">
        <v>0.6521144234762917</v>
      </c>
      <c r="F104" s="84" t="s">
        <v>1919</v>
      </c>
      <c r="G104" s="84" t="b">
        <v>0</v>
      </c>
      <c r="H104" s="84" t="b">
        <v>0</v>
      </c>
      <c r="I104" s="84" t="b">
        <v>0</v>
      </c>
      <c r="J104" s="84" t="b">
        <v>0</v>
      </c>
      <c r="K104" s="84" t="b">
        <v>0</v>
      </c>
      <c r="L104" s="84" t="b">
        <v>0</v>
      </c>
    </row>
    <row r="105" spans="1:12" ht="15">
      <c r="A105" s="84" t="s">
        <v>230</v>
      </c>
      <c r="B105" s="84" t="s">
        <v>228</v>
      </c>
      <c r="C105" s="84">
        <v>4</v>
      </c>
      <c r="D105" s="123">
        <v>0.01039840695456243</v>
      </c>
      <c r="E105" s="123">
        <v>0.8050818836848351</v>
      </c>
      <c r="F105" s="84" t="s">
        <v>1919</v>
      </c>
      <c r="G105" s="84" t="b">
        <v>0</v>
      </c>
      <c r="H105" s="84" t="b">
        <v>0</v>
      </c>
      <c r="I105" s="84" t="b">
        <v>0</v>
      </c>
      <c r="J105" s="84" t="b">
        <v>0</v>
      </c>
      <c r="K105" s="84" t="b">
        <v>0</v>
      </c>
      <c r="L105" s="84" t="b">
        <v>0</v>
      </c>
    </row>
    <row r="106" spans="1:12" ht="15">
      <c r="A106" s="84" t="s">
        <v>228</v>
      </c>
      <c r="B106" s="84" t="s">
        <v>233</v>
      </c>
      <c r="C106" s="84">
        <v>4</v>
      </c>
      <c r="D106" s="123">
        <v>0.01039840695456243</v>
      </c>
      <c r="E106" s="123">
        <v>0.8562344061322165</v>
      </c>
      <c r="F106" s="84" t="s">
        <v>1919</v>
      </c>
      <c r="G106" s="84" t="b">
        <v>0</v>
      </c>
      <c r="H106" s="84" t="b">
        <v>0</v>
      </c>
      <c r="I106" s="84" t="b">
        <v>0</v>
      </c>
      <c r="J106" s="84" t="b">
        <v>0</v>
      </c>
      <c r="K106" s="84" t="b">
        <v>0</v>
      </c>
      <c r="L106" s="84" t="b">
        <v>0</v>
      </c>
    </row>
    <row r="107" spans="1:12" ht="15">
      <c r="A107" s="84" t="s">
        <v>233</v>
      </c>
      <c r="B107" s="84" t="s">
        <v>226</v>
      </c>
      <c r="C107" s="84">
        <v>4</v>
      </c>
      <c r="D107" s="123">
        <v>0.01039840695456243</v>
      </c>
      <c r="E107" s="123">
        <v>1.0525290512761847</v>
      </c>
      <c r="F107" s="84" t="s">
        <v>1919</v>
      </c>
      <c r="G107" s="84" t="b">
        <v>0</v>
      </c>
      <c r="H107" s="84" t="b">
        <v>0</v>
      </c>
      <c r="I107" s="84" t="b">
        <v>0</v>
      </c>
      <c r="J107" s="84" t="b">
        <v>0</v>
      </c>
      <c r="K107" s="84" t="b">
        <v>0</v>
      </c>
      <c r="L107" s="84" t="b">
        <v>0</v>
      </c>
    </row>
    <row r="108" spans="1:12" ht="15">
      <c r="A108" s="84" t="s">
        <v>230</v>
      </c>
      <c r="B108" s="84" t="s">
        <v>233</v>
      </c>
      <c r="C108" s="84">
        <v>4</v>
      </c>
      <c r="D108" s="123">
        <v>0.01039840695456243</v>
      </c>
      <c r="E108" s="123">
        <v>0.9433845818511165</v>
      </c>
      <c r="F108" s="84" t="s">
        <v>1919</v>
      </c>
      <c r="G108" s="84" t="b">
        <v>0</v>
      </c>
      <c r="H108" s="84" t="b">
        <v>0</v>
      </c>
      <c r="I108" s="84" t="b">
        <v>0</v>
      </c>
      <c r="J108" s="84" t="b">
        <v>0</v>
      </c>
      <c r="K108" s="84" t="b">
        <v>0</v>
      </c>
      <c r="L108" s="84" t="b">
        <v>0</v>
      </c>
    </row>
    <row r="109" spans="1:12" ht="15">
      <c r="A109" s="84" t="s">
        <v>233</v>
      </c>
      <c r="B109" s="84" t="s">
        <v>228</v>
      </c>
      <c r="C109" s="84">
        <v>4</v>
      </c>
      <c r="D109" s="123">
        <v>0.01039840695456243</v>
      </c>
      <c r="E109" s="123">
        <v>0.8562344061322165</v>
      </c>
      <c r="F109" s="84" t="s">
        <v>1919</v>
      </c>
      <c r="G109" s="84" t="b">
        <v>0</v>
      </c>
      <c r="H109" s="84" t="b">
        <v>0</v>
      </c>
      <c r="I109" s="84" t="b">
        <v>0</v>
      </c>
      <c r="J109" s="84" t="b">
        <v>0</v>
      </c>
      <c r="K109" s="84" t="b">
        <v>0</v>
      </c>
      <c r="L109" s="84" t="b">
        <v>0</v>
      </c>
    </row>
    <row r="110" spans="1:12" ht="15">
      <c r="A110" s="84" t="s">
        <v>228</v>
      </c>
      <c r="B110" s="84" t="s">
        <v>221</v>
      </c>
      <c r="C110" s="84">
        <v>4</v>
      </c>
      <c r="D110" s="123">
        <v>0.01039840695456243</v>
      </c>
      <c r="E110" s="123">
        <v>1.1572644017961977</v>
      </c>
      <c r="F110" s="84" t="s">
        <v>1919</v>
      </c>
      <c r="G110" s="84" t="b">
        <v>0</v>
      </c>
      <c r="H110" s="84" t="b">
        <v>0</v>
      </c>
      <c r="I110" s="84" t="b">
        <v>0</v>
      </c>
      <c r="J110" s="84" t="b">
        <v>0</v>
      </c>
      <c r="K110" s="84" t="b">
        <v>0</v>
      </c>
      <c r="L110" s="84" t="b">
        <v>0</v>
      </c>
    </row>
    <row r="111" spans="1:12" ht="15">
      <c r="A111" s="84" t="s">
        <v>2085</v>
      </c>
      <c r="B111" s="84" t="s">
        <v>2086</v>
      </c>
      <c r="C111" s="84">
        <v>4</v>
      </c>
      <c r="D111" s="123">
        <v>0.01039840695456243</v>
      </c>
      <c r="E111" s="123">
        <v>1.5965970956264601</v>
      </c>
      <c r="F111" s="84" t="s">
        <v>1919</v>
      </c>
      <c r="G111" s="84" t="b">
        <v>1</v>
      </c>
      <c r="H111" s="84" t="b">
        <v>0</v>
      </c>
      <c r="I111" s="84" t="b">
        <v>0</v>
      </c>
      <c r="J111" s="84" t="b">
        <v>0</v>
      </c>
      <c r="K111" s="84" t="b">
        <v>0</v>
      </c>
      <c r="L111" s="84" t="b">
        <v>0</v>
      </c>
    </row>
    <row r="112" spans="1:12" ht="15">
      <c r="A112" s="84" t="s">
        <v>2086</v>
      </c>
      <c r="B112" s="84" t="s">
        <v>1978</v>
      </c>
      <c r="C112" s="84">
        <v>4</v>
      </c>
      <c r="D112" s="123">
        <v>0.01039840695456243</v>
      </c>
      <c r="E112" s="123">
        <v>1.1572644017961977</v>
      </c>
      <c r="F112" s="84" t="s">
        <v>1919</v>
      </c>
      <c r="G112" s="84" t="b">
        <v>0</v>
      </c>
      <c r="H112" s="84" t="b">
        <v>0</v>
      </c>
      <c r="I112" s="84" t="b">
        <v>0</v>
      </c>
      <c r="J112" s="84" t="b">
        <v>0</v>
      </c>
      <c r="K112" s="84" t="b">
        <v>0</v>
      </c>
      <c r="L112" s="84" t="b">
        <v>0</v>
      </c>
    </row>
    <row r="113" spans="1:12" ht="15">
      <c r="A113" s="84" t="s">
        <v>226</v>
      </c>
      <c r="B113" s="84" t="s">
        <v>232</v>
      </c>
      <c r="C113" s="84">
        <v>3</v>
      </c>
      <c r="D113" s="123">
        <v>0.01001665261133543</v>
      </c>
      <c r="E113" s="123">
        <v>1.3535590469401657</v>
      </c>
      <c r="F113" s="84" t="s">
        <v>1919</v>
      </c>
      <c r="G113" s="84" t="b">
        <v>0</v>
      </c>
      <c r="H113" s="84" t="b">
        <v>0</v>
      </c>
      <c r="I113" s="84" t="b">
        <v>0</v>
      </c>
      <c r="J113" s="84" t="b">
        <v>0</v>
      </c>
      <c r="K113" s="84" t="b">
        <v>0</v>
      </c>
      <c r="L113" s="84" t="b">
        <v>0</v>
      </c>
    </row>
    <row r="114" spans="1:12" ht="15">
      <c r="A114" s="84" t="s">
        <v>1978</v>
      </c>
      <c r="B114" s="84" t="s">
        <v>2087</v>
      </c>
      <c r="C114" s="84">
        <v>3</v>
      </c>
      <c r="D114" s="123">
        <v>0.01001665261133543</v>
      </c>
      <c r="E114" s="123">
        <v>1.0225658278987413</v>
      </c>
      <c r="F114" s="84" t="s">
        <v>1919</v>
      </c>
      <c r="G114" s="84" t="b">
        <v>0</v>
      </c>
      <c r="H114" s="84" t="b">
        <v>0</v>
      </c>
      <c r="I114" s="84" t="b">
        <v>0</v>
      </c>
      <c r="J114" s="84" t="b">
        <v>0</v>
      </c>
      <c r="K114" s="84" t="b">
        <v>0</v>
      </c>
      <c r="L114" s="84" t="b">
        <v>0</v>
      </c>
    </row>
    <row r="115" spans="1:12" ht="15">
      <c r="A115" s="84" t="s">
        <v>2087</v>
      </c>
      <c r="B115" s="84" t="s">
        <v>2088</v>
      </c>
      <c r="C115" s="84">
        <v>3</v>
      </c>
      <c r="D115" s="123">
        <v>0.01001665261133543</v>
      </c>
      <c r="E115" s="123">
        <v>1.7215358322347603</v>
      </c>
      <c r="F115" s="84" t="s">
        <v>1919</v>
      </c>
      <c r="G115" s="84" t="b">
        <v>0</v>
      </c>
      <c r="H115" s="84" t="b">
        <v>0</v>
      </c>
      <c r="I115" s="84" t="b">
        <v>0</v>
      </c>
      <c r="J115" s="84" t="b">
        <v>0</v>
      </c>
      <c r="K115" s="84" t="b">
        <v>0</v>
      </c>
      <c r="L115" s="84" t="b">
        <v>0</v>
      </c>
    </row>
    <row r="116" spans="1:12" ht="15">
      <c r="A116" s="84" t="s">
        <v>2088</v>
      </c>
      <c r="B116" s="84" t="s">
        <v>2089</v>
      </c>
      <c r="C116" s="84">
        <v>3</v>
      </c>
      <c r="D116" s="123">
        <v>0.01001665261133543</v>
      </c>
      <c r="E116" s="123">
        <v>1.7215358322347603</v>
      </c>
      <c r="F116" s="84" t="s">
        <v>1919</v>
      </c>
      <c r="G116" s="84" t="b">
        <v>0</v>
      </c>
      <c r="H116" s="84" t="b">
        <v>0</v>
      </c>
      <c r="I116" s="84" t="b">
        <v>0</v>
      </c>
      <c r="J116" s="84" t="b">
        <v>0</v>
      </c>
      <c r="K116" s="84" t="b">
        <v>0</v>
      </c>
      <c r="L116" s="84" t="b">
        <v>0</v>
      </c>
    </row>
    <row r="117" spans="1:12" ht="15">
      <c r="A117" s="84" t="s">
        <v>218</v>
      </c>
      <c r="B117" s="84" t="s">
        <v>228</v>
      </c>
      <c r="C117" s="84">
        <v>3</v>
      </c>
      <c r="D117" s="123">
        <v>0.01001665261133543</v>
      </c>
      <c r="E117" s="123">
        <v>0.5929929713576351</v>
      </c>
      <c r="F117" s="84" t="s">
        <v>1919</v>
      </c>
      <c r="G117" s="84" t="b">
        <v>0</v>
      </c>
      <c r="H117" s="84" t="b">
        <v>0</v>
      </c>
      <c r="I117" s="84" t="b">
        <v>0</v>
      </c>
      <c r="J117" s="84" t="b">
        <v>0</v>
      </c>
      <c r="K117" s="84" t="b">
        <v>0</v>
      </c>
      <c r="L117" s="84" t="b">
        <v>0</v>
      </c>
    </row>
    <row r="118" spans="1:12" ht="15">
      <c r="A118" s="84" t="s">
        <v>228</v>
      </c>
      <c r="B118" s="84" t="s">
        <v>227</v>
      </c>
      <c r="C118" s="84">
        <v>3</v>
      </c>
      <c r="D118" s="123">
        <v>0.01001665261133543</v>
      </c>
      <c r="E118" s="123">
        <v>0.8562344061322165</v>
      </c>
      <c r="F118" s="84" t="s">
        <v>1919</v>
      </c>
      <c r="G118" s="84" t="b">
        <v>0</v>
      </c>
      <c r="H118" s="84" t="b">
        <v>0</v>
      </c>
      <c r="I118" s="84" t="b">
        <v>0</v>
      </c>
      <c r="J118" s="84" t="b">
        <v>0</v>
      </c>
      <c r="K118" s="84" t="b">
        <v>0</v>
      </c>
      <c r="L118" s="84" t="b">
        <v>0</v>
      </c>
    </row>
    <row r="119" spans="1:12" ht="15">
      <c r="A119" s="84" t="s">
        <v>227</v>
      </c>
      <c r="B119" s="84" t="s">
        <v>226</v>
      </c>
      <c r="C119" s="84">
        <v>3</v>
      </c>
      <c r="D119" s="123">
        <v>0.01001665261133543</v>
      </c>
      <c r="E119" s="123">
        <v>1.0525290512761847</v>
      </c>
      <c r="F119" s="84" t="s">
        <v>1919</v>
      </c>
      <c r="G119" s="84" t="b">
        <v>0</v>
      </c>
      <c r="H119" s="84" t="b">
        <v>0</v>
      </c>
      <c r="I119" s="84" t="b">
        <v>0</v>
      </c>
      <c r="J119" s="84" t="b">
        <v>0</v>
      </c>
      <c r="K119" s="84" t="b">
        <v>0</v>
      </c>
      <c r="L119" s="84" t="b">
        <v>0</v>
      </c>
    </row>
    <row r="120" spans="1:12" ht="15">
      <c r="A120" s="84" t="s">
        <v>226</v>
      </c>
      <c r="B120" s="84" t="s">
        <v>225</v>
      </c>
      <c r="C120" s="84">
        <v>3</v>
      </c>
      <c r="D120" s="123">
        <v>0.01001665261133543</v>
      </c>
      <c r="E120" s="123">
        <v>1.2286203103318658</v>
      </c>
      <c r="F120" s="84" t="s">
        <v>1919</v>
      </c>
      <c r="G120" s="84" t="b">
        <v>0</v>
      </c>
      <c r="H120" s="84" t="b">
        <v>0</v>
      </c>
      <c r="I120" s="84" t="b">
        <v>0</v>
      </c>
      <c r="J120" s="84" t="b">
        <v>0</v>
      </c>
      <c r="K120" s="84" t="b">
        <v>0</v>
      </c>
      <c r="L120" s="84" t="b">
        <v>0</v>
      </c>
    </row>
    <row r="121" spans="1:12" ht="15">
      <c r="A121" s="84" t="s">
        <v>225</v>
      </c>
      <c r="B121" s="84" t="s">
        <v>224</v>
      </c>
      <c r="C121" s="84">
        <v>3</v>
      </c>
      <c r="D121" s="123">
        <v>0.01001665261133543</v>
      </c>
      <c r="E121" s="123">
        <v>1.3747483460101038</v>
      </c>
      <c r="F121" s="84" t="s">
        <v>1919</v>
      </c>
      <c r="G121" s="84" t="b">
        <v>0</v>
      </c>
      <c r="H121" s="84" t="b">
        <v>0</v>
      </c>
      <c r="I121" s="84" t="b">
        <v>0</v>
      </c>
      <c r="J121" s="84" t="b">
        <v>0</v>
      </c>
      <c r="K121" s="84" t="b">
        <v>0</v>
      </c>
      <c r="L121" s="84" t="b">
        <v>0</v>
      </c>
    </row>
    <row r="122" spans="1:12" ht="15">
      <c r="A122" s="84" t="s">
        <v>217</v>
      </c>
      <c r="B122" s="84" t="s">
        <v>219</v>
      </c>
      <c r="C122" s="84">
        <v>2</v>
      </c>
      <c r="D122" s="123">
        <v>0.008761688633067975</v>
      </c>
      <c r="E122" s="123">
        <v>0.6935071086345167</v>
      </c>
      <c r="F122" s="84" t="s">
        <v>1919</v>
      </c>
      <c r="G122" s="84" t="b">
        <v>0</v>
      </c>
      <c r="H122" s="84" t="b">
        <v>0</v>
      </c>
      <c r="I122" s="84" t="b">
        <v>0</v>
      </c>
      <c r="J122" s="84" t="b">
        <v>0</v>
      </c>
      <c r="K122" s="84" t="b">
        <v>0</v>
      </c>
      <c r="L122" s="84" t="b">
        <v>0</v>
      </c>
    </row>
    <row r="123" spans="1:12" ht="15">
      <c r="A123" s="84" t="s">
        <v>219</v>
      </c>
      <c r="B123" s="84" t="s">
        <v>229</v>
      </c>
      <c r="C123" s="84">
        <v>2</v>
      </c>
      <c r="D123" s="123">
        <v>0.008761688633067975</v>
      </c>
      <c r="E123" s="123">
        <v>0.8562344061322165</v>
      </c>
      <c r="F123" s="84" t="s">
        <v>1919</v>
      </c>
      <c r="G123" s="84" t="b">
        <v>0</v>
      </c>
      <c r="H123" s="84" t="b">
        <v>0</v>
      </c>
      <c r="I123" s="84" t="b">
        <v>0</v>
      </c>
      <c r="J123" s="84" t="b">
        <v>0</v>
      </c>
      <c r="K123" s="84" t="b">
        <v>0</v>
      </c>
      <c r="L123" s="84" t="b">
        <v>0</v>
      </c>
    </row>
    <row r="124" spans="1:12" ht="15">
      <c r="A124" s="84" t="s">
        <v>229</v>
      </c>
      <c r="B124" s="84" t="s">
        <v>231</v>
      </c>
      <c r="C124" s="84">
        <v>2</v>
      </c>
      <c r="D124" s="123">
        <v>0.008761688633067975</v>
      </c>
      <c r="E124" s="123">
        <v>0.5040518880208539</v>
      </c>
      <c r="F124" s="84" t="s">
        <v>1919</v>
      </c>
      <c r="G124" s="84" t="b">
        <v>0</v>
      </c>
      <c r="H124" s="84" t="b">
        <v>0</v>
      </c>
      <c r="I124" s="84" t="b">
        <v>0</v>
      </c>
      <c r="J124" s="84" t="b">
        <v>0</v>
      </c>
      <c r="K124" s="84" t="b">
        <v>0</v>
      </c>
      <c r="L124" s="84" t="b">
        <v>0</v>
      </c>
    </row>
    <row r="125" spans="1:12" ht="15">
      <c r="A125" s="84" t="s">
        <v>231</v>
      </c>
      <c r="B125" s="84" t="s">
        <v>218</v>
      </c>
      <c r="C125" s="84">
        <v>2</v>
      </c>
      <c r="D125" s="123">
        <v>0.008761688633067975</v>
      </c>
      <c r="E125" s="123">
        <v>0.5040518880208539</v>
      </c>
      <c r="F125" s="84" t="s">
        <v>1919</v>
      </c>
      <c r="G125" s="84" t="b">
        <v>0</v>
      </c>
      <c r="H125" s="84" t="b">
        <v>0</v>
      </c>
      <c r="I125" s="84" t="b">
        <v>0</v>
      </c>
      <c r="J125" s="84" t="b">
        <v>0</v>
      </c>
      <c r="K125" s="84" t="b">
        <v>0</v>
      </c>
      <c r="L125" s="84" t="b">
        <v>0</v>
      </c>
    </row>
    <row r="126" spans="1:12" ht="15">
      <c r="A126" s="84" t="s">
        <v>218</v>
      </c>
      <c r="B126" s="84" t="s">
        <v>230</v>
      </c>
      <c r="C126" s="84">
        <v>2</v>
      </c>
      <c r="D126" s="123">
        <v>0.008761688633067975</v>
      </c>
      <c r="E126" s="123">
        <v>0.5040518880208539</v>
      </c>
      <c r="F126" s="84" t="s">
        <v>1919</v>
      </c>
      <c r="G126" s="84" t="b">
        <v>0</v>
      </c>
      <c r="H126" s="84" t="b">
        <v>0</v>
      </c>
      <c r="I126" s="84" t="b">
        <v>0</v>
      </c>
      <c r="J126" s="84" t="b">
        <v>0</v>
      </c>
      <c r="K126" s="84" t="b">
        <v>0</v>
      </c>
      <c r="L126" s="84" t="b">
        <v>0</v>
      </c>
    </row>
    <row r="127" spans="1:12" ht="15">
      <c r="A127" s="84" t="s">
        <v>229</v>
      </c>
      <c r="B127" s="84" t="s">
        <v>219</v>
      </c>
      <c r="C127" s="84">
        <v>2</v>
      </c>
      <c r="D127" s="123">
        <v>0.008761688633067975</v>
      </c>
      <c r="E127" s="123">
        <v>0.8562344061322165</v>
      </c>
      <c r="F127" s="84" t="s">
        <v>1919</v>
      </c>
      <c r="G127" s="84" t="b">
        <v>0</v>
      </c>
      <c r="H127" s="84" t="b">
        <v>0</v>
      </c>
      <c r="I127" s="84" t="b">
        <v>0</v>
      </c>
      <c r="J127" s="84" t="b">
        <v>0</v>
      </c>
      <c r="K127" s="84" t="b">
        <v>0</v>
      </c>
      <c r="L127" s="84" t="b">
        <v>0</v>
      </c>
    </row>
    <row r="128" spans="1:12" ht="15">
      <c r="A128" s="84" t="s">
        <v>219</v>
      </c>
      <c r="B128" s="84" t="s">
        <v>218</v>
      </c>
      <c r="C128" s="84">
        <v>2</v>
      </c>
      <c r="D128" s="123">
        <v>0.008761688633067975</v>
      </c>
      <c r="E128" s="123">
        <v>0.8562344061322165</v>
      </c>
      <c r="F128" s="84" t="s">
        <v>1919</v>
      </c>
      <c r="G128" s="84" t="b">
        <v>0</v>
      </c>
      <c r="H128" s="84" t="b">
        <v>0</v>
      </c>
      <c r="I128" s="84" t="b">
        <v>0</v>
      </c>
      <c r="J128" s="84" t="b">
        <v>0</v>
      </c>
      <c r="K128" s="84" t="b">
        <v>0</v>
      </c>
      <c r="L128" s="84" t="b">
        <v>0</v>
      </c>
    </row>
    <row r="129" spans="1:12" ht="15">
      <c r="A129" s="84" t="s">
        <v>221</v>
      </c>
      <c r="B129" s="84" t="s">
        <v>227</v>
      </c>
      <c r="C129" s="84">
        <v>2</v>
      </c>
      <c r="D129" s="123">
        <v>0.008761688633067975</v>
      </c>
      <c r="E129" s="123">
        <v>1.420505836570779</v>
      </c>
      <c r="F129" s="84" t="s">
        <v>1919</v>
      </c>
      <c r="G129" s="84" t="b">
        <v>0</v>
      </c>
      <c r="H129" s="84" t="b">
        <v>0</v>
      </c>
      <c r="I129" s="84" t="b">
        <v>0</v>
      </c>
      <c r="J129" s="84" t="b">
        <v>0</v>
      </c>
      <c r="K129" s="84" t="b">
        <v>0</v>
      </c>
      <c r="L129" s="84" t="b">
        <v>0</v>
      </c>
    </row>
    <row r="130" spans="1:12" ht="15">
      <c r="A130" s="84" t="s">
        <v>227</v>
      </c>
      <c r="B130" s="84" t="s">
        <v>224</v>
      </c>
      <c r="C130" s="84">
        <v>2</v>
      </c>
      <c r="D130" s="123">
        <v>0.008761688633067975</v>
      </c>
      <c r="E130" s="123">
        <v>1.0225658278987413</v>
      </c>
      <c r="F130" s="84" t="s">
        <v>1919</v>
      </c>
      <c r="G130" s="84" t="b">
        <v>0</v>
      </c>
      <c r="H130" s="84" t="b">
        <v>0</v>
      </c>
      <c r="I130" s="84" t="b">
        <v>0</v>
      </c>
      <c r="J130" s="84" t="b">
        <v>0</v>
      </c>
      <c r="K130" s="84" t="b">
        <v>0</v>
      </c>
      <c r="L130" s="84" t="b">
        <v>0</v>
      </c>
    </row>
    <row r="131" spans="1:12" ht="15">
      <c r="A131" s="84" t="s">
        <v>224</v>
      </c>
      <c r="B131" s="84" t="s">
        <v>2085</v>
      </c>
      <c r="C131" s="84">
        <v>2</v>
      </c>
      <c r="D131" s="123">
        <v>0.008761688633067975</v>
      </c>
      <c r="E131" s="123">
        <v>1.1986570869544226</v>
      </c>
      <c r="F131" s="84" t="s">
        <v>1919</v>
      </c>
      <c r="G131" s="84" t="b">
        <v>0</v>
      </c>
      <c r="H131" s="84" t="b">
        <v>0</v>
      </c>
      <c r="I131" s="84" t="b">
        <v>0</v>
      </c>
      <c r="J131" s="84" t="b">
        <v>1</v>
      </c>
      <c r="K131" s="84" t="b">
        <v>0</v>
      </c>
      <c r="L131" s="84" t="b">
        <v>0</v>
      </c>
    </row>
    <row r="132" spans="1:12" ht="15">
      <c r="A132" s="84" t="s">
        <v>2089</v>
      </c>
      <c r="B132" s="84" t="s">
        <v>2090</v>
      </c>
      <c r="C132" s="84">
        <v>2</v>
      </c>
      <c r="D132" s="123">
        <v>0.008761688633067975</v>
      </c>
      <c r="E132" s="123">
        <v>1.545444573179079</v>
      </c>
      <c r="F132" s="84" t="s">
        <v>1919</v>
      </c>
      <c r="G132" s="84" t="b">
        <v>0</v>
      </c>
      <c r="H132" s="84" t="b">
        <v>0</v>
      </c>
      <c r="I132" s="84" t="b">
        <v>0</v>
      </c>
      <c r="J132" s="84" t="b">
        <v>0</v>
      </c>
      <c r="K132" s="84" t="b">
        <v>0</v>
      </c>
      <c r="L132" s="84" t="b">
        <v>0</v>
      </c>
    </row>
    <row r="133" spans="1:12" ht="15">
      <c r="A133" s="84" t="s">
        <v>2090</v>
      </c>
      <c r="B133" s="84" t="s">
        <v>2092</v>
      </c>
      <c r="C133" s="84">
        <v>2</v>
      </c>
      <c r="D133" s="123">
        <v>0.008761688633067975</v>
      </c>
      <c r="E133" s="123">
        <v>1.8976270912904414</v>
      </c>
      <c r="F133" s="84" t="s">
        <v>1919</v>
      </c>
      <c r="G133" s="84" t="b">
        <v>0</v>
      </c>
      <c r="H133" s="84" t="b">
        <v>0</v>
      </c>
      <c r="I133" s="84" t="b">
        <v>0</v>
      </c>
      <c r="J133" s="84" t="b">
        <v>0</v>
      </c>
      <c r="K133" s="84" t="b">
        <v>0</v>
      </c>
      <c r="L133" s="84" t="b">
        <v>0</v>
      </c>
    </row>
    <row r="134" spans="1:12" ht="15">
      <c r="A134" s="84" t="s">
        <v>2092</v>
      </c>
      <c r="B134" s="84" t="s">
        <v>2093</v>
      </c>
      <c r="C134" s="84">
        <v>2</v>
      </c>
      <c r="D134" s="123">
        <v>0.008761688633067975</v>
      </c>
      <c r="E134" s="123">
        <v>1.8976270912904414</v>
      </c>
      <c r="F134" s="84" t="s">
        <v>1919</v>
      </c>
      <c r="G134" s="84" t="b">
        <v>0</v>
      </c>
      <c r="H134" s="84" t="b">
        <v>0</v>
      </c>
      <c r="I134" s="84" t="b">
        <v>0</v>
      </c>
      <c r="J134" s="84" t="b">
        <v>0</v>
      </c>
      <c r="K134" s="84" t="b">
        <v>0</v>
      </c>
      <c r="L134" s="84" t="b">
        <v>0</v>
      </c>
    </row>
    <row r="135" spans="1:12" ht="15">
      <c r="A135" s="84" t="s">
        <v>2093</v>
      </c>
      <c r="B135" s="84" t="s">
        <v>1979</v>
      </c>
      <c r="C135" s="84">
        <v>2</v>
      </c>
      <c r="D135" s="123">
        <v>0.008761688633067975</v>
      </c>
      <c r="E135" s="123">
        <v>1.5965970956264601</v>
      </c>
      <c r="F135" s="84" t="s">
        <v>1919</v>
      </c>
      <c r="G135" s="84" t="b">
        <v>0</v>
      </c>
      <c r="H135" s="84" t="b">
        <v>0</v>
      </c>
      <c r="I135" s="84" t="b">
        <v>0</v>
      </c>
      <c r="J135" s="84" t="b">
        <v>0</v>
      </c>
      <c r="K135" s="84" t="b">
        <v>0</v>
      </c>
      <c r="L135" s="84" t="b">
        <v>0</v>
      </c>
    </row>
    <row r="136" spans="1:12" ht="15">
      <c r="A136" s="84" t="s">
        <v>213</v>
      </c>
      <c r="B136" s="84" t="s">
        <v>1978</v>
      </c>
      <c r="C136" s="84">
        <v>2</v>
      </c>
      <c r="D136" s="123">
        <v>0.008761688633067975</v>
      </c>
      <c r="E136" s="123">
        <v>1.1572644017961977</v>
      </c>
      <c r="F136" s="84" t="s">
        <v>1919</v>
      </c>
      <c r="G136" s="84" t="b">
        <v>0</v>
      </c>
      <c r="H136" s="84" t="b">
        <v>0</v>
      </c>
      <c r="I136" s="84" t="b">
        <v>0</v>
      </c>
      <c r="J136" s="84" t="b">
        <v>0</v>
      </c>
      <c r="K136" s="84" t="b">
        <v>0</v>
      </c>
      <c r="L136" s="84" t="b">
        <v>0</v>
      </c>
    </row>
    <row r="137" spans="1:12" ht="15">
      <c r="A137" s="84" t="s">
        <v>224</v>
      </c>
      <c r="B137" s="84" t="s">
        <v>2095</v>
      </c>
      <c r="C137" s="84">
        <v>2</v>
      </c>
      <c r="D137" s="123">
        <v>0.008761688633067975</v>
      </c>
      <c r="E137" s="123">
        <v>1.4996870826184039</v>
      </c>
      <c r="F137" s="84" t="s">
        <v>1919</v>
      </c>
      <c r="G137" s="84" t="b">
        <v>0</v>
      </c>
      <c r="H137" s="84" t="b">
        <v>0</v>
      </c>
      <c r="I137" s="84" t="b">
        <v>0</v>
      </c>
      <c r="J137" s="84" t="b">
        <v>0</v>
      </c>
      <c r="K137" s="84" t="b">
        <v>0</v>
      </c>
      <c r="L137"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2123</v>
      </c>
      <c r="B1" s="13" t="s">
        <v>34</v>
      </c>
    </row>
    <row r="2" spans="1:2" ht="15">
      <c r="A2" s="115" t="s">
        <v>218</v>
      </c>
      <c r="B2" s="78">
        <v>19635.462698</v>
      </c>
    </row>
    <row r="3" spans="1:2" ht="15">
      <c r="A3" s="115" t="s">
        <v>219</v>
      </c>
      <c r="B3" s="78">
        <v>572.984127</v>
      </c>
    </row>
    <row r="4" spans="1:2" ht="15">
      <c r="A4" s="115" t="s">
        <v>217</v>
      </c>
      <c r="B4" s="78">
        <v>434.990476</v>
      </c>
    </row>
    <row r="5" spans="1:2" ht="15">
      <c r="A5" s="115" t="s">
        <v>213</v>
      </c>
      <c r="B5" s="78">
        <v>397.010317</v>
      </c>
    </row>
    <row r="6" spans="1:2" ht="15">
      <c r="A6" s="115" t="s">
        <v>222</v>
      </c>
      <c r="B6" s="78">
        <v>141.760317</v>
      </c>
    </row>
    <row r="7" spans="1:2" ht="15">
      <c r="A7" s="115" t="s">
        <v>221</v>
      </c>
      <c r="B7" s="78">
        <v>141.760317</v>
      </c>
    </row>
    <row r="8" spans="1:2" ht="15">
      <c r="A8" s="115" t="s">
        <v>216</v>
      </c>
      <c r="B8" s="78">
        <v>125.093651</v>
      </c>
    </row>
    <row r="9" spans="1:2" ht="15">
      <c r="A9" s="115" t="s">
        <v>215</v>
      </c>
      <c r="B9" s="78">
        <v>99.865079</v>
      </c>
    </row>
    <row r="10" spans="1:2" ht="15">
      <c r="A10" s="115" t="s">
        <v>214</v>
      </c>
      <c r="B10" s="78">
        <v>99.865079</v>
      </c>
    </row>
    <row r="11" spans="1:2" ht="15">
      <c r="A11" s="115" t="s">
        <v>229</v>
      </c>
      <c r="B11" s="78">
        <v>11.811905</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2134</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815</v>
      </c>
      <c r="AF2" s="13" t="s">
        <v>816</v>
      </c>
      <c r="AG2" s="13" t="s">
        <v>817</v>
      </c>
      <c r="AH2" s="13" t="s">
        <v>818</v>
      </c>
      <c r="AI2" s="13" t="s">
        <v>819</v>
      </c>
      <c r="AJ2" s="13" t="s">
        <v>820</v>
      </c>
      <c r="AK2" s="13" t="s">
        <v>821</v>
      </c>
      <c r="AL2" s="13" t="s">
        <v>822</v>
      </c>
      <c r="AM2" s="13" t="s">
        <v>823</v>
      </c>
      <c r="AN2" s="13" t="s">
        <v>824</v>
      </c>
      <c r="AO2" s="13" t="s">
        <v>825</v>
      </c>
      <c r="AP2" s="13" t="s">
        <v>826</v>
      </c>
      <c r="AQ2" s="13" t="s">
        <v>827</v>
      </c>
      <c r="AR2" s="13" t="s">
        <v>828</v>
      </c>
      <c r="AS2" s="13" t="s">
        <v>829</v>
      </c>
      <c r="AT2" s="13" t="s">
        <v>192</v>
      </c>
      <c r="AU2" s="13" t="s">
        <v>830</v>
      </c>
      <c r="AV2" s="13" t="s">
        <v>831</v>
      </c>
      <c r="AW2" s="13" t="s">
        <v>832</v>
      </c>
      <c r="AX2" s="13" t="s">
        <v>833</v>
      </c>
      <c r="AY2" s="13" t="s">
        <v>834</v>
      </c>
      <c r="AZ2" s="13" t="s">
        <v>835</v>
      </c>
      <c r="BA2" s="13" t="s">
        <v>1925</v>
      </c>
      <c r="BB2" s="120" t="s">
        <v>2042</v>
      </c>
      <c r="BC2" s="120" t="s">
        <v>2045</v>
      </c>
      <c r="BD2" s="120" t="s">
        <v>2046</v>
      </c>
      <c r="BE2" s="120" t="s">
        <v>2047</v>
      </c>
      <c r="BF2" s="120" t="s">
        <v>2048</v>
      </c>
      <c r="BG2" s="120" t="s">
        <v>2051</v>
      </c>
      <c r="BH2" s="120" t="s">
        <v>2054</v>
      </c>
      <c r="BI2" s="120" t="s">
        <v>2064</v>
      </c>
      <c r="BJ2" s="120" t="s">
        <v>2069</v>
      </c>
      <c r="BK2" s="120" t="s">
        <v>2079</v>
      </c>
      <c r="BL2" s="120" t="s">
        <v>2111</v>
      </c>
      <c r="BM2" s="120" t="s">
        <v>2112</v>
      </c>
      <c r="BN2" s="120" t="s">
        <v>2113</v>
      </c>
      <c r="BO2" s="120" t="s">
        <v>2114</v>
      </c>
      <c r="BP2" s="120" t="s">
        <v>2115</v>
      </c>
      <c r="BQ2" s="120" t="s">
        <v>2116</v>
      </c>
      <c r="BR2" s="120" t="s">
        <v>2117</v>
      </c>
      <c r="BS2" s="120" t="s">
        <v>2118</v>
      </c>
      <c r="BT2" s="120" t="s">
        <v>2120</v>
      </c>
      <c r="BU2" s="3"/>
      <c r="BV2" s="3"/>
    </row>
    <row r="3" spans="1:74" ht="41.45" customHeight="1">
      <c r="A3" s="64" t="s">
        <v>212</v>
      </c>
      <c r="C3" s="65"/>
      <c r="D3" s="65" t="s">
        <v>64</v>
      </c>
      <c r="E3" s="66">
        <v>171.34944879798115</v>
      </c>
      <c r="F3" s="68">
        <v>99.92926117224343</v>
      </c>
      <c r="G3" s="100" t="s">
        <v>464</v>
      </c>
      <c r="H3" s="65"/>
      <c r="I3" s="69" t="s">
        <v>212</v>
      </c>
      <c r="J3" s="70"/>
      <c r="K3" s="70"/>
      <c r="L3" s="69" t="s">
        <v>1732</v>
      </c>
      <c r="M3" s="73">
        <v>24.574893330339098</v>
      </c>
      <c r="N3" s="74">
        <v>9823.5791015625</v>
      </c>
      <c r="O3" s="74">
        <v>2282.124755859375</v>
      </c>
      <c r="P3" s="75"/>
      <c r="Q3" s="76"/>
      <c r="R3" s="76"/>
      <c r="S3" s="48"/>
      <c r="T3" s="48">
        <v>1</v>
      </c>
      <c r="U3" s="48">
        <v>1</v>
      </c>
      <c r="V3" s="49">
        <v>0</v>
      </c>
      <c r="W3" s="49">
        <v>0</v>
      </c>
      <c r="X3" s="49">
        <v>0</v>
      </c>
      <c r="Y3" s="49">
        <v>0.999996</v>
      </c>
      <c r="Z3" s="49">
        <v>0</v>
      </c>
      <c r="AA3" s="49" t="s">
        <v>2122</v>
      </c>
      <c r="AB3" s="71">
        <v>3</v>
      </c>
      <c r="AC3" s="71"/>
      <c r="AD3" s="72"/>
      <c r="AE3" s="78" t="s">
        <v>836</v>
      </c>
      <c r="AF3" s="78">
        <v>95</v>
      </c>
      <c r="AG3" s="78">
        <v>90</v>
      </c>
      <c r="AH3" s="78">
        <v>195</v>
      </c>
      <c r="AI3" s="78">
        <v>1036</v>
      </c>
      <c r="AJ3" s="78"/>
      <c r="AK3" s="78" t="s">
        <v>980</v>
      </c>
      <c r="AL3" s="78" t="s">
        <v>1119</v>
      </c>
      <c r="AM3" s="82" t="s">
        <v>1210</v>
      </c>
      <c r="AN3" s="78"/>
      <c r="AO3" s="80">
        <v>40371.66619212963</v>
      </c>
      <c r="AP3" s="82" t="s">
        <v>1317</v>
      </c>
      <c r="AQ3" s="78" t="b">
        <v>0</v>
      </c>
      <c r="AR3" s="78" t="b">
        <v>0</v>
      </c>
      <c r="AS3" s="78" t="b">
        <v>0</v>
      </c>
      <c r="AT3" s="78" t="s">
        <v>805</v>
      </c>
      <c r="AU3" s="78">
        <v>1</v>
      </c>
      <c r="AV3" s="82" t="s">
        <v>1434</v>
      </c>
      <c r="AW3" s="78" t="b">
        <v>0</v>
      </c>
      <c r="AX3" s="78" t="s">
        <v>1585</v>
      </c>
      <c r="AY3" s="82" t="s">
        <v>1586</v>
      </c>
      <c r="AZ3" s="78" t="s">
        <v>66</v>
      </c>
      <c r="BA3" s="78" t="str">
        <f>REPLACE(INDEX(GroupVertices[Group],MATCH(Vertices[[#This Row],[Vertex]],GroupVertices[Vertex],0)),1,1,"")</f>
        <v>4</v>
      </c>
      <c r="BB3" s="48" t="s">
        <v>449</v>
      </c>
      <c r="BC3" s="48" t="s">
        <v>449</v>
      </c>
      <c r="BD3" s="48" t="s">
        <v>454</v>
      </c>
      <c r="BE3" s="48" t="s">
        <v>454</v>
      </c>
      <c r="BF3" s="48" t="s">
        <v>456</v>
      </c>
      <c r="BG3" s="48" t="s">
        <v>456</v>
      </c>
      <c r="BH3" s="121" t="s">
        <v>2055</v>
      </c>
      <c r="BI3" s="121" t="s">
        <v>2055</v>
      </c>
      <c r="BJ3" s="121" t="s">
        <v>2070</v>
      </c>
      <c r="BK3" s="121" t="s">
        <v>2070</v>
      </c>
      <c r="BL3" s="121">
        <v>2</v>
      </c>
      <c r="BM3" s="124">
        <v>8.695652173913043</v>
      </c>
      <c r="BN3" s="121">
        <v>0</v>
      </c>
      <c r="BO3" s="124">
        <v>0</v>
      </c>
      <c r="BP3" s="121">
        <v>0</v>
      </c>
      <c r="BQ3" s="124">
        <v>0</v>
      </c>
      <c r="BR3" s="121">
        <v>21</v>
      </c>
      <c r="BS3" s="124">
        <v>91.30434782608695</v>
      </c>
      <c r="BT3" s="121">
        <v>23</v>
      </c>
      <c r="BU3" s="3"/>
      <c r="BV3" s="3"/>
    </row>
    <row r="4" spans="1:77" ht="41.45" customHeight="1">
      <c r="A4" s="64" t="s">
        <v>213</v>
      </c>
      <c r="C4" s="65"/>
      <c r="D4" s="65" t="s">
        <v>64</v>
      </c>
      <c r="E4" s="66">
        <v>335.07610572453177</v>
      </c>
      <c r="F4" s="68">
        <v>98.69048955760162</v>
      </c>
      <c r="G4" s="100" t="s">
        <v>465</v>
      </c>
      <c r="H4" s="65"/>
      <c r="I4" s="69" t="s">
        <v>213</v>
      </c>
      <c r="J4" s="70"/>
      <c r="K4" s="70"/>
      <c r="L4" s="69" t="s">
        <v>1733</v>
      </c>
      <c r="M4" s="73">
        <v>437.41618010330114</v>
      </c>
      <c r="N4" s="74">
        <v>8363.5322265625</v>
      </c>
      <c r="O4" s="74">
        <v>2969.10009765625</v>
      </c>
      <c r="P4" s="75"/>
      <c r="Q4" s="76"/>
      <c r="R4" s="76"/>
      <c r="S4" s="86"/>
      <c r="T4" s="48">
        <v>2</v>
      </c>
      <c r="U4" s="48">
        <v>10</v>
      </c>
      <c r="V4" s="49">
        <v>397.010317</v>
      </c>
      <c r="W4" s="49">
        <v>0.003597</v>
      </c>
      <c r="X4" s="49">
        <v>0.012964</v>
      </c>
      <c r="Y4" s="49">
        <v>2.583799</v>
      </c>
      <c r="Z4" s="49">
        <v>0.15151515151515152</v>
      </c>
      <c r="AA4" s="49">
        <v>0</v>
      </c>
      <c r="AB4" s="71">
        <v>4</v>
      </c>
      <c r="AC4" s="71"/>
      <c r="AD4" s="72"/>
      <c r="AE4" s="78" t="s">
        <v>837</v>
      </c>
      <c r="AF4" s="78">
        <v>1188</v>
      </c>
      <c r="AG4" s="78">
        <v>1561</v>
      </c>
      <c r="AH4" s="78">
        <v>1771</v>
      </c>
      <c r="AI4" s="78">
        <v>21712</v>
      </c>
      <c r="AJ4" s="78"/>
      <c r="AK4" s="78" t="s">
        <v>981</v>
      </c>
      <c r="AL4" s="78" t="s">
        <v>1120</v>
      </c>
      <c r="AM4" s="82" t="s">
        <v>1211</v>
      </c>
      <c r="AN4" s="78"/>
      <c r="AO4" s="80">
        <v>40333.691087962965</v>
      </c>
      <c r="AP4" s="82" t="s">
        <v>1318</v>
      </c>
      <c r="AQ4" s="78" t="b">
        <v>1</v>
      </c>
      <c r="AR4" s="78" t="b">
        <v>0</v>
      </c>
      <c r="AS4" s="78" t="b">
        <v>0</v>
      </c>
      <c r="AT4" s="78" t="s">
        <v>805</v>
      </c>
      <c r="AU4" s="78">
        <v>203</v>
      </c>
      <c r="AV4" s="82" t="s">
        <v>1435</v>
      </c>
      <c r="AW4" s="78" t="b">
        <v>0</v>
      </c>
      <c r="AX4" s="78" t="s">
        <v>1585</v>
      </c>
      <c r="AY4" s="82" t="s">
        <v>1587</v>
      </c>
      <c r="AZ4" s="78" t="s">
        <v>66</v>
      </c>
      <c r="BA4" s="78" t="str">
        <f>REPLACE(INDEX(GroupVertices[Group],MATCH(Vertices[[#This Row],[Vertex]],GroupVertices[Vertex],0)),1,1,"")</f>
        <v>3</v>
      </c>
      <c r="BB4" s="48" t="s">
        <v>450</v>
      </c>
      <c r="BC4" s="48" t="s">
        <v>450</v>
      </c>
      <c r="BD4" s="48" t="s">
        <v>455</v>
      </c>
      <c r="BE4" s="48" t="s">
        <v>455</v>
      </c>
      <c r="BF4" s="48" t="s">
        <v>2049</v>
      </c>
      <c r="BG4" s="48" t="s">
        <v>2049</v>
      </c>
      <c r="BH4" s="121" t="s">
        <v>2056</v>
      </c>
      <c r="BI4" s="121" t="s">
        <v>2056</v>
      </c>
      <c r="BJ4" s="121" t="s">
        <v>2071</v>
      </c>
      <c r="BK4" s="121" t="s">
        <v>2071</v>
      </c>
      <c r="BL4" s="121">
        <v>1</v>
      </c>
      <c r="BM4" s="124">
        <v>4</v>
      </c>
      <c r="BN4" s="121">
        <v>0</v>
      </c>
      <c r="BO4" s="124">
        <v>0</v>
      </c>
      <c r="BP4" s="121">
        <v>0</v>
      </c>
      <c r="BQ4" s="124">
        <v>0</v>
      </c>
      <c r="BR4" s="121">
        <v>24</v>
      </c>
      <c r="BS4" s="124">
        <v>96</v>
      </c>
      <c r="BT4" s="121">
        <v>25</v>
      </c>
      <c r="BU4" s="2"/>
      <c r="BV4" s="3"/>
      <c r="BW4" s="3"/>
      <c r="BX4" s="3"/>
      <c r="BY4" s="3"/>
    </row>
    <row r="5" spans="1:77" ht="41.45" customHeight="1">
      <c r="A5" s="64" t="s">
        <v>223</v>
      </c>
      <c r="C5" s="65"/>
      <c r="D5" s="65" t="s">
        <v>64</v>
      </c>
      <c r="E5" s="66">
        <v>334.63089387700893</v>
      </c>
      <c r="F5" s="68">
        <v>98.69385807320907</v>
      </c>
      <c r="G5" s="100" t="s">
        <v>1450</v>
      </c>
      <c r="H5" s="65"/>
      <c r="I5" s="69" t="s">
        <v>223</v>
      </c>
      <c r="J5" s="70"/>
      <c r="K5" s="70"/>
      <c r="L5" s="69" t="s">
        <v>1734</v>
      </c>
      <c r="M5" s="73">
        <v>436.29356613518974</v>
      </c>
      <c r="N5" s="74">
        <v>8784.099609375</v>
      </c>
      <c r="O5" s="74">
        <v>4199.580078125</v>
      </c>
      <c r="P5" s="75"/>
      <c r="Q5" s="76"/>
      <c r="R5" s="76"/>
      <c r="S5" s="86"/>
      <c r="T5" s="48">
        <v>1</v>
      </c>
      <c r="U5" s="48">
        <v>0</v>
      </c>
      <c r="V5" s="49">
        <v>0</v>
      </c>
      <c r="W5" s="49">
        <v>0.002375</v>
      </c>
      <c r="X5" s="49">
        <v>0.000952</v>
      </c>
      <c r="Y5" s="49">
        <v>0.333019</v>
      </c>
      <c r="Z5" s="49">
        <v>0</v>
      </c>
      <c r="AA5" s="49">
        <v>0</v>
      </c>
      <c r="AB5" s="71">
        <v>5</v>
      </c>
      <c r="AC5" s="71"/>
      <c r="AD5" s="72"/>
      <c r="AE5" s="78" t="s">
        <v>838</v>
      </c>
      <c r="AF5" s="78">
        <v>675</v>
      </c>
      <c r="AG5" s="78">
        <v>1557</v>
      </c>
      <c r="AH5" s="78">
        <v>5797</v>
      </c>
      <c r="AI5" s="78">
        <v>3789</v>
      </c>
      <c r="AJ5" s="78"/>
      <c r="AK5" s="78" t="s">
        <v>982</v>
      </c>
      <c r="AL5" s="78"/>
      <c r="AM5" s="82" t="s">
        <v>1212</v>
      </c>
      <c r="AN5" s="78"/>
      <c r="AO5" s="80">
        <v>39903.51806712963</v>
      </c>
      <c r="AP5" s="82" t="s">
        <v>1319</v>
      </c>
      <c r="AQ5" s="78" t="b">
        <v>0</v>
      </c>
      <c r="AR5" s="78" t="b">
        <v>0</v>
      </c>
      <c r="AS5" s="78" t="b">
        <v>0</v>
      </c>
      <c r="AT5" s="78"/>
      <c r="AU5" s="78">
        <v>99</v>
      </c>
      <c r="AV5" s="82" t="s">
        <v>1436</v>
      </c>
      <c r="AW5" s="78" t="b">
        <v>0</v>
      </c>
      <c r="AX5" s="78" t="s">
        <v>1585</v>
      </c>
      <c r="AY5" s="82" t="s">
        <v>1588</v>
      </c>
      <c r="AZ5" s="78" t="s">
        <v>65</v>
      </c>
      <c r="BA5" s="78" t="str">
        <f>REPLACE(INDEX(GroupVertices[Group],MATCH(Vertices[[#This Row],[Vertex]],GroupVertices[Vertex],0)),1,1,"")</f>
        <v>3</v>
      </c>
      <c r="BB5" s="48"/>
      <c r="BC5" s="48"/>
      <c r="BD5" s="48"/>
      <c r="BE5" s="48"/>
      <c r="BF5" s="48"/>
      <c r="BG5" s="48"/>
      <c r="BH5" s="48"/>
      <c r="BI5" s="48"/>
      <c r="BJ5" s="48"/>
      <c r="BK5" s="48"/>
      <c r="BL5" s="48"/>
      <c r="BM5" s="49"/>
      <c r="BN5" s="48"/>
      <c r="BO5" s="49"/>
      <c r="BP5" s="48"/>
      <c r="BQ5" s="49"/>
      <c r="BR5" s="48"/>
      <c r="BS5" s="49"/>
      <c r="BT5" s="48"/>
      <c r="BU5" s="2"/>
      <c r="BV5" s="3"/>
      <c r="BW5" s="3"/>
      <c r="BX5" s="3"/>
      <c r="BY5" s="3"/>
    </row>
    <row r="6" spans="1:77" ht="41.45" customHeight="1">
      <c r="A6" s="64" t="s">
        <v>214</v>
      </c>
      <c r="C6" s="65"/>
      <c r="D6" s="65" t="s">
        <v>64</v>
      </c>
      <c r="E6" s="66">
        <v>448.6051268428742</v>
      </c>
      <c r="F6" s="68">
        <v>97.83151807770042</v>
      </c>
      <c r="G6" s="100" t="s">
        <v>466</v>
      </c>
      <c r="H6" s="65"/>
      <c r="I6" s="69" t="s">
        <v>214</v>
      </c>
      <c r="J6" s="70"/>
      <c r="K6" s="70"/>
      <c r="L6" s="69" t="s">
        <v>1735</v>
      </c>
      <c r="M6" s="73">
        <v>723.6827419717044</v>
      </c>
      <c r="N6" s="74">
        <v>7773.5693359375</v>
      </c>
      <c r="O6" s="74">
        <v>2943.148193359375</v>
      </c>
      <c r="P6" s="75"/>
      <c r="Q6" s="76"/>
      <c r="R6" s="76"/>
      <c r="S6" s="86"/>
      <c r="T6" s="48">
        <v>0</v>
      </c>
      <c r="U6" s="48">
        <v>8</v>
      </c>
      <c r="V6" s="49">
        <v>99.865079</v>
      </c>
      <c r="W6" s="49">
        <v>0.003546</v>
      </c>
      <c r="X6" s="49">
        <v>0.010454</v>
      </c>
      <c r="Y6" s="49">
        <v>1.736516</v>
      </c>
      <c r="Z6" s="49">
        <v>0.19642857142857142</v>
      </c>
      <c r="AA6" s="49">
        <v>0</v>
      </c>
      <c r="AB6" s="71">
        <v>6</v>
      </c>
      <c r="AC6" s="71"/>
      <c r="AD6" s="72"/>
      <c r="AE6" s="78" t="s">
        <v>839</v>
      </c>
      <c r="AF6" s="78">
        <v>23</v>
      </c>
      <c r="AG6" s="78">
        <v>2581</v>
      </c>
      <c r="AH6" s="78">
        <v>58577</v>
      </c>
      <c r="AI6" s="78">
        <v>55</v>
      </c>
      <c r="AJ6" s="78"/>
      <c r="AK6" s="78" t="s">
        <v>983</v>
      </c>
      <c r="AL6" s="78"/>
      <c r="AM6" s="78"/>
      <c r="AN6" s="78"/>
      <c r="AO6" s="80">
        <v>43278.156273148146</v>
      </c>
      <c r="AP6" s="78"/>
      <c r="AQ6" s="78" t="b">
        <v>1</v>
      </c>
      <c r="AR6" s="78" t="b">
        <v>0</v>
      </c>
      <c r="AS6" s="78" t="b">
        <v>0</v>
      </c>
      <c r="AT6" s="78" t="s">
        <v>805</v>
      </c>
      <c r="AU6" s="78">
        <v>39</v>
      </c>
      <c r="AV6" s="78"/>
      <c r="AW6" s="78" t="b">
        <v>0</v>
      </c>
      <c r="AX6" s="78" t="s">
        <v>1585</v>
      </c>
      <c r="AY6" s="82" t="s">
        <v>1589</v>
      </c>
      <c r="AZ6" s="78" t="s">
        <v>66</v>
      </c>
      <c r="BA6" s="78" t="str">
        <f>REPLACE(INDEX(GroupVertices[Group],MATCH(Vertices[[#This Row],[Vertex]],GroupVertices[Vertex],0)),1,1,"")</f>
        <v>3</v>
      </c>
      <c r="BB6" s="48" t="s">
        <v>450</v>
      </c>
      <c r="BC6" s="48" t="s">
        <v>450</v>
      </c>
      <c r="BD6" s="48" t="s">
        <v>455</v>
      </c>
      <c r="BE6" s="48" t="s">
        <v>455</v>
      </c>
      <c r="BF6" s="48" t="s">
        <v>458</v>
      </c>
      <c r="BG6" s="48" t="s">
        <v>458</v>
      </c>
      <c r="BH6" s="121" t="s">
        <v>2057</v>
      </c>
      <c r="BI6" s="121" t="s">
        <v>2057</v>
      </c>
      <c r="BJ6" s="121" t="s">
        <v>2072</v>
      </c>
      <c r="BK6" s="121" t="s">
        <v>2072</v>
      </c>
      <c r="BL6" s="121">
        <v>0</v>
      </c>
      <c r="BM6" s="124">
        <v>0</v>
      </c>
      <c r="BN6" s="121">
        <v>0</v>
      </c>
      <c r="BO6" s="124">
        <v>0</v>
      </c>
      <c r="BP6" s="121">
        <v>0</v>
      </c>
      <c r="BQ6" s="124">
        <v>0</v>
      </c>
      <c r="BR6" s="121">
        <v>13</v>
      </c>
      <c r="BS6" s="124">
        <v>100</v>
      </c>
      <c r="BT6" s="121">
        <v>13</v>
      </c>
      <c r="BU6" s="2"/>
      <c r="BV6" s="3"/>
      <c r="BW6" s="3"/>
      <c r="BX6" s="3"/>
      <c r="BY6" s="3"/>
    </row>
    <row r="7" spans="1:77" ht="41.45" customHeight="1">
      <c r="A7" s="64" t="s">
        <v>224</v>
      </c>
      <c r="C7" s="65"/>
      <c r="D7" s="65" t="s">
        <v>64</v>
      </c>
      <c r="E7" s="66">
        <v>513.1608447336964</v>
      </c>
      <c r="F7" s="68">
        <v>97.34308331461936</v>
      </c>
      <c r="G7" s="100" t="s">
        <v>1451</v>
      </c>
      <c r="H7" s="65"/>
      <c r="I7" s="69" t="s">
        <v>224</v>
      </c>
      <c r="J7" s="70"/>
      <c r="K7" s="70"/>
      <c r="L7" s="69" t="s">
        <v>1736</v>
      </c>
      <c r="M7" s="73">
        <v>886.4617673478554</v>
      </c>
      <c r="N7" s="74">
        <v>7107.2880859375</v>
      </c>
      <c r="O7" s="74">
        <v>2212.3935546875</v>
      </c>
      <c r="P7" s="75"/>
      <c r="Q7" s="76"/>
      <c r="R7" s="76"/>
      <c r="S7" s="86"/>
      <c r="T7" s="48">
        <v>5</v>
      </c>
      <c r="U7" s="48">
        <v>0</v>
      </c>
      <c r="V7" s="49">
        <v>2.281746</v>
      </c>
      <c r="W7" s="49">
        <v>0.003521</v>
      </c>
      <c r="X7" s="49">
        <v>0.009072</v>
      </c>
      <c r="Y7" s="49">
        <v>1.165132</v>
      </c>
      <c r="Z7" s="49">
        <v>0.35</v>
      </c>
      <c r="AA7" s="49">
        <v>0</v>
      </c>
      <c r="AB7" s="71">
        <v>7</v>
      </c>
      <c r="AC7" s="71"/>
      <c r="AD7" s="72"/>
      <c r="AE7" s="78" t="s">
        <v>840</v>
      </c>
      <c r="AF7" s="78">
        <v>2810</v>
      </c>
      <c r="AG7" s="78">
        <v>3161</v>
      </c>
      <c r="AH7" s="78">
        <v>28290</v>
      </c>
      <c r="AI7" s="78">
        <v>17327</v>
      </c>
      <c r="AJ7" s="78"/>
      <c r="AK7" s="78" t="s">
        <v>984</v>
      </c>
      <c r="AL7" s="78" t="s">
        <v>1121</v>
      </c>
      <c r="AM7" s="82" t="s">
        <v>1213</v>
      </c>
      <c r="AN7" s="78"/>
      <c r="AO7" s="80">
        <v>39244.91886574074</v>
      </c>
      <c r="AP7" s="82" t="s">
        <v>1320</v>
      </c>
      <c r="AQ7" s="78" t="b">
        <v>0</v>
      </c>
      <c r="AR7" s="78" t="b">
        <v>0</v>
      </c>
      <c r="AS7" s="78" t="b">
        <v>0</v>
      </c>
      <c r="AT7" s="78"/>
      <c r="AU7" s="78">
        <v>192</v>
      </c>
      <c r="AV7" s="82" t="s">
        <v>1437</v>
      </c>
      <c r="AW7" s="78" t="b">
        <v>0</v>
      </c>
      <c r="AX7" s="78" t="s">
        <v>1585</v>
      </c>
      <c r="AY7" s="82" t="s">
        <v>1590</v>
      </c>
      <c r="AZ7" s="78" t="s">
        <v>65</v>
      </c>
      <c r="BA7" s="78" t="str">
        <f>REPLACE(INDEX(GroupVertices[Group],MATCH(Vertices[[#This Row],[Vertex]],GroupVertices[Vertex],0)),1,1,"")</f>
        <v>3</v>
      </c>
      <c r="BB7" s="48"/>
      <c r="BC7" s="48"/>
      <c r="BD7" s="48"/>
      <c r="BE7" s="48"/>
      <c r="BF7" s="48"/>
      <c r="BG7" s="48"/>
      <c r="BH7" s="48"/>
      <c r="BI7" s="48"/>
      <c r="BJ7" s="48"/>
      <c r="BK7" s="48"/>
      <c r="BL7" s="48"/>
      <c r="BM7" s="49"/>
      <c r="BN7" s="48"/>
      <c r="BO7" s="49"/>
      <c r="BP7" s="48"/>
      <c r="BQ7" s="49"/>
      <c r="BR7" s="48"/>
      <c r="BS7" s="49"/>
      <c r="BT7" s="48"/>
      <c r="BU7" s="2"/>
      <c r="BV7" s="3"/>
      <c r="BW7" s="3"/>
      <c r="BX7" s="3"/>
      <c r="BY7" s="3"/>
    </row>
    <row r="8" spans="1:77" ht="41.45" customHeight="1">
      <c r="A8" s="64" t="s">
        <v>225</v>
      </c>
      <c r="C8" s="65"/>
      <c r="D8" s="65" t="s">
        <v>64</v>
      </c>
      <c r="E8" s="66">
        <v>226.55571789082217</v>
      </c>
      <c r="F8" s="68">
        <v>99.51156523691893</v>
      </c>
      <c r="G8" s="100" t="s">
        <v>1452</v>
      </c>
      <c r="H8" s="65"/>
      <c r="I8" s="69" t="s">
        <v>225</v>
      </c>
      <c r="J8" s="70"/>
      <c r="K8" s="70"/>
      <c r="L8" s="69" t="s">
        <v>1737</v>
      </c>
      <c r="M8" s="73">
        <v>163.7790253761509</v>
      </c>
      <c r="N8" s="74">
        <v>7376.0576171875</v>
      </c>
      <c r="O8" s="74">
        <v>3145.47412109375</v>
      </c>
      <c r="P8" s="75"/>
      <c r="Q8" s="76"/>
      <c r="R8" s="76"/>
      <c r="S8" s="86"/>
      <c r="T8" s="48">
        <v>5</v>
      </c>
      <c r="U8" s="48">
        <v>0</v>
      </c>
      <c r="V8" s="49">
        <v>2.281746</v>
      </c>
      <c r="W8" s="49">
        <v>0.003521</v>
      </c>
      <c r="X8" s="49">
        <v>0.009072</v>
      </c>
      <c r="Y8" s="49">
        <v>1.165132</v>
      </c>
      <c r="Z8" s="49">
        <v>0.35</v>
      </c>
      <c r="AA8" s="49">
        <v>0</v>
      </c>
      <c r="AB8" s="71">
        <v>8</v>
      </c>
      <c r="AC8" s="71"/>
      <c r="AD8" s="72"/>
      <c r="AE8" s="78" t="s">
        <v>841</v>
      </c>
      <c r="AF8" s="78">
        <v>336</v>
      </c>
      <c r="AG8" s="78">
        <v>586</v>
      </c>
      <c r="AH8" s="78">
        <v>657</v>
      </c>
      <c r="AI8" s="78">
        <v>945</v>
      </c>
      <c r="AJ8" s="78"/>
      <c r="AK8" s="78" t="s">
        <v>985</v>
      </c>
      <c r="AL8" s="78"/>
      <c r="AM8" s="78"/>
      <c r="AN8" s="78"/>
      <c r="AO8" s="80">
        <v>42649.48902777778</v>
      </c>
      <c r="AP8" s="82" t="s">
        <v>1321</v>
      </c>
      <c r="AQ8" s="78" t="b">
        <v>0</v>
      </c>
      <c r="AR8" s="78" t="b">
        <v>0</v>
      </c>
      <c r="AS8" s="78" t="b">
        <v>0</v>
      </c>
      <c r="AT8" s="78"/>
      <c r="AU8" s="78">
        <v>14</v>
      </c>
      <c r="AV8" s="82" t="s">
        <v>1435</v>
      </c>
      <c r="AW8" s="78" t="b">
        <v>0</v>
      </c>
      <c r="AX8" s="78" t="s">
        <v>1585</v>
      </c>
      <c r="AY8" s="82" t="s">
        <v>1591</v>
      </c>
      <c r="AZ8" s="78" t="s">
        <v>65</v>
      </c>
      <c r="BA8" s="78" t="str">
        <f>REPLACE(INDEX(GroupVertices[Group],MATCH(Vertices[[#This Row],[Vertex]],GroupVertices[Vertex],0)),1,1,"")</f>
        <v>3</v>
      </c>
      <c r="BB8" s="48"/>
      <c r="BC8" s="48"/>
      <c r="BD8" s="48"/>
      <c r="BE8" s="48"/>
      <c r="BF8" s="48"/>
      <c r="BG8" s="48"/>
      <c r="BH8" s="48"/>
      <c r="BI8" s="48"/>
      <c r="BJ8" s="48"/>
      <c r="BK8" s="48"/>
      <c r="BL8" s="48"/>
      <c r="BM8" s="49"/>
      <c r="BN8" s="48"/>
      <c r="BO8" s="49"/>
      <c r="BP8" s="48"/>
      <c r="BQ8" s="49"/>
      <c r="BR8" s="48"/>
      <c r="BS8" s="49"/>
      <c r="BT8" s="48"/>
      <c r="BU8" s="2"/>
      <c r="BV8" s="3"/>
      <c r="BW8" s="3"/>
      <c r="BX8" s="3"/>
      <c r="BY8" s="3"/>
    </row>
    <row r="9" spans="1:77" ht="41.45" customHeight="1">
      <c r="A9" s="64" t="s">
        <v>226</v>
      </c>
      <c r="C9" s="65"/>
      <c r="D9" s="65" t="s">
        <v>64</v>
      </c>
      <c r="E9" s="66">
        <v>198.95258334440166</v>
      </c>
      <c r="F9" s="68">
        <v>99.72041320458118</v>
      </c>
      <c r="G9" s="100" t="s">
        <v>1453</v>
      </c>
      <c r="H9" s="65"/>
      <c r="I9" s="69" t="s">
        <v>226</v>
      </c>
      <c r="J9" s="70"/>
      <c r="K9" s="70"/>
      <c r="L9" s="69" t="s">
        <v>1738</v>
      </c>
      <c r="M9" s="73">
        <v>94.17695935324501</v>
      </c>
      <c r="N9" s="74">
        <v>8990.0068359375</v>
      </c>
      <c r="O9" s="74">
        <v>2514.502685546875</v>
      </c>
      <c r="P9" s="75"/>
      <c r="Q9" s="76"/>
      <c r="R9" s="76"/>
      <c r="S9" s="86"/>
      <c r="T9" s="48">
        <v>7</v>
      </c>
      <c r="U9" s="48">
        <v>0</v>
      </c>
      <c r="V9" s="49">
        <v>9.392857</v>
      </c>
      <c r="W9" s="49">
        <v>0.002469</v>
      </c>
      <c r="X9" s="49">
        <v>0.006891</v>
      </c>
      <c r="Y9" s="49">
        <v>1.421022</v>
      </c>
      <c r="Z9" s="49">
        <v>0.16666666666666666</v>
      </c>
      <c r="AA9" s="49">
        <v>0</v>
      </c>
      <c r="AB9" s="71">
        <v>9</v>
      </c>
      <c r="AC9" s="71"/>
      <c r="AD9" s="72"/>
      <c r="AE9" s="78" t="s">
        <v>842</v>
      </c>
      <c r="AF9" s="78">
        <v>70</v>
      </c>
      <c r="AG9" s="78">
        <v>338</v>
      </c>
      <c r="AH9" s="78">
        <v>83</v>
      </c>
      <c r="AI9" s="78">
        <v>24</v>
      </c>
      <c r="AJ9" s="78"/>
      <c r="AK9" s="78" t="s">
        <v>986</v>
      </c>
      <c r="AL9" s="78" t="s">
        <v>1122</v>
      </c>
      <c r="AM9" s="82" t="s">
        <v>1214</v>
      </c>
      <c r="AN9" s="78"/>
      <c r="AO9" s="80">
        <v>40343.959189814814</v>
      </c>
      <c r="AP9" s="78"/>
      <c r="AQ9" s="78" t="b">
        <v>1</v>
      </c>
      <c r="AR9" s="78" t="b">
        <v>0</v>
      </c>
      <c r="AS9" s="78" t="b">
        <v>0</v>
      </c>
      <c r="AT9" s="78"/>
      <c r="AU9" s="78">
        <v>12</v>
      </c>
      <c r="AV9" s="82" t="s">
        <v>1435</v>
      </c>
      <c r="AW9" s="78" t="b">
        <v>0</v>
      </c>
      <c r="AX9" s="78" t="s">
        <v>1585</v>
      </c>
      <c r="AY9" s="82" t="s">
        <v>1592</v>
      </c>
      <c r="AZ9" s="78" t="s">
        <v>65</v>
      </c>
      <c r="BA9" s="78" t="str">
        <f>REPLACE(INDEX(GroupVertices[Group],MATCH(Vertices[[#This Row],[Vertex]],GroupVertices[Vertex],0)),1,1,"")</f>
        <v>3</v>
      </c>
      <c r="BB9" s="48"/>
      <c r="BC9" s="48"/>
      <c r="BD9" s="48"/>
      <c r="BE9" s="48"/>
      <c r="BF9" s="48"/>
      <c r="BG9" s="48"/>
      <c r="BH9" s="48"/>
      <c r="BI9" s="48"/>
      <c r="BJ9" s="48"/>
      <c r="BK9" s="48"/>
      <c r="BL9" s="48"/>
      <c r="BM9" s="49"/>
      <c r="BN9" s="48"/>
      <c r="BO9" s="49"/>
      <c r="BP9" s="48"/>
      <c r="BQ9" s="49"/>
      <c r="BR9" s="48"/>
      <c r="BS9" s="49"/>
      <c r="BT9" s="48"/>
      <c r="BU9" s="2"/>
      <c r="BV9" s="3"/>
      <c r="BW9" s="3"/>
      <c r="BX9" s="3"/>
      <c r="BY9" s="3"/>
    </row>
    <row r="10" spans="1:77" ht="41.45" customHeight="1">
      <c r="A10" s="64" t="s">
        <v>227</v>
      </c>
      <c r="C10" s="65"/>
      <c r="D10" s="65" t="s">
        <v>64</v>
      </c>
      <c r="E10" s="66">
        <v>909.8446008766105</v>
      </c>
      <c r="F10" s="68">
        <v>94.34173590837638</v>
      </c>
      <c r="G10" s="100" t="s">
        <v>1454</v>
      </c>
      <c r="H10" s="65"/>
      <c r="I10" s="69" t="s">
        <v>227</v>
      </c>
      <c r="J10" s="70"/>
      <c r="K10" s="70"/>
      <c r="L10" s="69" t="s">
        <v>1739</v>
      </c>
      <c r="M10" s="73">
        <v>1886.7108129351</v>
      </c>
      <c r="N10" s="74">
        <v>7139.3759765625</v>
      </c>
      <c r="O10" s="74">
        <v>2653.64453125</v>
      </c>
      <c r="P10" s="75"/>
      <c r="Q10" s="76"/>
      <c r="R10" s="76"/>
      <c r="S10" s="86"/>
      <c r="T10" s="48">
        <v>4</v>
      </c>
      <c r="U10" s="48">
        <v>0</v>
      </c>
      <c r="V10" s="49">
        <v>2.281746</v>
      </c>
      <c r="W10" s="49">
        <v>0.002445</v>
      </c>
      <c r="X10" s="49">
        <v>0.003766</v>
      </c>
      <c r="Y10" s="49">
        <v>0.881536</v>
      </c>
      <c r="Z10" s="49">
        <v>0.16666666666666666</v>
      </c>
      <c r="AA10" s="49">
        <v>0</v>
      </c>
      <c r="AB10" s="71">
        <v>10</v>
      </c>
      <c r="AC10" s="71"/>
      <c r="AD10" s="72"/>
      <c r="AE10" s="78" t="s">
        <v>843</v>
      </c>
      <c r="AF10" s="78">
        <v>2102</v>
      </c>
      <c r="AG10" s="78">
        <v>6725</v>
      </c>
      <c r="AH10" s="78">
        <v>12426</v>
      </c>
      <c r="AI10" s="78">
        <v>3237</v>
      </c>
      <c r="AJ10" s="78"/>
      <c r="AK10" s="78" t="s">
        <v>987</v>
      </c>
      <c r="AL10" s="78" t="s">
        <v>1123</v>
      </c>
      <c r="AM10" s="82" t="s">
        <v>1215</v>
      </c>
      <c r="AN10" s="78"/>
      <c r="AO10" s="80">
        <v>39906.569502314815</v>
      </c>
      <c r="AP10" s="82" t="s">
        <v>1322</v>
      </c>
      <c r="AQ10" s="78" t="b">
        <v>1</v>
      </c>
      <c r="AR10" s="78" t="b">
        <v>0</v>
      </c>
      <c r="AS10" s="78" t="b">
        <v>1</v>
      </c>
      <c r="AT10" s="78"/>
      <c r="AU10" s="78">
        <v>239</v>
      </c>
      <c r="AV10" s="82" t="s">
        <v>1435</v>
      </c>
      <c r="AW10" s="78" t="b">
        <v>1</v>
      </c>
      <c r="AX10" s="78" t="s">
        <v>1585</v>
      </c>
      <c r="AY10" s="82" t="s">
        <v>1593</v>
      </c>
      <c r="AZ10" s="78" t="s">
        <v>65</v>
      </c>
      <c r="BA10" s="78" t="str">
        <f>REPLACE(INDEX(GroupVertices[Group],MATCH(Vertices[[#This Row],[Vertex]],GroupVertices[Vertex],0)),1,1,"")</f>
        <v>3</v>
      </c>
      <c r="BB10" s="48"/>
      <c r="BC10" s="48"/>
      <c r="BD10" s="48"/>
      <c r="BE10" s="48"/>
      <c r="BF10" s="48"/>
      <c r="BG10" s="48"/>
      <c r="BH10" s="48"/>
      <c r="BI10" s="48"/>
      <c r="BJ10" s="48"/>
      <c r="BK10" s="48"/>
      <c r="BL10" s="48"/>
      <c r="BM10" s="49"/>
      <c r="BN10" s="48"/>
      <c r="BO10" s="49"/>
      <c r="BP10" s="48"/>
      <c r="BQ10" s="49"/>
      <c r="BR10" s="48"/>
      <c r="BS10" s="49"/>
      <c r="BT10" s="48"/>
      <c r="BU10" s="2"/>
      <c r="BV10" s="3"/>
      <c r="BW10" s="3"/>
      <c r="BX10" s="3"/>
      <c r="BY10" s="3"/>
    </row>
    <row r="11" spans="1:77" ht="41.45" customHeight="1">
      <c r="A11" s="64" t="s">
        <v>228</v>
      </c>
      <c r="C11" s="65"/>
      <c r="D11" s="65" t="s">
        <v>64</v>
      </c>
      <c r="E11" s="66">
        <v>211.75242396068535</v>
      </c>
      <c r="F11" s="68">
        <v>99.62356838086683</v>
      </c>
      <c r="G11" s="100" t="s">
        <v>1455</v>
      </c>
      <c r="H11" s="65"/>
      <c r="I11" s="69" t="s">
        <v>228</v>
      </c>
      <c r="J11" s="70"/>
      <c r="K11" s="70"/>
      <c r="L11" s="69" t="s">
        <v>1740</v>
      </c>
      <c r="M11" s="73">
        <v>126.45211093644734</v>
      </c>
      <c r="N11" s="74">
        <v>8671.7529296875</v>
      </c>
      <c r="O11" s="74">
        <v>2266.076171875</v>
      </c>
      <c r="P11" s="75"/>
      <c r="Q11" s="76"/>
      <c r="R11" s="76"/>
      <c r="S11" s="86"/>
      <c r="T11" s="48">
        <v>9</v>
      </c>
      <c r="U11" s="48">
        <v>0</v>
      </c>
      <c r="V11" s="49">
        <v>11.811905</v>
      </c>
      <c r="W11" s="49">
        <v>0.003584</v>
      </c>
      <c r="X11" s="49">
        <v>0.014178</v>
      </c>
      <c r="Y11" s="49">
        <v>1.926413</v>
      </c>
      <c r="Z11" s="49">
        <v>0.3055555555555556</v>
      </c>
      <c r="AA11" s="49">
        <v>0</v>
      </c>
      <c r="AB11" s="71">
        <v>11</v>
      </c>
      <c r="AC11" s="71"/>
      <c r="AD11" s="72"/>
      <c r="AE11" s="78" t="s">
        <v>844</v>
      </c>
      <c r="AF11" s="78">
        <v>221</v>
      </c>
      <c r="AG11" s="78">
        <v>453</v>
      </c>
      <c r="AH11" s="78">
        <v>289</v>
      </c>
      <c r="AI11" s="78">
        <v>30</v>
      </c>
      <c r="AJ11" s="78"/>
      <c r="AK11" s="78" t="s">
        <v>988</v>
      </c>
      <c r="AL11" s="78"/>
      <c r="AM11" s="82" t="s">
        <v>1216</v>
      </c>
      <c r="AN11" s="78"/>
      <c r="AO11" s="80">
        <v>42535.780381944445</v>
      </c>
      <c r="AP11" s="82" t="s">
        <v>1323</v>
      </c>
      <c r="AQ11" s="78" t="b">
        <v>0</v>
      </c>
      <c r="AR11" s="78" t="b">
        <v>0</v>
      </c>
      <c r="AS11" s="78" t="b">
        <v>0</v>
      </c>
      <c r="AT11" s="78"/>
      <c r="AU11" s="78">
        <v>6</v>
      </c>
      <c r="AV11" s="82" t="s">
        <v>1435</v>
      </c>
      <c r="AW11" s="78" t="b">
        <v>0</v>
      </c>
      <c r="AX11" s="78" t="s">
        <v>1585</v>
      </c>
      <c r="AY11" s="82" t="s">
        <v>1594</v>
      </c>
      <c r="AZ11" s="78" t="s">
        <v>65</v>
      </c>
      <c r="BA11" s="78" t="str">
        <f>REPLACE(INDEX(GroupVertices[Group],MATCH(Vertices[[#This Row],[Vertex]],GroupVertices[Vertex],0)),1,1,"")</f>
        <v>3</v>
      </c>
      <c r="BB11" s="48"/>
      <c r="BC11" s="48"/>
      <c r="BD11" s="48"/>
      <c r="BE11" s="48"/>
      <c r="BF11" s="48"/>
      <c r="BG11" s="48"/>
      <c r="BH11" s="48"/>
      <c r="BI11" s="48"/>
      <c r="BJ11" s="48"/>
      <c r="BK11" s="48"/>
      <c r="BL11" s="48"/>
      <c r="BM11" s="49"/>
      <c r="BN11" s="48"/>
      <c r="BO11" s="49"/>
      <c r="BP11" s="48"/>
      <c r="BQ11" s="49"/>
      <c r="BR11" s="48"/>
      <c r="BS11" s="49"/>
      <c r="BT11" s="48"/>
      <c r="BU11" s="2"/>
      <c r="BV11" s="3"/>
      <c r="BW11" s="3"/>
      <c r="BX11" s="3"/>
      <c r="BY11" s="3"/>
    </row>
    <row r="12" spans="1:77" ht="41.45" customHeight="1">
      <c r="A12" s="64" t="s">
        <v>218</v>
      </c>
      <c r="C12" s="65"/>
      <c r="D12" s="65" t="s">
        <v>64</v>
      </c>
      <c r="E12" s="66">
        <v>954.6996945145438</v>
      </c>
      <c r="F12" s="68">
        <v>94.00235796092522</v>
      </c>
      <c r="G12" s="100" t="s">
        <v>470</v>
      </c>
      <c r="H12" s="65"/>
      <c r="I12" s="69" t="s">
        <v>218</v>
      </c>
      <c r="J12" s="70"/>
      <c r="K12" s="70"/>
      <c r="L12" s="69" t="s">
        <v>1741</v>
      </c>
      <c r="M12" s="73">
        <v>1999.814170222322</v>
      </c>
      <c r="N12" s="74">
        <v>3446.322998046875</v>
      </c>
      <c r="O12" s="74">
        <v>4977.61474609375</v>
      </c>
      <c r="P12" s="75"/>
      <c r="Q12" s="76"/>
      <c r="R12" s="76"/>
      <c r="S12" s="86"/>
      <c r="T12" s="48">
        <v>10</v>
      </c>
      <c r="U12" s="48">
        <v>135</v>
      </c>
      <c r="V12" s="49">
        <v>19635.462698</v>
      </c>
      <c r="W12" s="49">
        <v>0.006711</v>
      </c>
      <c r="X12" s="49">
        <v>0.072253</v>
      </c>
      <c r="Y12" s="49">
        <v>46.709996</v>
      </c>
      <c r="Z12" s="49">
        <v>0.004014179960379522</v>
      </c>
      <c r="AA12" s="49">
        <v>0.02877697841726619</v>
      </c>
      <c r="AB12" s="71">
        <v>12</v>
      </c>
      <c r="AC12" s="71"/>
      <c r="AD12" s="72"/>
      <c r="AE12" s="78" t="s">
        <v>845</v>
      </c>
      <c r="AF12" s="78">
        <v>2106</v>
      </c>
      <c r="AG12" s="78">
        <v>7128</v>
      </c>
      <c r="AH12" s="78">
        <v>95410</v>
      </c>
      <c r="AI12" s="78">
        <v>19013</v>
      </c>
      <c r="AJ12" s="78"/>
      <c r="AK12" s="78" t="s">
        <v>989</v>
      </c>
      <c r="AL12" s="78" t="s">
        <v>1124</v>
      </c>
      <c r="AM12" s="82" t="s">
        <v>1217</v>
      </c>
      <c r="AN12" s="78"/>
      <c r="AO12" s="80">
        <v>40148.15644675926</v>
      </c>
      <c r="AP12" s="82" t="s">
        <v>1324</v>
      </c>
      <c r="AQ12" s="78" t="b">
        <v>0</v>
      </c>
      <c r="AR12" s="78" t="b">
        <v>0</v>
      </c>
      <c r="AS12" s="78" t="b">
        <v>0</v>
      </c>
      <c r="AT12" s="78" t="s">
        <v>805</v>
      </c>
      <c r="AU12" s="78">
        <v>392</v>
      </c>
      <c r="AV12" s="82" t="s">
        <v>1435</v>
      </c>
      <c r="AW12" s="78" t="b">
        <v>0</v>
      </c>
      <c r="AX12" s="78" t="s">
        <v>1585</v>
      </c>
      <c r="AY12" s="82" t="s">
        <v>1595</v>
      </c>
      <c r="AZ12" s="78" t="s">
        <v>66</v>
      </c>
      <c r="BA12" s="78" t="str">
        <f>REPLACE(INDEX(GroupVertices[Group],MATCH(Vertices[[#This Row],[Vertex]],GroupVertices[Vertex],0)),1,1,"")</f>
        <v>1</v>
      </c>
      <c r="BB12" s="48" t="s">
        <v>1946</v>
      </c>
      <c r="BC12" s="48" t="s">
        <v>1946</v>
      </c>
      <c r="BD12" s="48" t="s">
        <v>455</v>
      </c>
      <c r="BE12" s="48" t="s">
        <v>455</v>
      </c>
      <c r="BF12" s="48" t="s">
        <v>462</v>
      </c>
      <c r="BG12" s="48" t="s">
        <v>2052</v>
      </c>
      <c r="BH12" s="121" t="s">
        <v>2058</v>
      </c>
      <c r="BI12" s="121" t="s">
        <v>2065</v>
      </c>
      <c r="BJ12" s="121" t="s">
        <v>2073</v>
      </c>
      <c r="BK12" s="121" t="s">
        <v>2080</v>
      </c>
      <c r="BL12" s="121">
        <v>0</v>
      </c>
      <c r="BM12" s="124">
        <v>0</v>
      </c>
      <c r="BN12" s="121">
        <v>0</v>
      </c>
      <c r="BO12" s="124">
        <v>0</v>
      </c>
      <c r="BP12" s="121">
        <v>0</v>
      </c>
      <c r="BQ12" s="124">
        <v>0</v>
      </c>
      <c r="BR12" s="121">
        <v>384</v>
      </c>
      <c r="BS12" s="124">
        <v>100</v>
      </c>
      <c r="BT12" s="121">
        <v>384</v>
      </c>
      <c r="BU12" s="2"/>
      <c r="BV12" s="3"/>
      <c r="BW12" s="3"/>
      <c r="BX12" s="3"/>
      <c r="BY12" s="3"/>
    </row>
    <row r="13" spans="1:77" ht="41.45" customHeight="1">
      <c r="A13" s="64" t="s">
        <v>229</v>
      </c>
      <c r="C13" s="65"/>
      <c r="D13" s="65" t="s">
        <v>64</v>
      </c>
      <c r="E13" s="66">
        <v>1000</v>
      </c>
      <c r="F13" s="68">
        <v>90.89153379743993</v>
      </c>
      <c r="G13" s="100" t="s">
        <v>1456</v>
      </c>
      <c r="H13" s="65"/>
      <c r="I13" s="69" t="s">
        <v>229</v>
      </c>
      <c r="J13" s="70"/>
      <c r="K13" s="70"/>
      <c r="L13" s="69" t="s">
        <v>1742</v>
      </c>
      <c r="M13" s="73">
        <v>3036.5481697731866</v>
      </c>
      <c r="N13" s="74">
        <v>8193.6396484375</v>
      </c>
      <c r="O13" s="74">
        <v>2118.415283203125</v>
      </c>
      <c r="P13" s="75"/>
      <c r="Q13" s="76"/>
      <c r="R13" s="76"/>
      <c r="S13" s="86"/>
      <c r="T13" s="48">
        <v>9</v>
      </c>
      <c r="U13" s="48">
        <v>0</v>
      </c>
      <c r="V13" s="49">
        <v>11.811905</v>
      </c>
      <c r="W13" s="49">
        <v>0.003584</v>
      </c>
      <c r="X13" s="49">
        <v>0.014178</v>
      </c>
      <c r="Y13" s="49">
        <v>1.926413</v>
      </c>
      <c r="Z13" s="49">
        <v>0.3055555555555556</v>
      </c>
      <c r="AA13" s="49">
        <v>0</v>
      </c>
      <c r="AB13" s="71">
        <v>13</v>
      </c>
      <c r="AC13" s="71"/>
      <c r="AD13" s="72"/>
      <c r="AE13" s="78" t="s">
        <v>846</v>
      </c>
      <c r="AF13" s="78">
        <v>39</v>
      </c>
      <c r="AG13" s="78">
        <v>10822</v>
      </c>
      <c r="AH13" s="78">
        <v>5179</v>
      </c>
      <c r="AI13" s="78">
        <v>301</v>
      </c>
      <c r="AJ13" s="78"/>
      <c r="AK13" s="78" t="s">
        <v>990</v>
      </c>
      <c r="AL13" s="78" t="s">
        <v>1125</v>
      </c>
      <c r="AM13" s="82" t="s">
        <v>1218</v>
      </c>
      <c r="AN13" s="78"/>
      <c r="AO13" s="80">
        <v>39918.98019675926</v>
      </c>
      <c r="AP13" s="82" t="s">
        <v>1325</v>
      </c>
      <c r="AQ13" s="78" t="b">
        <v>0</v>
      </c>
      <c r="AR13" s="78" t="b">
        <v>0</v>
      </c>
      <c r="AS13" s="78" t="b">
        <v>0</v>
      </c>
      <c r="AT13" s="78"/>
      <c r="AU13" s="78">
        <v>319</v>
      </c>
      <c r="AV13" s="82" t="s">
        <v>1438</v>
      </c>
      <c r="AW13" s="78" t="b">
        <v>0</v>
      </c>
      <c r="AX13" s="78" t="s">
        <v>1585</v>
      </c>
      <c r="AY13" s="82" t="s">
        <v>1596</v>
      </c>
      <c r="AZ13" s="78" t="s">
        <v>65</v>
      </c>
      <c r="BA13" s="78" t="str">
        <f>REPLACE(INDEX(GroupVertices[Group],MATCH(Vertices[[#This Row],[Vertex]],GroupVertices[Vertex],0)),1,1,"")</f>
        <v>3</v>
      </c>
      <c r="BB13" s="48"/>
      <c r="BC13" s="48"/>
      <c r="BD13" s="48"/>
      <c r="BE13" s="48"/>
      <c r="BF13" s="48"/>
      <c r="BG13" s="48"/>
      <c r="BH13" s="48"/>
      <c r="BI13" s="48"/>
      <c r="BJ13" s="48"/>
      <c r="BK13" s="48"/>
      <c r="BL13" s="48"/>
      <c r="BM13" s="49"/>
      <c r="BN13" s="48"/>
      <c r="BO13" s="49"/>
      <c r="BP13" s="48"/>
      <c r="BQ13" s="49"/>
      <c r="BR13" s="48"/>
      <c r="BS13" s="49"/>
      <c r="BT13" s="48"/>
      <c r="BU13" s="2"/>
      <c r="BV13" s="3"/>
      <c r="BW13" s="3"/>
      <c r="BX13" s="3"/>
      <c r="BY13" s="3"/>
    </row>
    <row r="14" spans="1:77" ht="41.45" customHeight="1">
      <c r="A14" s="64" t="s">
        <v>230</v>
      </c>
      <c r="C14" s="65"/>
      <c r="D14" s="65" t="s">
        <v>64</v>
      </c>
      <c r="E14" s="66">
        <v>493.46022048080755</v>
      </c>
      <c r="F14" s="68">
        <v>97.49214013024927</v>
      </c>
      <c r="G14" s="100" t="s">
        <v>1457</v>
      </c>
      <c r="H14" s="65"/>
      <c r="I14" s="69" t="s">
        <v>230</v>
      </c>
      <c r="J14" s="70"/>
      <c r="K14" s="70"/>
      <c r="L14" s="69" t="s">
        <v>1743</v>
      </c>
      <c r="M14" s="73">
        <v>836.7860992589266</v>
      </c>
      <c r="N14" s="74">
        <v>9389.15234375</v>
      </c>
      <c r="O14" s="74">
        <v>1996.808837890625</v>
      </c>
      <c r="P14" s="75"/>
      <c r="Q14" s="76"/>
      <c r="R14" s="76"/>
      <c r="S14" s="86"/>
      <c r="T14" s="48">
        <v>7</v>
      </c>
      <c r="U14" s="48">
        <v>0</v>
      </c>
      <c r="V14" s="49">
        <v>5.085714</v>
      </c>
      <c r="W14" s="49">
        <v>0.003559</v>
      </c>
      <c r="X14" s="49">
        <v>0.012643</v>
      </c>
      <c r="Y14" s="49">
        <v>1.557404</v>
      </c>
      <c r="Z14" s="49">
        <v>0.42857142857142855</v>
      </c>
      <c r="AA14" s="49">
        <v>0</v>
      </c>
      <c r="AB14" s="71">
        <v>14</v>
      </c>
      <c r="AC14" s="71"/>
      <c r="AD14" s="72"/>
      <c r="AE14" s="78" t="s">
        <v>847</v>
      </c>
      <c r="AF14" s="78">
        <v>3489</v>
      </c>
      <c r="AG14" s="78">
        <v>2984</v>
      </c>
      <c r="AH14" s="78">
        <v>42859</v>
      </c>
      <c r="AI14" s="78">
        <v>13137</v>
      </c>
      <c r="AJ14" s="78"/>
      <c r="AK14" s="78" t="s">
        <v>991</v>
      </c>
      <c r="AL14" s="78" t="s">
        <v>1126</v>
      </c>
      <c r="AM14" s="82" t="s">
        <v>1219</v>
      </c>
      <c r="AN14" s="78"/>
      <c r="AO14" s="80">
        <v>39824.06570601852</v>
      </c>
      <c r="AP14" s="82" t="s">
        <v>1326</v>
      </c>
      <c r="AQ14" s="78" t="b">
        <v>0</v>
      </c>
      <c r="AR14" s="78" t="b">
        <v>0</v>
      </c>
      <c r="AS14" s="78" t="b">
        <v>1</v>
      </c>
      <c r="AT14" s="78"/>
      <c r="AU14" s="78">
        <v>174</v>
      </c>
      <c r="AV14" s="82" t="s">
        <v>1435</v>
      </c>
      <c r="AW14" s="78" t="b">
        <v>0</v>
      </c>
      <c r="AX14" s="78" t="s">
        <v>1585</v>
      </c>
      <c r="AY14" s="82" t="s">
        <v>1597</v>
      </c>
      <c r="AZ14" s="78" t="s">
        <v>65</v>
      </c>
      <c r="BA14" s="78" t="str">
        <f>REPLACE(INDEX(GroupVertices[Group],MATCH(Vertices[[#This Row],[Vertex]],GroupVertices[Vertex],0)),1,1,"")</f>
        <v>3</v>
      </c>
      <c r="BB14" s="48"/>
      <c r="BC14" s="48"/>
      <c r="BD14" s="48"/>
      <c r="BE14" s="48"/>
      <c r="BF14" s="48"/>
      <c r="BG14" s="48"/>
      <c r="BH14" s="48"/>
      <c r="BI14" s="48"/>
      <c r="BJ14" s="48"/>
      <c r="BK14" s="48"/>
      <c r="BL14" s="48"/>
      <c r="BM14" s="49"/>
      <c r="BN14" s="48"/>
      <c r="BO14" s="49"/>
      <c r="BP14" s="48"/>
      <c r="BQ14" s="49"/>
      <c r="BR14" s="48"/>
      <c r="BS14" s="49"/>
      <c r="BT14" s="48"/>
      <c r="BU14" s="2"/>
      <c r="BV14" s="3"/>
      <c r="BW14" s="3"/>
      <c r="BX14" s="3"/>
      <c r="BY14" s="3"/>
    </row>
    <row r="15" spans="1:77" ht="41.45" customHeight="1">
      <c r="A15" s="64" t="s">
        <v>231</v>
      </c>
      <c r="C15" s="65"/>
      <c r="D15" s="65" t="s">
        <v>64</v>
      </c>
      <c r="E15" s="66">
        <v>587.1773143843805</v>
      </c>
      <c r="F15" s="68">
        <v>96.78306759487985</v>
      </c>
      <c r="G15" s="100" t="s">
        <v>1458</v>
      </c>
      <c r="H15" s="65"/>
      <c r="I15" s="69" t="s">
        <v>231</v>
      </c>
      <c r="J15" s="70"/>
      <c r="K15" s="70"/>
      <c r="L15" s="69" t="s">
        <v>1744</v>
      </c>
      <c r="M15" s="73">
        <v>1073.0963395463732</v>
      </c>
      <c r="N15" s="74">
        <v>7918.13427734375</v>
      </c>
      <c r="O15" s="74">
        <v>1172.6480712890625</v>
      </c>
      <c r="P15" s="75"/>
      <c r="Q15" s="76"/>
      <c r="R15" s="76"/>
      <c r="S15" s="86"/>
      <c r="T15" s="48">
        <v>7</v>
      </c>
      <c r="U15" s="48">
        <v>0</v>
      </c>
      <c r="V15" s="49">
        <v>5.085714</v>
      </c>
      <c r="W15" s="49">
        <v>0.003559</v>
      </c>
      <c r="X15" s="49">
        <v>0.012643</v>
      </c>
      <c r="Y15" s="49">
        <v>1.557404</v>
      </c>
      <c r="Z15" s="49">
        <v>0.42857142857142855</v>
      </c>
      <c r="AA15" s="49">
        <v>0</v>
      </c>
      <c r="AB15" s="71">
        <v>15</v>
      </c>
      <c r="AC15" s="71"/>
      <c r="AD15" s="72"/>
      <c r="AE15" s="78" t="s">
        <v>848</v>
      </c>
      <c r="AF15" s="78">
        <v>432</v>
      </c>
      <c r="AG15" s="78">
        <v>3826</v>
      </c>
      <c r="AH15" s="78">
        <v>11105</v>
      </c>
      <c r="AI15" s="78">
        <v>1857</v>
      </c>
      <c r="AJ15" s="78"/>
      <c r="AK15" s="78" t="s">
        <v>992</v>
      </c>
      <c r="AL15" s="78" t="s">
        <v>1127</v>
      </c>
      <c r="AM15" s="82" t="s">
        <v>1220</v>
      </c>
      <c r="AN15" s="78"/>
      <c r="AO15" s="80">
        <v>40229.86431712963</v>
      </c>
      <c r="AP15" s="82" t="s">
        <v>1327</v>
      </c>
      <c r="AQ15" s="78" t="b">
        <v>0</v>
      </c>
      <c r="AR15" s="78" t="b">
        <v>0</v>
      </c>
      <c r="AS15" s="78" t="b">
        <v>0</v>
      </c>
      <c r="AT15" s="78"/>
      <c r="AU15" s="78">
        <v>127</v>
      </c>
      <c r="AV15" s="82" t="s">
        <v>1434</v>
      </c>
      <c r="AW15" s="78" t="b">
        <v>0</v>
      </c>
      <c r="AX15" s="78" t="s">
        <v>1585</v>
      </c>
      <c r="AY15" s="82" t="s">
        <v>1598</v>
      </c>
      <c r="AZ15" s="78" t="s">
        <v>65</v>
      </c>
      <c r="BA15" s="78" t="str">
        <f>REPLACE(INDEX(GroupVertices[Group],MATCH(Vertices[[#This Row],[Vertex]],GroupVertices[Vertex],0)),1,1,"")</f>
        <v>3</v>
      </c>
      <c r="BB15" s="48"/>
      <c r="BC15" s="48"/>
      <c r="BD15" s="48"/>
      <c r="BE15" s="48"/>
      <c r="BF15" s="48"/>
      <c r="BG15" s="48"/>
      <c r="BH15" s="48"/>
      <c r="BI15" s="48"/>
      <c r="BJ15" s="48"/>
      <c r="BK15" s="48"/>
      <c r="BL15" s="48"/>
      <c r="BM15" s="49"/>
      <c r="BN15" s="48"/>
      <c r="BO15" s="49"/>
      <c r="BP15" s="48"/>
      <c r="BQ15" s="49"/>
      <c r="BR15" s="48"/>
      <c r="BS15" s="49"/>
      <c r="BT15" s="48"/>
      <c r="BU15" s="2"/>
      <c r="BV15" s="3"/>
      <c r="BW15" s="3"/>
      <c r="BX15" s="3"/>
      <c r="BY15" s="3"/>
    </row>
    <row r="16" spans="1:77" ht="41.45" customHeight="1">
      <c r="A16" s="64" t="s">
        <v>215</v>
      </c>
      <c r="C16" s="65"/>
      <c r="D16" s="65" t="s">
        <v>64</v>
      </c>
      <c r="E16" s="66">
        <v>238.46513481206003</v>
      </c>
      <c r="F16" s="68">
        <v>99.42145744441949</v>
      </c>
      <c r="G16" s="100" t="s">
        <v>467</v>
      </c>
      <c r="H16" s="65"/>
      <c r="I16" s="69" t="s">
        <v>215</v>
      </c>
      <c r="J16" s="70"/>
      <c r="K16" s="70"/>
      <c r="L16" s="69" t="s">
        <v>1745</v>
      </c>
      <c r="M16" s="73">
        <v>193.80894902313048</v>
      </c>
      <c r="N16" s="74">
        <v>8087.17822265625</v>
      </c>
      <c r="O16" s="74">
        <v>3300.287353515625</v>
      </c>
      <c r="P16" s="75"/>
      <c r="Q16" s="76"/>
      <c r="R16" s="76"/>
      <c r="S16" s="86"/>
      <c r="T16" s="48">
        <v>0</v>
      </c>
      <c r="U16" s="48">
        <v>8</v>
      </c>
      <c r="V16" s="49">
        <v>99.865079</v>
      </c>
      <c r="W16" s="49">
        <v>0.003546</v>
      </c>
      <c r="X16" s="49">
        <v>0.010454</v>
      </c>
      <c r="Y16" s="49">
        <v>1.736516</v>
      </c>
      <c r="Z16" s="49">
        <v>0.19642857142857142</v>
      </c>
      <c r="AA16" s="49">
        <v>0</v>
      </c>
      <c r="AB16" s="71">
        <v>16</v>
      </c>
      <c r="AC16" s="71"/>
      <c r="AD16" s="72"/>
      <c r="AE16" s="78" t="s">
        <v>849</v>
      </c>
      <c r="AF16" s="78">
        <v>799</v>
      </c>
      <c r="AG16" s="78">
        <v>693</v>
      </c>
      <c r="AH16" s="78">
        <v>1506</v>
      </c>
      <c r="AI16" s="78">
        <v>1835</v>
      </c>
      <c r="AJ16" s="78"/>
      <c r="AK16" s="78" t="s">
        <v>993</v>
      </c>
      <c r="AL16" s="78" t="s">
        <v>1128</v>
      </c>
      <c r="AM16" s="82" t="s">
        <v>1221</v>
      </c>
      <c r="AN16" s="78"/>
      <c r="AO16" s="80">
        <v>41319.685532407406</v>
      </c>
      <c r="AP16" s="82" t="s">
        <v>1328</v>
      </c>
      <c r="AQ16" s="78" t="b">
        <v>0</v>
      </c>
      <c r="AR16" s="78" t="b">
        <v>0</v>
      </c>
      <c r="AS16" s="78" t="b">
        <v>0</v>
      </c>
      <c r="AT16" s="78" t="s">
        <v>805</v>
      </c>
      <c r="AU16" s="78">
        <v>8</v>
      </c>
      <c r="AV16" s="82" t="s">
        <v>1435</v>
      </c>
      <c r="AW16" s="78" t="b">
        <v>0</v>
      </c>
      <c r="AX16" s="78" t="s">
        <v>1585</v>
      </c>
      <c r="AY16" s="82" t="s">
        <v>1599</v>
      </c>
      <c r="AZ16" s="78" t="s">
        <v>66</v>
      </c>
      <c r="BA16" s="78" t="str">
        <f>REPLACE(INDEX(GroupVertices[Group],MATCH(Vertices[[#This Row],[Vertex]],GroupVertices[Vertex],0)),1,1,"")</f>
        <v>3</v>
      </c>
      <c r="BB16" s="48" t="s">
        <v>450</v>
      </c>
      <c r="BC16" s="48" t="s">
        <v>450</v>
      </c>
      <c r="BD16" s="48" t="s">
        <v>455</v>
      </c>
      <c r="BE16" s="48" t="s">
        <v>455</v>
      </c>
      <c r="BF16" s="48" t="s">
        <v>458</v>
      </c>
      <c r="BG16" s="48" t="s">
        <v>458</v>
      </c>
      <c r="BH16" s="121" t="s">
        <v>2057</v>
      </c>
      <c r="BI16" s="121" t="s">
        <v>2057</v>
      </c>
      <c r="BJ16" s="121" t="s">
        <v>2072</v>
      </c>
      <c r="BK16" s="121" t="s">
        <v>2072</v>
      </c>
      <c r="BL16" s="121">
        <v>0</v>
      </c>
      <c r="BM16" s="124">
        <v>0</v>
      </c>
      <c r="BN16" s="121">
        <v>0</v>
      </c>
      <c r="BO16" s="124">
        <v>0</v>
      </c>
      <c r="BP16" s="121">
        <v>0</v>
      </c>
      <c r="BQ16" s="124">
        <v>0</v>
      </c>
      <c r="BR16" s="121">
        <v>13</v>
      </c>
      <c r="BS16" s="124">
        <v>100</v>
      </c>
      <c r="BT16" s="121">
        <v>13</v>
      </c>
      <c r="BU16" s="2"/>
      <c r="BV16" s="3"/>
      <c r="BW16" s="3"/>
      <c r="BX16" s="3"/>
      <c r="BY16" s="3"/>
    </row>
    <row r="17" spans="1:77" ht="41.45" customHeight="1">
      <c r="A17" s="64" t="s">
        <v>216</v>
      </c>
      <c r="C17" s="65"/>
      <c r="D17" s="65" t="s">
        <v>64</v>
      </c>
      <c r="E17" s="66">
        <v>186.48665161376013</v>
      </c>
      <c r="F17" s="68">
        <v>99.81473164158994</v>
      </c>
      <c r="G17" s="100" t="s">
        <v>468</v>
      </c>
      <c r="H17" s="65"/>
      <c r="I17" s="69" t="s">
        <v>216</v>
      </c>
      <c r="J17" s="70"/>
      <c r="K17" s="70"/>
      <c r="L17" s="69" t="s">
        <v>1746</v>
      </c>
      <c r="M17" s="73">
        <v>62.74376824612621</v>
      </c>
      <c r="N17" s="74">
        <v>8525.099609375</v>
      </c>
      <c r="O17" s="74">
        <v>1123.1334228515625</v>
      </c>
      <c r="P17" s="75"/>
      <c r="Q17" s="76"/>
      <c r="R17" s="76"/>
      <c r="S17" s="86"/>
      <c r="T17" s="48">
        <v>0</v>
      </c>
      <c r="U17" s="48">
        <v>9</v>
      </c>
      <c r="V17" s="49">
        <v>125.093651</v>
      </c>
      <c r="W17" s="49">
        <v>0.003571</v>
      </c>
      <c r="X17" s="49">
        <v>0.012117</v>
      </c>
      <c r="Y17" s="49">
        <v>1.917819</v>
      </c>
      <c r="Z17" s="49">
        <v>0.18055555555555555</v>
      </c>
      <c r="AA17" s="49">
        <v>0</v>
      </c>
      <c r="AB17" s="71">
        <v>17</v>
      </c>
      <c r="AC17" s="71"/>
      <c r="AD17" s="72"/>
      <c r="AE17" s="78" t="s">
        <v>850</v>
      </c>
      <c r="AF17" s="78">
        <v>611</v>
      </c>
      <c r="AG17" s="78">
        <v>226</v>
      </c>
      <c r="AH17" s="78">
        <v>2087</v>
      </c>
      <c r="AI17" s="78">
        <v>10238</v>
      </c>
      <c r="AJ17" s="78"/>
      <c r="AK17" s="78" t="s">
        <v>994</v>
      </c>
      <c r="AL17" s="78" t="s">
        <v>1129</v>
      </c>
      <c r="AM17" s="82" t="s">
        <v>1222</v>
      </c>
      <c r="AN17" s="78"/>
      <c r="AO17" s="80">
        <v>39887.94783564815</v>
      </c>
      <c r="AP17" s="78"/>
      <c r="AQ17" s="78" t="b">
        <v>1</v>
      </c>
      <c r="AR17" s="78" t="b">
        <v>0</v>
      </c>
      <c r="AS17" s="78" t="b">
        <v>1</v>
      </c>
      <c r="AT17" s="78" t="s">
        <v>805</v>
      </c>
      <c r="AU17" s="78">
        <v>11</v>
      </c>
      <c r="AV17" s="82" t="s">
        <v>1435</v>
      </c>
      <c r="AW17" s="78" t="b">
        <v>0</v>
      </c>
      <c r="AX17" s="78" t="s">
        <v>1585</v>
      </c>
      <c r="AY17" s="82" t="s">
        <v>1600</v>
      </c>
      <c r="AZ17" s="78" t="s">
        <v>66</v>
      </c>
      <c r="BA17" s="78" t="str">
        <f>REPLACE(INDEX(GroupVertices[Group],MATCH(Vertices[[#This Row],[Vertex]],GroupVertices[Vertex],0)),1,1,"")</f>
        <v>3</v>
      </c>
      <c r="BB17" s="48" t="s">
        <v>451</v>
      </c>
      <c r="BC17" s="48" t="s">
        <v>451</v>
      </c>
      <c r="BD17" s="48" t="s">
        <v>455</v>
      </c>
      <c r="BE17" s="48" t="s">
        <v>455</v>
      </c>
      <c r="BF17" s="48" t="s">
        <v>458</v>
      </c>
      <c r="BG17" s="48" t="s">
        <v>458</v>
      </c>
      <c r="BH17" s="121" t="s">
        <v>2059</v>
      </c>
      <c r="BI17" s="121" t="s">
        <v>2059</v>
      </c>
      <c r="BJ17" s="121" t="s">
        <v>2074</v>
      </c>
      <c r="BK17" s="121" t="s">
        <v>2074</v>
      </c>
      <c r="BL17" s="121">
        <v>0</v>
      </c>
      <c r="BM17" s="124">
        <v>0</v>
      </c>
      <c r="BN17" s="121">
        <v>0</v>
      </c>
      <c r="BO17" s="124">
        <v>0</v>
      </c>
      <c r="BP17" s="121">
        <v>0</v>
      </c>
      <c r="BQ17" s="124">
        <v>0</v>
      </c>
      <c r="BR17" s="121">
        <v>13</v>
      </c>
      <c r="BS17" s="124">
        <v>100</v>
      </c>
      <c r="BT17" s="121">
        <v>13</v>
      </c>
      <c r="BU17" s="2"/>
      <c r="BV17" s="3"/>
      <c r="BW17" s="3"/>
      <c r="BX17" s="3"/>
      <c r="BY17" s="3"/>
    </row>
    <row r="18" spans="1:77" ht="41.45" customHeight="1">
      <c r="A18" s="64" t="s">
        <v>232</v>
      </c>
      <c r="C18" s="65"/>
      <c r="D18" s="65" t="s">
        <v>64</v>
      </c>
      <c r="E18" s="66">
        <v>163.6695444282109</v>
      </c>
      <c r="F18" s="68">
        <v>99.98736806647204</v>
      </c>
      <c r="G18" s="100" t="s">
        <v>1459</v>
      </c>
      <c r="H18" s="65"/>
      <c r="I18" s="69" t="s">
        <v>232</v>
      </c>
      <c r="J18" s="70"/>
      <c r="K18" s="70"/>
      <c r="L18" s="69" t="s">
        <v>1747</v>
      </c>
      <c r="M18" s="73">
        <v>5.209802380417696</v>
      </c>
      <c r="N18" s="74">
        <v>9648.158203125</v>
      </c>
      <c r="O18" s="74">
        <v>554.193359375</v>
      </c>
      <c r="P18" s="75"/>
      <c r="Q18" s="76"/>
      <c r="R18" s="76"/>
      <c r="S18" s="86"/>
      <c r="T18" s="48">
        <v>3</v>
      </c>
      <c r="U18" s="48">
        <v>0</v>
      </c>
      <c r="V18" s="49">
        <v>0.444444</v>
      </c>
      <c r="W18" s="49">
        <v>0.002392</v>
      </c>
      <c r="X18" s="49">
        <v>0.003124</v>
      </c>
      <c r="Y18" s="49">
        <v>0.689486</v>
      </c>
      <c r="Z18" s="49">
        <v>0.16666666666666666</v>
      </c>
      <c r="AA18" s="49">
        <v>0</v>
      </c>
      <c r="AB18" s="71">
        <v>18</v>
      </c>
      <c r="AC18" s="71"/>
      <c r="AD18" s="72"/>
      <c r="AE18" s="78" t="s">
        <v>232</v>
      </c>
      <c r="AF18" s="78">
        <v>1</v>
      </c>
      <c r="AG18" s="78">
        <v>21</v>
      </c>
      <c r="AH18" s="78">
        <v>0</v>
      </c>
      <c r="AI18" s="78">
        <v>0</v>
      </c>
      <c r="AJ18" s="78"/>
      <c r="AK18" s="78"/>
      <c r="AL18" s="78"/>
      <c r="AM18" s="78"/>
      <c r="AN18" s="78"/>
      <c r="AO18" s="80">
        <v>39668.28962962963</v>
      </c>
      <c r="AP18" s="78"/>
      <c r="AQ18" s="78" t="b">
        <v>1</v>
      </c>
      <c r="AR18" s="78" t="b">
        <v>1</v>
      </c>
      <c r="AS18" s="78" t="b">
        <v>0</v>
      </c>
      <c r="AT18" s="78"/>
      <c r="AU18" s="78">
        <v>0</v>
      </c>
      <c r="AV18" s="82" t="s">
        <v>1435</v>
      </c>
      <c r="AW18" s="78" t="b">
        <v>0</v>
      </c>
      <c r="AX18" s="78" t="s">
        <v>1585</v>
      </c>
      <c r="AY18" s="82" t="s">
        <v>1601</v>
      </c>
      <c r="AZ18" s="78" t="s">
        <v>65</v>
      </c>
      <c r="BA18" s="78" t="str">
        <f>REPLACE(INDEX(GroupVertices[Group],MATCH(Vertices[[#This Row],[Vertex]],GroupVertices[Vertex],0)),1,1,"")</f>
        <v>3</v>
      </c>
      <c r="BB18" s="48"/>
      <c r="BC18" s="48"/>
      <c r="BD18" s="48"/>
      <c r="BE18" s="48"/>
      <c r="BF18" s="48"/>
      <c r="BG18" s="48"/>
      <c r="BH18" s="48"/>
      <c r="BI18" s="48"/>
      <c r="BJ18" s="48"/>
      <c r="BK18" s="48"/>
      <c r="BL18" s="48"/>
      <c r="BM18" s="49"/>
      <c r="BN18" s="48"/>
      <c r="BO18" s="49"/>
      <c r="BP18" s="48"/>
      <c r="BQ18" s="49"/>
      <c r="BR18" s="48"/>
      <c r="BS18" s="49"/>
      <c r="BT18" s="48"/>
      <c r="BU18" s="2"/>
      <c r="BV18" s="3"/>
      <c r="BW18" s="3"/>
      <c r="BX18" s="3"/>
      <c r="BY18" s="3"/>
    </row>
    <row r="19" spans="1:77" ht="41.45" customHeight="1">
      <c r="A19" s="64" t="s">
        <v>233</v>
      </c>
      <c r="C19" s="65"/>
      <c r="D19" s="65" t="s">
        <v>64</v>
      </c>
      <c r="E19" s="66">
        <v>485.22380130163367</v>
      </c>
      <c r="F19" s="68">
        <v>97.5544576689872</v>
      </c>
      <c r="G19" s="100" t="s">
        <v>1460</v>
      </c>
      <c r="H19" s="65"/>
      <c r="I19" s="69" t="s">
        <v>233</v>
      </c>
      <c r="J19" s="70"/>
      <c r="K19" s="70"/>
      <c r="L19" s="69" t="s">
        <v>1748</v>
      </c>
      <c r="M19" s="73">
        <v>816.017740848866</v>
      </c>
      <c r="N19" s="74">
        <v>8298.998046875</v>
      </c>
      <c r="O19" s="74">
        <v>377.0209655761719</v>
      </c>
      <c r="P19" s="75"/>
      <c r="Q19" s="76"/>
      <c r="R19" s="76"/>
      <c r="S19" s="86"/>
      <c r="T19" s="48">
        <v>6</v>
      </c>
      <c r="U19" s="48">
        <v>0</v>
      </c>
      <c r="V19" s="49">
        <v>0.730159</v>
      </c>
      <c r="W19" s="49">
        <v>0.003534</v>
      </c>
      <c r="X19" s="49">
        <v>0.011691</v>
      </c>
      <c r="Y19" s="49">
        <v>1.374385</v>
      </c>
      <c r="Z19" s="49">
        <v>0.5666666666666667</v>
      </c>
      <c r="AA19" s="49">
        <v>0</v>
      </c>
      <c r="AB19" s="71">
        <v>19</v>
      </c>
      <c r="AC19" s="71"/>
      <c r="AD19" s="72"/>
      <c r="AE19" s="78" t="s">
        <v>851</v>
      </c>
      <c r="AF19" s="78">
        <v>1718</v>
      </c>
      <c r="AG19" s="78">
        <v>2910</v>
      </c>
      <c r="AH19" s="78">
        <v>4185</v>
      </c>
      <c r="AI19" s="78">
        <v>3708</v>
      </c>
      <c r="AJ19" s="78"/>
      <c r="AK19" s="78" t="s">
        <v>995</v>
      </c>
      <c r="AL19" s="78" t="s">
        <v>1130</v>
      </c>
      <c r="AM19" s="82" t="s">
        <v>1223</v>
      </c>
      <c r="AN19" s="78"/>
      <c r="AO19" s="80">
        <v>41202.591412037036</v>
      </c>
      <c r="AP19" s="82" t="s">
        <v>1329</v>
      </c>
      <c r="AQ19" s="78" t="b">
        <v>1</v>
      </c>
      <c r="AR19" s="78" t="b">
        <v>0</v>
      </c>
      <c r="AS19" s="78" t="b">
        <v>0</v>
      </c>
      <c r="AT19" s="78"/>
      <c r="AU19" s="78">
        <v>103</v>
      </c>
      <c r="AV19" s="82" t="s">
        <v>1435</v>
      </c>
      <c r="AW19" s="78" t="b">
        <v>0</v>
      </c>
      <c r="AX19" s="78" t="s">
        <v>1585</v>
      </c>
      <c r="AY19" s="82" t="s">
        <v>1602</v>
      </c>
      <c r="AZ19" s="78" t="s">
        <v>65</v>
      </c>
      <c r="BA19" s="78" t="str">
        <f>REPLACE(INDEX(GroupVertices[Group],MATCH(Vertices[[#This Row],[Vertex]],GroupVertices[Vertex],0)),1,1,"")</f>
        <v>3</v>
      </c>
      <c r="BB19" s="48"/>
      <c r="BC19" s="48"/>
      <c r="BD19" s="48"/>
      <c r="BE19" s="48"/>
      <c r="BF19" s="48"/>
      <c r="BG19" s="48"/>
      <c r="BH19" s="48"/>
      <c r="BI19" s="48"/>
      <c r="BJ19" s="48"/>
      <c r="BK19" s="48"/>
      <c r="BL19" s="48"/>
      <c r="BM19" s="49"/>
      <c r="BN19" s="48"/>
      <c r="BO19" s="49"/>
      <c r="BP19" s="48"/>
      <c r="BQ19" s="49"/>
      <c r="BR19" s="48"/>
      <c r="BS19" s="49"/>
      <c r="BT19" s="48"/>
      <c r="BU19" s="2"/>
      <c r="BV19" s="3"/>
      <c r="BW19" s="3"/>
      <c r="BX19" s="3"/>
      <c r="BY19" s="3"/>
    </row>
    <row r="20" spans="1:77" ht="41.45" customHeight="1">
      <c r="A20" s="64" t="s">
        <v>217</v>
      </c>
      <c r="C20" s="65"/>
      <c r="D20" s="65" t="s">
        <v>64</v>
      </c>
      <c r="E20" s="66">
        <v>1000</v>
      </c>
      <c r="F20" s="68">
        <v>92.4604199416124</v>
      </c>
      <c r="G20" s="100" t="s">
        <v>469</v>
      </c>
      <c r="H20" s="65"/>
      <c r="I20" s="69" t="s">
        <v>217</v>
      </c>
      <c r="J20" s="70"/>
      <c r="K20" s="70"/>
      <c r="L20" s="69" t="s">
        <v>1749</v>
      </c>
      <c r="M20" s="73">
        <v>2513.6907141253087</v>
      </c>
      <c r="N20" s="74">
        <v>7914.59765625</v>
      </c>
      <c r="O20" s="74">
        <v>1619.6385498046875</v>
      </c>
      <c r="P20" s="75"/>
      <c r="Q20" s="76"/>
      <c r="R20" s="76"/>
      <c r="S20" s="86"/>
      <c r="T20" s="48">
        <v>5</v>
      </c>
      <c r="U20" s="48">
        <v>13</v>
      </c>
      <c r="V20" s="49">
        <v>434.990476</v>
      </c>
      <c r="W20" s="49">
        <v>0.00365</v>
      </c>
      <c r="X20" s="49">
        <v>0.017418</v>
      </c>
      <c r="Y20" s="49">
        <v>3.16779</v>
      </c>
      <c r="Z20" s="49">
        <v>0.18571428571428572</v>
      </c>
      <c r="AA20" s="49">
        <v>0.2</v>
      </c>
      <c r="AB20" s="71">
        <v>20</v>
      </c>
      <c r="AC20" s="71"/>
      <c r="AD20" s="72"/>
      <c r="AE20" s="78" t="s">
        <v>852</v>
      </c>
      <c r="AF20" s="78">
        <v>3771</v>
      </c>
      <c r="AG20" s="78">
        <v>8959</v>
      </c>
      <c r="AH20" s="78">
        <v>8404</v>
      </c>
      <c r="AI20" s="78">
        <v>31783</v>
      </c>
      <c r="AJ20" s="78"/>
      <c r="AK20" s="78" t="s">
        <v>996</v>
      </c>
      <c r="AL20" s="78" t="s">
        <v>1131</v>
      </c>
      <c r="AM20" s="82" t="s">
        <v>1224</v>
      </c>
      <c r="AN20" s="78"/>
      <c r="AO20" s="80">
        <v>40122.1453587963</v>
      </c>
      <c r="AP20" s="82" t="s">
        <v>1330</v>
      </c>
      <c r="AQ20" s="78" t="b">
        <v>0</v>
      </c>
      <c r="AR20" s="78" t="b">
        <v>0</v>
      </c>
      <c r="AS20" s="78" t="b">
        <v>1</v>
      </c>
      <c r="AT20" s="78" t="s">
        <v>805</v>
      </c>
      <c r="AU20" s="78">
        <v>848</v>
      </c>
      <c r="AV20" s="82" t="s">
        <v>1439</v>
      </c>
      <c r="AW20" s="78" t="b">
        <v>1</v>
      </c>
      <c r="AX20" s="78" t="s">
        <v>1585</v>
      </c>
      <c r="AY20" s="82" t="s">
        <v>1603</v>
      </c>
      <c r="AZ20" s="78" t="s">
        <v>66</v>
      </c>
      <c r="BA20" s="78" t="str">
        <f>REPLACE(INDEX(GroupVertices[Group],MATCH(Vertices[[#This Row],[Vertex]],GroupVertices[Vertex],0)),1,1,"")</f>
        <v>3</v>
      </c>
      <c r="BB20" s="48" t="s">
        <v>2043</v>
      </c>
      <c r="BC20" s="48" t="s">
        <v>2043</v>
      </c>
      <c r="BD20" s="48" t="s">
        <v>455</v>
      </c>
      <c r="BE20" s="48" t="s">
        <v>455</v>
      </c>
      <c r="BF20" s="48" t="s">
        <v>2050</v>
      </c>
      <c r="BG20" s="48" t="s">
        <v>2053</v>
      </c>
      <c r="BH20" s="121" t="s">
        <v>2060</v>
      </c>
      <c r="BI20" s="121" t="s">
        <v>2066</v>
      </c>
      <c r="BJ20" s="121" t="s">
        <v>2075</v>
      </c>
      <c r="BK20" s="121" t="s">
        <v>2081</v>
      </c>
      <c r="BL20" s="121">
        <v>3</v>
      </c>
      <c r="BM20" s="124">
        <v>4.225352112676056</v>
      </c>
      <c r="BN20" s="121">
        <v>0</v>
      </c>
      <c r="BO20" s="124">
        <v>0</v>
      </c>
      <c r="BP20" s="121">
        <v>0</v>
      </c>
      <c r="BQ20" s="124">
        <v>0</v>
      </c>
      <c r="BR20" s="121">
        <v>68</v>
      </c>
      <c r="BS20" s="124">
        <v>95.77464788732394</v>
      </c>
      <c r="BT20" s="121">
        <v>71</v>
      </c>
      <c r="BU20" s="2"/>
      <c r="BV20" s="3"/>
      <c r="BW20" s="3"/>
      <c r="BX20" s="3"/>
      <c r="BY20" s="3"/>
    </row>
    <row r="21" spans="1:77" ht="41.45" customHeight="1">
      <c r="A21" s="64" t="s">
        <v>234</v>
      </c>
      <c r="C21" s="65"/>
      <c r="D21" s="65" t="s">
        <v>64</v>
      </c>
      <c r="E21" s="66">
        <v>604.6518793996547</v>
      </c>
      <c r="F21" s="68">
        <v>96.65085335728722</v>
      </c>
      <c r="G21" s="100" t="s">
        <v>1461</v>
      </c>
      <c r="H21" s="65"/>
      <c r="I21" s="69" t="s">
        <v>234</v>
      </c>
      <c r="J21" s="70"/>
      <c r="K21" s="70"/>
      <c r="L21" s="69" t="s">
        <v>1750</v>
      </c>
      <c r="M21" s="73">
        <v>1117.158937794745</v>
      </c>
      <c r="N21" s="74">
        <v>6912.888671875</v>
      </c>
      <c r="O21" s="74">
        <v>747.8966674804688</v>
      </c>
      <c r="P21" s="75"/>
      <c r="Q21" s="76"/>
      <c r="R21" s="76"/>
      <c r="S21" s="86"/>
      <c r="T21" s="48">
        <v>1</v>
      </c>
      <c r="U21" s="48">
        <v>0</v>
      </c>
      <c r="V21" s="49">
        <v>0</v>
      </c>
      <c r="W21" s="49">
        <v>0.002398</v>
      </c>
      <c r="X21" s="49">
        <v>0.001279</v>
      </c>
      <c r="Y21" s="49">
        <v>0.329508</v>
      </c>
      <c r="Z21" s="49">
        <v>0</v>
      </c>
      <c r="AA21" s="49">
        <v>0</v>
      </c>
      <c r="AB21" s="71">
        <v>21</v>
      </c>
      <c r="AC21" s="71"/>
      <c r="AD21" s="72"/>
      <c r="AE21" s="78" t="s">
        <v>853</v>
      </c>
      <c r="AF21" s="78">
        <v>922</v>
      </c>
      <c r="AG21" s="78">
        <v>3983</v>
      </c>
      <c r="AH21" s="78">
        <v>3355</v>
      </c>
      <c r="AI21" s="78">
        <v>4607</v>
      </c>
      <c r="AJ21" s="78"/>
      <c r="AK21" s="78" t="s">
        <v>997</v>
      </c>
      <c r="AL21" s="78"/>
      <c r="AM21" s="82" t="s">
        <v>1225</v>
      </c>
      <c r="AN21" s="78"/>
      <c r="AO21" s="80">
        <v>42106.88034722222</v>
      </c>
      <c r="AP21" s="82" t="s">
        <v>1331</v>
      </c>
      <c r="AQ21" s="78" t="b">
        <v>0</v>
      </c>
      <c r="AR21" s="78" t="b">
        <v>0</v>
      </c>
      <c r="AS21" s="78" t="b">
        <v>0</v>
      </c>
      <c r="AT21" s="78"/>
      <c r="AU21" s="78">
        <v>128</v>
      </c>
      <c r="AV21" s="82" t="s">
        <v>1435</v>
      </c>
      <c r="AW21" s="78" t="b">
        <v>0</v>
      </c>
      <c r="AX21" s="78" t="s">
        <v>1585</v>
      </c>
      <c r="AY21" s="82" t="s">
        <v>1604</v>
      </c>
      <c r="AZ21" s="78" t="s">
        <v>65</v>
      </c>
      <c r="BA21" s="78" t="str">
        <f>REPLACE(INDEX(GroupVertices[Group],MATCH(Vertices[[#This Row],[Vertex]],GroupVertices[Vertex],0)),1,1,"")</f>
        <v>3</v>
      </c>
      <c r="BB21" s="48"/>
      <c r="BC21" s="48"/>
      <c r="BD21" s="48"/>
      <c r="BE21" s="48"/>
      <c r="BF21" s="48"/>
      <c r="BG21" s="48"/>
      <c r="BH21" s="48"/>
      <c r="BI21" s="48"/>
      <c r="BJ21" s="48"/>
      <c r="BK21" s="48"/>
      <c r="BL21" s="48"/>
      <c r="BM21" s="49"/>
      <c r="BN21" s="48"/>
      <c r="BO21" s="49"/>
      <c r="BP21" s="48"/>
      <c r="BQ21" s="49"/>
      <c r="BR21" s="48"/>
      <c r="BS21" s="49"/>
      <c r="BT21" s="48"/>
      <c r="BU21" s="2"/>
      <c r="BV21" s="3"/>
      <c r="BW21" s="3"/>
      <c r="BX21" s="3"/>
      <c r="BY21" s="3"/>
    </row>
    <row r="22" spans="1:77" ht="41.45" customHeight="1">
      <c r="A22" s="64" t="s">
        <v>235</v>
      </c>
      <c r="C22" s="65"/>
      <c r="D22" s="65" t="s">
        <v>64</v>
      </c>
      <c r="E22" s="66">
        <v>175.24505246380662</v>
      </c>
      <c r="F22" s="68">
        <v>99.89978666067819</v>
      </c>
      <c r="G22" s="100" t="s">
        <v>1462</v>
      </c>
      <c r="H22" s="65"/>
      <c r="I22" s="69" t="s">
        <v>235</v>
      </c>
      <c r="J22" s="70"/>
      <c r="K22" s="70"/>
      <c r="L22" s="69" t="s">
        <v>1751</v>
      </c>
      <c r="M22" s="73">
        <v>34.39776555131372</v>
      </c>
      <c r="N22" s="74">
        <v>3936.89208984375</v>
      </c>
      <c r="O22" s="74">
        <v>1752.7479248046875</v>
      </c>
      <c r="P22" s="75"/>
      <c r="Q22" s="76"/>
      <c r="R22" s="76"/>
      <c r="S22" s="86"/>
      <c r="T22" s="48">
        <v>1</v>
      </c>
      <c r="U22" s="48">
        <v>0</v>
      </c>
      <c r="V22" s="49">
        <v>0</v>
      </c>
      <c r="W22" s="49">
        <v>0.003425</v>
      </c>
      <c r="X22" s="49">
        <v>0.005305</v>
      </c>
      <c r="Y22" s="49">
        <v>0.433596</v>
      </c>
      <c r="Z22" s="49">
        <v>0</v>
      </c>
      <c r="AA22" s="49">
        <v>0</v>
      </c>
      <c r="AB22" s="71">
        <v>22</v>
      </c>
      <c r="AC22" s="71"/>
      <c r="AD22" s="72"/>
      <c r="AE22" s="78" t="s">
        <v>854</v>
      </c>
      <c r="AF22" s="78">
        <v>188</v>
      </c>
      <c r="AG22" s="78">
        <v>125</v>
      </c>
      <c r="AH22" s="78">
        <v>219</v>
      </c>
      <c r="AI22" s="78">
        <v>762</v>
      </c>
      <c r="AJ22" s="78"/>
      <c r="AK22" s="78" t="s">
        <v>998</v>
      </c>
      <c r="AL22" s="78" t="s">
        <v>1132</v>
      </c>
      <c r="AM22" s="78"/>
      <c r="AN22" s="78"/>
      <c r="AO22" s="80">
        <v>42970.28103009259</v>
      </c>
      <c r="AP22" s="82" t="s">
        <v>1332</v>
      </c>
      <c r="AQ22" s="78" t="b">
        <v>0</v>
      </c>
      <c r="AR22" s="78" t="b">
        <v>0</v>
      </c>
      <c r="AS22" s="78" t="b">
        <v>0</v>
      </c>
      <c r="AT22" s="78"/>
      <c r="AU22" s="78">
        <v>4</v>
      </c>
      <c r="AV22" s="82" t="s">
        <v>1435</v>
      </c>
      <c r="AW22" s="78" t="b">
        <v>0</v>
      </c>
      <c r="AX22" s="78" t="s">
        <v>1585</v>
      </c>
      <c r="AY22" s="82" t="s">
        <v>1605</v>
      </c>
      <c r="AZ22" s="78" t="s">
        <v>65</v>
      </c>
      <c r="BA22" s="78" t="str">
        <f>REPLACE(INDEX(GroupVertices[Group],MATCH(Vertices[[#This Row],[Vertex]],GroupVertices[Vertex],0)),1,1,"")</f>
        <v>1</v>
      </c>
      <c r="BB22" s="48"/>
      <c r="BC22" s="48"/>
      <c r="BD22" s="48"/>
      <c r="BE22" s="48"/>
      <c r="BF22" s="48"/>
      <c r="BG22" s="48"/>
      <c r="BH22" s="48"/>
      <c r="BI22" s="48"/>
      <c r="BJ22" s="48"/>
      <c r="BK22" s="48"/>
      <c r="BL22" s="48"/>
      <c r="BM22" s="49"/>
      <c r="BN22" s="48"/>
      <c r="BO22" s="49"/>
      <c r="BP22" s="48"/>
      <c r="BQ22" s="49"/>
      <c r="BR22" s="48"/>
      <c r="BS22" s="49"/>
      <c r="BT22" s="48"/>
      <c r="BU22" s="2"/>
      <c r="BV22" s="3"/>
      <c r="BW22" s="3"/>
      <c r="BX22" s="3"/>
      <c r="BY22" s="3"/>
    </row>
    <row r="23" spans="1:77" ht="41.45" customHeight="1">
      <c r="A23" s="64" t="s">
        <v>236</v>
      </c>
      <c r="C23" s="65"/>
      <c r="D23" s="65" t="s">
        <v>64</v>
      </c>
      <c r="E23" s="66">
        <v>729.8677115154735</v>
      </c>
      <c r="F23" s="68">
        <v>95.70345834269033</v>
      </c>
      <c r="G23" s="100" t="s">
        <v>1463</v>
      </c>
      <c r="H23" s="65"/>
      <c r="I23" s="69" t="s">
        <v>236</v>
      </c>
      <c r="J23" s="70"/>
      <c r="K23" s="70"/>
      <c r="L23" s="69" t="s">
        <v>1752</v>
      </c>
      <c r="M23" s="73">
        <v>1432.8941163260722</v>
      </c>
      <c r="N23" s="74">
        <v>4066.185546875</v>
      </c>
      <c r="O23" s="74">
        <v>8659.6083984375</v>
      </c>
      <c r="P23" s="75"/>
      <c r="Q23" s="76"/>
      <c r="R23" s="76"/>
      <c r="S23" s="86"/>
      <c r="T23" s="48">
        <v>1</v>
      </c>
      <c r="U23" s="48">
        <v>0</v>
      </c>
      <c r="V23" s="49">
        <v>0</v>
      </c>
      <c r="W23" s="49">
        <v>0.003425</v>
      </c>
      <c r="X23" s="49">
        <v>0.005305</v>
      </c>
      <c r="Y23" s="49">
        <v>0.433596</v>
      </c>
      <c r="Z23" s="49">
        <v>0</v>
      </c>
      <c r="AA23" s="49">
        <v>0</v>
      </c>
      <c r="AB23" s="71">
        <v>23</v>
      </c>
      <c r="AC23" s="71"/>
      <c r="AD23" s="72"/>
      <c r="AE23" s="78" t="s">
        <v>855</v>
      </c>
      <c r="AF23" s="78">
        <v>1530</v>
      </c>
      <c r="AG23" s="78">
        <v>5108</v>
      </c>
      <c r="AH23" s="78">
        <v>14112</v>
      </c>
      <c r="AI23" s="78">
        <v>7105</v>
      </c>
      <c r="AJ23" s="78"/>
      <c r="AK23" s="78" t="s">
        <v>999</v>
      </c>
      <c r="AL23" s="78" t="s">
        <v>1133</v>
      </c>
      <c r="AM23" s="82" t="s">
        <v>1226</v>
      </c>
      <c r="AN23" s="78"/>
      <c r="AO23" s="80">
        <v>39972.28046296296</v>
      </c>
      <c r="AP23" s="82" t="s">
        <v>1333</v>
      </c>
      <c r="AQ23" s="78" t="b">
        <v>0</v>
      </c>
      <c r="AR23" s="78" t="b">
        <v>0</v>
      </c>
      <c r="AS23" s="78" t="b">
        <v>1</v>
      </c>
      <c r="AT23" s="78"/>
      <c r="AU23" s="78">
        <v>191</v>
      </c>
      <c r="AV23" s="82" t="s">
        <v>1435</v>
      </c>
      <c r="AW23" s="78" t="b">
        <v>0</v>
      </c>
      <c r="AX23" s="78" t="s">
        <v>1585</v>
      </c>
      <c r="AY23" s="82" t="s">
        <v>1606</v>
      </c>
      <c r="AZ23" s="78" t="s">
        <v>65</v>
      </c>
      <c r="BA23" s="78" t="str">
        <f>REPLACE(INDEX(GroupVertices[Group],MATCH(Vertices[[#This Row],[Vertex]],GroupVertices[Vertex],0)),1,1,"")</f>
        <v>1</v>
      </c>
      <c r="BB23" s="48"/>
      <c r="BC23" s="48"/>
      <c r="BD23" s="48"/>
      <c r="BE23" s="48"/>
      <c r="BF23" s="48"/>
      <c r="BG23" s="48"/>
      <c r="BH23" s="48"/>
      <c r="BI23" s="48"/>
      <c r="BJ23" s="48"/>
      <c r="BK23" s="48"/>
      <c r="BL23" s="48"/>
      <c r="BM23" s="49"/>
      <c r="BN23" s="48"/>
      <c r="BO23" s="49"/>
      <c r="BP23" s="48"/>
      <c r="BQ23" s="49"/>
      <c r="BR23" s="48"/>
      <c r="BS23" s="49"/>
      <c r="BT23" s="48"/>
      <c r="BU23" s="2"/>
      <c r="BV23" s="3"/>
      <c r="BW23" s="3"/>
      <c r="BX23" s="3"/>
      <c r="BY23" s="3"/>
    </row>
    <row r="24" spans="1:77" ht="41.45" customHeight="1">
      <c r="A24" s="64" t="s">
        <v>237</v>
      </c>
      <c r="C24" s="65"/>
      <c r="D24" s="65" t="s">
        <v>64</v>
      </c>
      <c r="E24" s="66">
        <v>206.40988179041042</v>
      </c>
      <c r="F24" s="68">
        <v>99.6639905681563</v>
      </c>
      <c r="G24" s="100" t="s">
        <v>1464</v>
      </c>
      <c r="H24" s="65"/>
      <c r="I24" s="69" t="s">
        <v>237</v>
      </c>
      <c r="J24" s="70"/>
      <c r="K24" s="70"/>
      <c r="L24" s="69" t="s">
        <v>1753</v>
      </c>
      <c r="M24" s="73">
        <v>112.98074331911072</v>
      </c>
      <c r="N24" s="74">
        <v>3391.4453125</v>
      </c>
      <c r="O24" s="74">
        <v>372.6103820800781</v>
      </c>
      <c r="P24" s="75"/>
      <c r="Q24" s="76"/>
      <c r="R24" s="76"/>
      <c r="S24" s="86"/>
      <c r="T24" s="48">
        <v>1</v>
      </c>
      <c r="U24" s="48">
        <v>0</v>
      </c>
      <c r="V24" s="49">
        <v>0</v>
      </c>
      <c r="W24" s="49">
        <v>0.003425</v>
      </c>
      <c r="X24" s="49">
        <v>0.005305</v>
      </c>
      <c r="Y24" s="49">
        <v>0.433596</v>
      </c>
      <c r="Z24" s="49">
        <v>0</v>
      </c>
      <c r="AA24" s="49">
        <v>0</v>
      </c>
      <c r="AB24" s="71">
        <v>24</v>
      </c>
      <c r="AC24" s="71"/>
      <c r="AD24" s="72"/>
      <c r="AE24" s="78" t="s">
        <v>856</v>
      </c>
      <c r="AF24" s="78">
        <v>1235</v>
      </c>
      <c r="AG24" s="78">
        <v>405</v>
      </c>
      <c r="AH24" s="78">
        <v>331</v>
      </c>
      <c r="AI24" s="78">
        <v>474</v>
      </c>
      <c r="AJ24" s="78"/>
      <c r="AK24" s="78" t="s">
        <v>1000</v>
      </c>
      <c r="AL24" s="78" t="s">
        <v>1134</v>
      </c>
      <c r="AM24" s="82" t="s">
        <v>1227</v>
      </c>
      <c r="AN24" s="78"/>
      <c r="AO24" s="80">
        <v>41865.65728009259</v>
      </c>
      <c r="AP24" s="82" t="s">
        <v>1334</v>
      </c>
      <c r="AQ24" s="78" t="b">
        <v>0</v>
      </c>
      <c r="AR24" s="78" t="b">
        <v>0</v>
      </c>
      <c r="AS24" s="78" t="b">
        <v>1</v>
      </c>
      <c r="AT24" s="78"/>
      <c r="AU24" s="78">
        <v>18</v>
      </c>
      <c r="AV24" s="82" t="s">
        <v>1435</v>
      </c>
      <c r="AW24" s="78" t="b">
        <v>0</v>
      </c>
      <c r="AX24" s="78" t="s">
        <v>1585</v>
      </c>
      <c r="AY24" s="82" t="s">
        <v>1607</v>
      </c>
      <c r="AZ24" s="78" t="s">
        <v>65</v>
      </c>
      <c r="BA24" s="78" t="str">
        <f>REPLACE(INDEX(GroupVertices[Group],MATCH(Vertices[[#This Row],[Vertex]],GroupVertices[Vertex],0)),1,1,"")</f>
        <v>1</v>
      </c>
      <c r="BB24" s="48"/>
      <c r="BC24" s="48"/>
      <c r="BD24" s="48"/>
      <c r="BE24" s="48"/>
      <c r="BF24" s="48"/>
      <c r="BG24" s="48"/>
      <c r="BH24" s="48"/>
      <c r="BI24" s="48"/>
      <c r="BJ24" s="48"/>
      <c r="BK24" s="48"/>
      <c r="BL24" s="48"/>
      <c r="BM24" s="49"/>
      <c r="BN24" s="48"/>
      <c r="BO24" s="49"/>
      <c r="BP24" s="48"/>
      <c r="BQ24" s="49"/>
      <c r="BR24" s="48"/>
      <c r="BS24" s="49"/>
      <c r="BT24" s="48"/>
      <c r="BU24" s="2"/>
      <c r="BV24" s="3"/>
      <c r="BW24" s="3"/>
      <c r="BX24" s="3"/>
      <c r="BY24" s="3"/>
    </row>
    <row r="25" spans="1:77" ht="41.45" customHeight="1">
      <c r="A25" s="64" t="s">
        <v>238</v>
      </c>
      <c r="C25" s="65"/>
      <c r="D25" s="65" t="s">
        <v>64</v>
      </c>
      <c r="E25" s="66">
        <v>332.961349448798</v>
      </c>
      <c r="F25" s="68">
        <v>98.70649000673703</v>
      </c>
      <c r="G25" s="100" t="s">
        <v>1465</v>
      </c>
      <c r="H25" s="65"/>
      <c r="I25" s="69" t="s">
        <v>238</v>
      </c>
      <c r="J25" s="70"/>
      <c r="K25" s="70"/>
      <c r="L25" s="69" t="s">
        <v>1754</v>
      </c>
      <c r="M25" s="73">
        <v>432.08376375477206</v>
      </c>
      <c r="N25" s="74">
        <v>6068.349609375</v>
      </c>
      <c r="O25" s="74">
        <v>3633.991455078125</v>
      </c>
      <c r="P25" s="75"/>
      <c r="Q25" s="76"/>
      <c r="R25" s="76"/>
      <c r="S25" s="86"/>
      <c r="T25" s="48">
        <v>1</v>
      </c>
      <c r="U25" s="48">
        <v>0</v>
      </c>
      <c r="V25" s="49">
        <v>0</v>
      </c>
      <c r="W25" s="49">
        <v>0.003425</v>
      </c>
      <c r="X25" s="49">
        <v>0.005305</v>
      </c>
      <c r="Y25" s="49">
        <v>0.433596</v>
      </c>
      <c r="Z25" s="49">
        <v>0</v>
      </c>
      <c r="AA25" s="49">
        <v>0</v>
      </c>
      <c r="AB25" s="71">
        <v>25</v>
      </c>
      <c r="AC25" s="71"/>
      <c r="AD25" s="72"/>
      <c r="AE25" s="78" t="s">
        <v>857</v>
      </c>
      <c r="AF25" s="78">
        <v>1190</v>
      </c>
      <c r="AG25" s="78">
        <v>1542</v>
      </c>
      <c r="AH25" s="78">
        <v>2191</v>
      </c>
      <c r="AI25" s="78">
        <v>8352</v>
      </c>
      <c r="AJ25" s="78"/>
      <c r="AK25" s="78" t="s">
        <v>1001</v>
      </c>
      <c r="AL25" s="78" t="s">
        <v>1135</v>
      </c>
      <c r="AM25" s="82" t="s">
        <v>1228</v>
      </c>
      <c r="AN25" s="78"/>
      <c r="AO25" s="80">
        <v>39526.07494212963</v>
      </c>
      <c r="AP25" s="82" t="s">
        <v>1335</v>
      </c>
      <c r="AQ25" s="78" t="b">
        <v>0</v>
      </c>
      <c r="AR25" s="78" t="b">
        <v>0</v>
      </c>
      <c r="AS25" s="78" t="b">
        <v>0</v>
      </c>
      <c r="AT25" s="78"/>
      <c r="AU25" s="78">
        <v>103</v>
      </c>
      <c r="AV25" s="82" t="s">
        <v>1440</v>
      </c>
      <c r="AW25" s="78" t="b">
        <v>0</v>
      </c>
      <c r="AX25" s="78" t="s">
        <v>1585</v>
      </c>
      <c r="AY25" s="82" t="s">
        <v>1608</v>
      </c>
      <c r="AZ25" s="78" t="s">
        <v>65</v>
      </c>
      <c r="BA25" s="78" t="str">
        <f>REPLACE(INDEX(GroupVertices[Group],MATCH(Vertices[[#This Row],[Vertex]],GroupVertices[Vertex],0)),1,1,"")</f>
        <v>1</v>
      </c>
      <c r="BB25" s="48"/>
      <c r="BC25" s="48"/>
      <c r="BD25" s="48"/>
      <c r="BE25" s="48"/>
      <c r="BF25" s="48"/>
      <c r="BG25" s="48"/>
      <c r="BH25" s="48"/>
      <c r="BI25" s="48"/>
      <c r="BJ25" s="48"/>
      <c r="BK25" s="48"/>
      <c r="BL25" s="48"/>
      <c r="BM25" s="49"/>
      <c r="BN25" s="48"/>
      <c r="BO25" s="49"/>
      <c r="BP25" s="48"/>
      <c r="BQ25" s="49"/>
      <c r="BR25" s="48"/>
      <c r="BS25" s="49"/>
      <c r="BT25" s="48"/>
      <c r="BU25" s="2"/>
      <c r="BV25" s="3"/>
      <c r="BW25" s="3"/>
      <c r="BX25" s="3"/>
      <c r="BY25" s="3"/>
    </row>
    <row r="26" spans="1:77" ht="41.45" customHeight="1">
      <c r="A26" s="64" t="s">
        <v>239</v>
      </c>
      <c r="C26" s="65"/>
      <c r="D26" s="65" t="s">
        <v>64</v>
      </c>
      <c r="E26" s="66">
        <v>182.92495683357683</v>
      </c>
      <c r="F26" s="68">
        <v>99.84167976644959</v>
      </c>
      <c r="G26" s="100" t="s">
        <v>1466</v>
      </c>
      <c r="H26" s="65"/>
      <c r="I26" s="69" t="s">
        <v>239</v>
      </c>
      <c r="J26" s="70"/>
      <c r="K26" s="70"/>
      <c r="L26" s="69" t="s">
        <v>1755</v>
      </c>
      <c r="M26" s="73">
        <v>53.76285650123512</v>
      </c>
      <c r="N26" s="74">
        <v>6176.63671875</v>
      </c>
      <c r="O26" s="74">
        <v>4627.2900390625</v>
      </c>
      <c r="P26" s="75"/>
      <c r="Q26" s="76"/>
      <c r="R26" s="76"/>
      <c r="S26" s="86"/>
      <c r="T26" s="48">
        <v>1</v>
      </c>
      <c r="U26" s="48">
        <v>0</v>
      </c>
      <c r="V26" s="49">
        <v>0</v>
      </c>
      <c r="W26" s="49">
        <v>0.003425</v>
      </c>
      <c r="X26" s="49">
        <v>0.005305</v>
      </c>
      <c r="Y26" s="49">
        <v>0.433596</v>
      </c>
      <c r="Z26" s="49">
        <v>0</v>
      </c>
      <c r="AA26" s="49">
        <v>0</v>
      </c>
      <c r="AB26" s="71">
        <v>26</v>
      </c>
      <c r="AC26" s="71"/>
      <c r="AD26" s="72"/>
      <c r="AE26" s="78" t="s">
        <v>858</v>
      </c>
      <c r="AF26" s="78">
        <v>829</v>
      </c>
      <c r="AG26" s="78">
        <v>194</v>
      </c>
      <c r="AH26" s="78">
        <v>102</v>
      </c>
      <c r="AI26" s="78">
        <v>423</v>
      </c>
      <c r="AJ26" s="78"/>
      <c r="AK26" s="78" t="s">
        <v>1002</v>
      </c>
      <c r="AL26" s="78" t="s">
        <v>1136</v>
      </c>
      <c r="AM26" s="78"/>
      <c r="AN26" s="78"/>
      <c r="AO26" s="80">
        <v>41454.64597222222</v>
      </c>
      <c r="AP26" s="82" t="s">
        <v>1336</v>
      </c>
      <c r="AQ26" s="78" t="b">
        <v>1</v>
      </c>
      <c r="AR26" s="78" t="b">
        <v>0</v>
      </c>
      <c r="AS26" s="78" t="b">
        <v>0</v>
      </c>
      <c r="AT26" s="78"/>
      <c r="AU26" s="78">
        <v>4</v>
      </c>
      <c r="AV26" s="82" t="s">
        <v>1435</v>
      </c>
      <c r="AW26" s="78" t="b">
        <v>0</v>
      </c>
      <c r="AX26" s="78" t="s">
        <v>1585</v>
      </c>
      <c r="AY26" s="82" t="s">
        <v>1609</v>
      </c>
      <c r="AZ26" s="78" t="s">
        <v>65</v>
      </c>
      <c r="BA26" s="78" t="str">
        <f>REPLACE(INDEX(GroupVertices[Group],MATCH(Vertices[[#This Row],[Vertex]],GroupVertices[Vertex],0)),1,1,"")</f>
        <v>1</v>
      </c>
      <c r="BB26" s="48"/>
      <c r="BC26" s="48"/>
      <c r="BD26" s="48"/>
      <c r="BE26" s="48"/>
      <c r="BF26" s="48"/>
      <c r="BG26" s="48"/>
      <c r="BH26" s="48"/>
      <c r="BI26" s="48"/>
      <c r="BJ26" s="48"/>
      <c r="BK26" s="48"/>
      <c r="BL26" s="48"/>
      <c r="BM26" s="49"/>
      <c r="BN26" s="48"/>
      <c r="BO26" s="49"/>
      <c r="BP26" s="48"/>
      <c r="BQ26" s="49"/>
      <c r="BR26" s="48"/>
      <c r="BS26" s="49"/>
      <c r="BT26" s="48"/>
      <c r="BU26" s="2"/>
      <c r="BV26" s="3"/>
      <c r="BW26" s="3"/>
      <c r="BX26" s="3"/>
      <c r="BY26" s="3"/>
    </row>
    <row r="27" spans="1:77" ht="41.45" customHeight="1">
      <c r="A27" s="64" t="s">
        <v>240</v>
      </c>
      <c r="C27" s="65"/>
      <c r="D27" s="65" t="s">
        <v>64</v>
      </c>
      <c r="E27" s="66">
        <v>267.73781378669145</v>
      </c>
      <c r="F27" s="68">
        <v>99.19997754322928</v>
      </c>
      <c r="G27" s="100" t="s">
        <v>1467</v>
      </c>
      <c r="H27" s="65"/>
      <c r="I27" s="69" t="s">
        <v>240</v>
      </c>
      <c r="J27" s="70"/>
      <c r="K27" s="70"/>
      <c r="L27" s="69" t="s">
        <v>1756</v>
      </c>
      <c r="M27" s="73">
        <v>267.6208174264541</v>
      </c>
      <c r="N27" s="74">
        <v>5596.93115234375</v>
      </c>
      <c r="O27" s="74">
        <v>2979.259765625</v>
      </c>
      <c r="P27" s="75"/>
      <c r="Q27" s="76"/>
      <c r="R27" s="76"/>
      <c r="S27" s="86"/>
      <c r="T27" s="48">
        <v>1</v>
      </c>
      <c r="U27" s="48">
        <v>0</v>
      </c>
      <c r="V27" s="49">
        <v>0</v>
      </c>
      <c r="W27" s="49">
        <v>0.003425</v>
      </c>
      <c r="X27" s="49">
        <v>0.005305</v>
      </c>
      <c r="Y27" s="49">
        <v>0.433596</v>
      </c>
      <c r="Z27" s="49">
        <v>0</v>
      </c>
      <c r="AA27" s="49">
        <v>0</v>
      </c>
      <c r="AB27" s="71">
        <v>27</v>
      </c>
      <c r="AC27" s="71"/>
      <c r="AD27" s="72"/>
      <c r="AE27" s="78" t="s">
        <v>859</v>
      </c>
      <c r="AF27" s="78">
        <v>1460</v>
      </c>
      <c r="AG27" s="78">
        <v>956</v>
      </c>
      <c r="AH27" s="78">
        <v>3392</v>
      </c>
      <c r="AI27" s="78">
        <v>2050</v>
      </c>
      <c r="AJ27" s="78"/>
      <c r="AK27" s="78" t="s">
        <v>1003</v>
      </c>
      <c r="AL27" s="78" t="s">
        <v>1137</v>
      </c>
      <c r="AM27" s="82" t="s">
        <v>1229</v>
      </c>
      <c r="AN27" s="78"/>
      <c r="AO27" s="80">
        <v>39862.67903935185</v>
      </c>
      <c r="AP27" s="82" t="s">
        <v>1337</v>
      </c>
      <c r="AQ27" s="78" t="b">
        <v>0</v>
      </c>
      <c r="AR27" s="78" t="b">
        <v>0</v>
      </c>
      <c r="AS27" s="78" t="b">
        <v>1</v>
      </c>
      <c r="AT27" s="78"/>
      <c r="AU27" s="78">
        <v>44</v>
      </c>
      <c r="AV27" s="82" t="s">
        <v>1435</v>
      </c>
      <c r="AW27" s="78" t="b">
        <v>0</v>
      </c>
      <c r="AX27" s="78" t="s">
        <v>1585</v>
      </c>
      <c r="AY27" s="82" t="s">
        <v>1610</v>
      </c>
      <c r="AZ27" s="78" t="s">
        <v>65</v>
      </c>
      <c r="BA27" s="78" t="str">
        <f>REPLACE(INDEX(GroupVertices[Group],MATCH(Vertices[[#This Row],[Vertex]],GroupVertices[Vertex],0)),1,1,"")</f>
        <v>1</v>
      </c>
      <c r="BB27" s="48"/>
      <c r="BC27" s="48"/>
      <c r="BD27" s="48"/>
      <c r="BE27" s="48"/>
      <c r="BF27" s="48"/>
      <c r="BG27" s="48"/>
      <c r="BH27" s="48"/>
      <c r="BI27" s="48"/>
      <c r="BJ27" s="48"/>
      <c r="BK27" s="48"/>
      <c r="BL27" s="48"/>
      <c r="BM27" s="49"/>
      <c r="BN27" s="48"/>
      <c r="BO27" s="49"/>
      <c r="BP27" s="48"/>
      <c r="BQ27" s="49"/>
      <c r="BR27" s="48"/>
      <c r="BS27" s="49"/>
      <c r="BT27" s="48"/>
      <c r="BU27" s="2"/>
      <c r="BV27" s="3"/>
      <c r="BW27" s="3"/>
      <c r="BX27" s="3"/>
      <c r="BY27" s="3"/>
    </row>
    <row r="28" spans="1:77" ht="41.45" customHeight="1">
      <c r="A28" s="64" t="s">
        <v>241</v>
      </c>
      <c r="C28" s="65"/>
      <c r="D28" s="65" t="s">
        <v>64</v>
      </c>
      <c r="E28" s="66">
        <v>205.07424624784167</v>
      </c>
      <c r="F28" s="68">
        <v>99.67409611497867</v>
      </c>
      <c r="G28" s="100" t="s">
        <v>1468</v>
      </c>
      <c r="H28" s="65"/>
      <c r="I28" s="69" t="s">
        <v>241</v>
      </c>
      <c r="J28" s="70"/>
      <c r="K28" s="70"/>
      <c r="L28" s="69" t="s">
        <v>1757</v>
      </c>
      <c r="M28" s="73">
        <v>109.61290141477656</v>
      </c>
      <c r="N28" s="74">
        <v>2723.52978515625</v>
      </c>
      <c r="O28" s="74">
        <v>1393.6551513671875</v>
      </c>
      <c r="P28" s="75"/>
      <c r="Q28" s="76"/>
      <c r="R28" s="76"/>
      <c r="S28" s="86"/>
      <c r="T28" s="48">
        <v>1</v>
      </c>
      <c r="U28" s="48">
        <v>0</v>
      </c>
      <c r="V28" s="49">
        <v>0</v>
      </c>
      <c r="W28" s="49">
        <v>0.003425</v>
      </c>
      <c r="X28" s="49">
        <v>0.005305</v>
      </c>
      <c r="Y28" s="49">
        <v>0.433596</v>
      </c>
      <c r="Z28" s="49">
        <v>0</v>
      </c>
      <c r="AA28" s="49">
        <v>0</v>
      </c>
      <c r="AB28" s="71">
        <v>28</v>
      </c>
      <c r="AC28" s="71"/>
      <c r="AD28" s="72"/>
      <c r="AE28" s="78" t="s">
        <v>860</v>
      </c>
      <c r="AF28" s="78">
        <v>771</v>
      </c>
      <c r="AG28" s="78">
        <v>393</v>
      </c>
      <c r="AH28" s="78">
        <v>3704</v>
      </c>
      <c r="AI28" s="78">
        <v>1193</v>
      </c>
      <c r="AJ28" s="78"/>
      <c r="AK28" s="78" t="s">
        <v>1004</v>
      </c>
      <c r="AL28" s="78" t="s">
        <v>1138</v>
      </c>
      <c r="AM28" s="78"/>
      <c r="AN28" s="78"/>
      <c r="AO28" s="80">
        <v>39906.86953703704</v>
      </c>
      <c r="AP28" s="82" t="s">
        <v>1338</v>
      </c>
      <c r="AQ28" s="78" t="b">
        <v>0</v>
      </c>
      <c r="AR28" s="78" t="b">
        <v>0</v>
      </c>
      <c r="AS28" s="78" t="b">
        <v>1</v>
      </c>
      <c r="AT28" s="78"/>
      <c r="AU28" s="78">
        <v>12</v>
      </c>
      <c r="AV28" s="82" t="s">
        <v>1441</v>
      </c>
      <c r="AW28" s="78" t="b">
        <v>0</v>
      </c>
      <c r="AX28" s="78" t="s">
        <v>1585</v>
      </c>
      <c r="AY28" s="82" t="s">
        <v>1611</v>
      </c>
      <c r="AZ28" s="78" t="s">
        <v>65</v>
      </c>
      <c r="BA28" s="78" t="str">
        <f>REPLACE(INDEX(GroupVertices[Group],MATCH(Vertices[[#This Row],[Vertex]],GroupVertices[Vertex],0)),1,1,"")</f>
        <v>1</v>
      </c>
      <c r="BB28" s="48"/>
      <c r="BC28" s="48"/>
      <c r="BD28" s="48"/>
      <c r="BE28" s="48"/>
      <c r="BF28" s="48"/>
      <c r="BG28" s="48"/>
      <c r="BH28" s="48"/>
      <c r="BI28" s="48"/>
      <c r="BJ28" s="48"/>
      <c r="BK28" s="48"/>
      <c r="BL28" s="48"/>
      <c r="BM28" s="49"/>
      <c r="BN28" s="48"/>
      <c r="BO28" s="49"/>
      <c r="BP28" s="48"/>
      <c r="BQ28" s="49"/>
      <c r="BR28" s="48"/>
      <c r="BS28" s="49"/>
      <c r="BT28" s="48"/>
      <c r="BU28" s="2"/>
      <c r="BV28" s="3"/>
      <c r="BW28" s="3"/>
      <c r="BX28" s="3"/>
      <c r="BY28" s="3"/>
    </row>
    <row r="29" spans="1:77" ht="41.45" customHeight="1">
      <c r="A29" s="64" t="s">
        <v>242</v>
      </c>
      <c r="C29" s="65"/>
      <c r="D29" s="65" t="s">
        <v>64</v>
      </c>
      <c r="E29" s="66">
        <v>223.2166290344003</v>
      </c>
      <c r="F29" s="68">
        <v>99.53682910397485</v>
      </c>
      <c r="G29" s="100" t="s">
        <v>1469</v>
      </c>
      <c r="H29" s="65"/>
      <c r="I29" s="69" t="s">
        <v>242</v>
      </c>
      <c r="J29" s="70"/>
      <c r="K29" s="70"/>
      <c r="L29" s="69" t="s">
        <v>1758</v>
      </c>
      <c r="M29" s="73">
        <v>155.3594206153155</v>
      </c>
      <c r="N29" s="74">
        <v>2962.142333984375</v>
      </c>
      <c r="O29" s="74">
        <v>427.1452331542969</v>
      </c>
      <c r="P29" s="75"/>
      <c r="Q29" s="76"/>
      <c r="R29" s="76"/>
      <c r="S29" s="86"/>
      <c r="T29" s="48">
        <v>1</v>
      </c>
      <c r="U29" s="48">
        <v>0</v>
      </c>
      <c r="V29" s="49">
        <v>0</v>
      </c>
      <c r="W29" s="49">
        <v>0.003425</v>
      </c>
      <c r="X29" s="49">
        <v>0.005305</v>
      </c>
      <c r="Y29" s="49">
        <v>0.433596</v>
      </c>
      <c r="Z29" s="49">
        <v>0</v>
      </c>
      <c r="AA29" s="49">
        <v>0</v>
      </c>
      <c r="AB29" s="71">
        <v>29</v>
      </c>
      <c r="AC29" s="71"/>
      <c r="AD29" s="72"/>
      <c r="AE29" s="78" t="s">
        <v>861</v>
      </c>
      <c r="AF29" s="78">
        <v>1000</v>
      </c>
      <c r="AG29" s="78">
        <v>556</v>
      </c>
      <c r="AH29" s="78">
        <v>1072</v>
      </c>
      <c r="AI29" s="78">
        <v>2915</v>
      </c>
      <c r="AJ29" s="78"/>
      <c r="AK29" s="78" t="s">
        <v>1005</v>
      </c>
      <c r="AL29" s="78" t="s">
        <v>1122</v>
      </c>
      <c r="AM29" s="82" t="s">
        <v>1230</v>
      </c>
      <c r="AN29" s="78"/>
      <c r="AO29" s="80">
        <v>40720.08090277778</v>
      </c>
      <c r="AP29" s="82" t="s">
        <v>1339</v>
      </c>
      <c r="AQ29" s="78" t="b">
        <v>0</v>
      </c>
      <c r="AR29" s="78" t="b">
        <v>0</v>
      </c>
      <c r="AS29" s="78" t="b">
        <v>1</v>
      </c>
      <c r="AT29" s="78"/>
      <c r="AU29" s="78">
        <v>17</v>
      </c>
      <c r="AV29" s="82" t="s">
        <v>1435</v>
      </c>
      <c r="AW29" s="78" t="b">
        <v>0</v>
      </c>
      <c r="AX29" s="78" t="s">
        <v>1585</v>
      </c>
      <c r="AY29" s="82" t="s">
        <v>1612</v>
      </c>
      <c r="AZ29" s="78" t="s">
        <v>65</v>
      </c>
      <c r="BA29" s="78" t="str">
        <f>REPLACE(INDEX(GroupVertices[Group],MATCH(Vertices[[#This Row],[Vertex]],GroupVertices[Vertex],0)),1,1,"")</f>
        <v>1</v>
      </c>
      <c r="BB29" s="48"/>
      <c r="BC29" s="48"/>
      <c r="BD29" s="48"/>
      <c r="BE29" s="48"/>
      <c r="BF29" s="48"/>
      <c r="BG29" s="48"/>
      <c r="BH29" s="48"/>
      <c r="BI29" s="48"/>
      <c r="BJ29" s="48"/>
      <c r="BK29" s="48"/>
      <c r="BL29" s="48"/>
      <c r="BM29" s="49"/>
      <c r="BN29" s="48"/>
      <c r="BO29" s="49"/>
      <c r="BP29" s="48"/>
      <c r="BQ29" s="49"/>
      <c r="BR29" s="48"/>
      <c r="BS29" s="49"/>
      <c r="BT29" s="48"/>
      <c r="BU29" s="2"/>
      <c r="BV29" s="3"/>
      <c r="BW29" s="3"/>
      <c r="BX29" s="3"/>
      <c r="BY29" s="3"/>
    </row>
    <row r="30" spans="1:77" ht="41.45" customHeight="1">
      <c r="A30" s="64" t="s">
        <v>243</v>
      </c>
      <c r="C30" s="65"/>
      <c r="D30" s="65" t="s">
        <v>64</v>
      </c>
      <c r="E30" s="66">
        <v>392.0632222074645</v>
      </c>
      <c r="F30" s="68">
        <v>98.2593195598473</v>
      </c>
      <c r="G30" s="100" t="s">
        <v>1470</v>
      </c>
      <c r="H30" s="65"/>
      <c r="I30" s="69" t="s">
        <v>243</v>
      </c>
      <c r="J30" s="70"/>
      <c r="K30" s="70"/>
      <c r="L30" s="69" t="s">
        <v>1759</v>
      </c>
      <c r="M30" s="73">
        <v>581.1107680215586</v>
      </c>
      <c r="N30" s="74">
        <v>1296.6707763671875</v>
      </c>
      <c r="O30" s="74">
        <v>8446.470703125</v>
      </c>
      <c r="P30" s="75"/>
      <c r="Q30" s="76"/>
      <c r="R30" s="76"/>
      <c r="S30" s="86"/>
      <c r="T30" s="48">
        <v>1</v>
      </c>
      <c r="U30" s="48">
        <v>0</v>
      </c>
      <c r="V30" s="49">
        <v>0</v>
      </c>
      <c r="W30" s="49">
        <v>0.003425</v>
      </c>
      <c r="X30" s="49">
        <v>0.005305</v>
      </c>
      <c r="Y30" s="49">
        <v>0.433596</v>
      </c>
      <c r="Z30" s="49">
        <v>0</v>
      </c>
      <c r="AA30" s="49">
        <v>0</v>
      </c>
      <c r="AB30" s="71">
        <v>30</v>
      </c>
      <c r="AC30" s="71"/>
      <c r="AD30" s="72"/>
      <c r="AE30" s="78" t="s">
        <v>862</v>
      </c>
      <c r="AF30" s="78">
        <v>2557</v>
      </c>
      <c r="AG30" s="78">
        <v>2073</v>
      </c>
      <c r="AH30" s="78">
        <v>13753</v>
      </c>
      <c r="AI30" s="78">
        <v>87436</v>
      </c>
      <c r="AJ30" s="78"/>
      <c r="AK30" s="78" t="s">
        <v>1006</v>
      </c>
      <c r="AL30" s="78"/>
      <c r="AM30" s="82" t="s">
        <v>1231</v>
      </c>
      <c r="AN30" s="78"/>
      <c r="AO30" s="80">
        <v>42004.05556712963</v>
      </c>
      <c r="AP30" s="82" t="s">
        <v>1340</v>
      </c>
      <c r="AQ30" s="78" t="b">
        <v>1</v>
      </c>
      <c r="AR30" s="78" t="b">
        <v>0</v>
      </c>
      <c r="AS30" s="78" t="b">
        <v>0</v>
      </c>
      <c r="AT30" s="78"/>
      <c r="AU30" s="78">
        <v>88</v>
      </c>
      <c r="AV30" s="82" t="s">
        <v>1435</v>
      </c>
      <c r="AW30" s="78" t="b">
        <v>0</v>
      </c>
      <c r="AX30" s="78" t="s">
        <v>1585</v>
      </c>
      <c r="AY30" s="82" t="s">
        <v>1613</v>
      </c>
      <c r="AZ30" s="78" t="s">
        <v>65</v>
      </c>
      <c r="BA30" s="78" t="str">
        <f>REPLACE(INDEX(GroupVertices[Group],MATCH(Vertices[[#This Row],[Vertex]],GroupVertices[Vertex],0)),1,1,"")</f>
        <v>1</v>
      </c>
      <c r="BB30" s="48"/>
      <c r="BC30" s="48"/>
      <c r="BD30" s="48"/>
      <c r="BE30" s="48"/>
      <c r="BF30" s="48"/>
      <c r="BG30" s="48"/>
      <c r="BH30" s="48"/>
      <c r="BI30" s="48"/>
      <c r="BJ30" s="48"/>
      <c r="BK30" s="48"/>
      <c r="BL30" s="48"/>
      <c r="BM30" s="49"/>
      <c r="BN30" s="48"/>
      <c r="BO30" s="49"/>
      <c r="BP30" s="48"/>
      <c r="BQ30" s="49"/>
      <c r="BR30" s="48"/>
      <c r="BS30" s="49"/>
      <c r="BT30" s="48"/>
      <c r="BU30" s="2"/>
      <c r="BV30" s="3"/>
      <c r="BW30" s="3"/>
      <c r="BX30" s="3"/>
      <c r="BY30" s="3"/>
    </row>
    <row r="31" spans="1:77" ht="41.45" customHeight="1">
      <c r="A31" s="64" t="s">
        <v>244</v>
      </c>
      <c r="C31" s="65"/>
      <c r="D31" s="65" t="s">
        <v>64</v>
      </c>
      <c r="E31" s="66">
        <v>1000</v>
      </c>
      <c r="F31" s="68">
        <v>72.73523467325398</v>
      </c>
      <c r="G31" s="100" t="s">
        <v>1471</v>
      </c>
      <c r="H31" s="65"/>
      <c r="I31" s="69" t="s">
        <v>244</v>
      </c>
      <c r="J31" s="70"/>
      <c r="K31" s="70"/>
      <c r="L31" s="69" t="s">
        <v>1760</v>
      </c>
      <c r="M31" s="73">
        <v>9087.437457893555</v>
      </c>
      <c r="N31" s="74">
        <v>5586.4677734375</v>
      </c>
      <c r="O31" s="74">
        <v>5462.35888671875</v>
      </c>
      <c r="P31" s="75"/>
      <c r="Q31" s="76"/>
      <c r="R31" s="76"/>
      <c r="S31" s="86"/>
      <c r="T31" s="48">
        <v>1</v>
      </c>
      <c r="U31" s="48">
        <v>0</v>
      </c>
      <c r="V31" s="49">
        <v>0</v>
      </c>
      <c r="W31" s="49">
        <v>0.003425</v>
      </c>
      <c r="X31" s="49">
        <v>0.005305</v>
      </c>
      <c r="Y31" s="49">
        <v>0.433596</v>
      </c>
      <c r="Z31" s="49">
        <v>0</v>
      </c>
      <c r="AA31" s="49">
        <v>0</v>
      </c>
      <c r="AB31" s="71">
        <v>31</v>
      </c>
      <c r="AC31" s="71"/>
      <c r="AD31" s="72"/>
      <c r="AE31" s="78" t="s">
        <v>863</v>
      </c>
      <c r="AF31" s="78">
        <v>848</v>
      </c>
      <c r="AG31" s="78">
        <v>32382</v>
      </c>
      <c r="AH31" s="78">
        <v>20217</v>
      </c>
      <c r="AI31" s="78">
        <v>14736</v>
      </c>
      <c r="AJ31" s="78"/>
      <c r="AK31" s="78" t="s">
        <v>1007</v>
      </c>
      <c r="AL31" s="78" t="s">
        <v>1139</v>
      </c>
      <c r="AM31" s="82" t="s">
        <v>1232</v>
      </c>
      <c r="AN31" s="78"/>
      <c r="AO31" s="80">
        <v>40564.736875</v>
      </c>
      <c r="AP31" s="82" t="s">
        <v>1341</v>
      </c>
      <c r="AQ31" s="78" t="b">
        <v>0</v>
      </c>
      <c r="AR31" s="78" t="b">
        <v>0</v>
      </c>
      <c r="AS31" s="78" t="b">
        <v>1</v>
      </c>
      <c r="AT31" s="78"/>
      <c r="AU31" s="78">
        <v>721</v>
      </c>
      <c r="AV31" s="82" t="s">
        <v>1435</v>
      </c>
      <c r="AW31" s="78" t="b">
        <v>1</v>
      </c>
      <c r="AX31" s="78" t="s">
        <v>1585</v>
      </c>
      <c r="AY31" s="82" t="s">
        <v>1614</v>
      </c>
      <c r="AZ31" s="78" t="s">
        <v>65</v>
      </c>
      <c r="BA31" s="78" t="str">
        <f>REPLACE(INDEX(GroupVertices[Group],MATCH(Vertices[[#This Row],[Vertex]],GroupVertices[Vertex],0)),1,1,"")</f>
        <v>1</v>
      </c>
      <c r="BB31" s="48"/>
      <c r="BC31" s="48"/>
      <c r="BD31" s="48"/>
      <c r="BE31" s="48"/>
      <c r="BF31" s="48"/>
      <c r="BG31" s="48"/>
      <c r="BH31" s="48"/>
      <c r="BI31" s="48"/>
      <c r="BJ31" s="48"/>
      <c r="BK31" s="48"/>
      <c r="BL31" s="48"/>
      <c r="BM31" s="49"/>
      <c r="BN31" s="48"/>
      <c r="BO31" s="49"/>
      <c r="BP31" s="48"/>
      <c r="BQ31" s="49"/>
      <c r="BR31" s="48"/>
      <c r="BS31" s="49"/>
      <c r="BT31" s="48"/>
      <c r="BU31" s="2"/>
      <c r="BV31" s="3"/>
      <c r="BW31" s="3"/>
      <c r="BX31" s="3"/>
      <c r="BY31" s="3"/>
    </row>
    <row r="32" spans="1:77" ht="41.45" customHeight="1">
      <c r="A32" s="64" t="s">
        <v>245</v>
      </c>
      <c r="C32" s="65"/>
      <c r="D32" s="65" t="s">
        <v>64</v>
      </c>
      <c r="E32" s="66">
        <v>304.57909416921234</v>
      </c>
      <c r="F32" s="68">
        <v>98.92123287671232</v>
      </c>
      <c r="G32" s="100" t="s">
        <v>1472</v>
      </c>
      <c r="H32" s="65"/>
      <c r="I32" s="69" t="s">
        <v>245</v>
      </c>
      <c r="J32" s="70"/>
      <c r="K32" s="70"/>
      <c r="L32" s="69" t="s">
        <v>1761</v>
      </c>
      <c r="M32" s="73">
        <v>360.5171232876712</v>
      </c>
      <c r="N32" s="74">
        <v>2790.255126953125</v>
      </c>
      <c r="O32" s="74">
        <v>7351.02001953125</v>
      </c>
      <c r="P32" s="75"/>
      <c r="Q32" s="76"/>
      <c r="R32" s="76"/>
      <c r="S32" s="86"/>
      <c r="T32" s="48">
        <v>1</v>
      </c>
      <c r="U32" s="48">
        <v>0</v>
      </c>
      <c r="V32" s="49">
        <v>0</v>
      </c>
      <c r="W32" s="49">
        <v>0.003425</v>
      </c>
      <c r="X32" s="49">
        <v>0.005305</v>
      </c>
      <c r="Y32" s="49">
        <v>0.433596</v>
      </c>
      <c r="Z32" s="49">
        <v>0</v>
      </c>
      <c r="AA32" s="49">
        <v>0</v>
      </c>
      <c r="AB32" s="71">
        <v>32</v>
      </c>
      <c r="AC32" s="71"/>
      <c r="AD32" s="72"/>
      <c r="AE32" s="78" t="s">
        <v>864</v>
      </c>
      <c r="AF32" s="78">
        <v>87</v>
      </c>
      <c r="AG32" s="78">
        <v>1287</v>
      </c>
      <c r="AH32" s="78">
        <v>886</v>
      </c>
      <c r="AI32" s="78">
        <v>764</v>
      </c>
      <c r="AJ32" s="78"/>
      <c r="AK32" s="78" t="s">
        <v>1008</v>
      </c>
      <c r="AL32" s="78" t="s">
        <v>1139</v>
      </c>
      <c r="AM32" s="82" t="s">
        <v>1233</v>
      </c>
      <c r="AN32" s="78"/>
      <c r="AO32" s="80">
        <v>41670.53670138889</v>
      </c>
      <c r="AP32" s="82" t="s">
        <v>1342</v>
      </c>
      <c r="AQ32" s="78" t="b">
        <v>1</v>
      </c>
      <c r="AR32" s="78" t="b">
        <v>0</v>
      </c>
      <c r="AS32" s="78" t="b">
        <v>1</v>
      </c>
      <c r="AT32" s="78"/>
      <c r="AU32" s="78">
        <v>25</v>
      </c>
      <c r="AV32" s="82" t="s">
        <v>1435</v>
      </c>
      <c r="AW32" s="78" t="b">
        <v>0</v>
      </c>
      <c r="AX32" s="78" t="s">
        <v>1585</v>
      </c>
      <c r="AY32" s="82" t="s">
        <v>1615</v>
      </c>
      <c r="AZ32" s="78" t="s">
        <v>65</v>
      </c>
      <c r="BA32" s="78" t="str">
        <f>REPLACE(INDEX(GroupVertices[Group],MATCH(Vertices[[#This Row],[Vertex]],GroupVertices[Vertex],0)),1,1,"")</f>
        <v>1</v>
      </c>
      <c r="BB32" s="48"/>
      <c r="BC32" s="48"/>
      <c r="BD32" s="48"/>
      <c r="BE32" s="48"/>
      <c r="BF32" s="48"/>
      <c r="BG32" s="48"/>
      <c r="BH32" s="48"/>
      <c r="BI32" s="48"/>
      <c r="BJ32" s="48"/>
      <c r="BK32" s="48"/>
      <c r="BL32" s="48"/>
      <c r="BM32" s="49"/>
      <c r="BN32" s="48"/>
      <c r="BO32" s="49"/>
      <c r="BP32" s="48"/>
      <c r="BQ32" s="49"/>
      <c r="BR32" s="48"/>
      <c r="BS32" s="49"/>
      <c r="BT32" s="48"/>
      <c r="BU32" s="2"/>
      <c r="BV32" s="3"/>
      <c r="BW32" s="3"/>
      <c r="BX32" s="3"/>
      <c r="BY32" s="3"/>
    </row>
    <row r="33" spans="1:77" ht="41.45" customHeight="1">
      <c r="A33" s="64" t="s">
        <v>246</v>
      </c>
      <c r="C33" s="65"/>
      <c r="D33" s="65" t="s">
        <v>64</v>
      </c>
      <c r="E33" s="66">
        <v>174.46593173064153</v>
      </c>
      <c r="F33" s="68">
        <v>99.90568156299125</v>
      </c>
      <c r="G33" s="100" t="s">
        <v>1473</v>
      </c>
      <c r="H33" s="65"/>
      <c r="I33" s="69" t="s">
        <v>246</v>
      </c>
      <c r="J33" s="70"/>
      <c r="K33" s="70"/>
      <c r="L33" s="69" t="s">
        <v>1762</v>
      </c>
      <c r="M33" s="73">
        <v>32.433191107118795</v>
      </c>
      <c r="N33" s="74">
        <v>1223.595947265625</v>
      </c>
      <c r="O33" s="74">
        <v>1611.4649658203125</v>
      </c>
      <c r="P33" s="75"/>
      <c r="Q33" s="76"/>
      <c r="R33" s="76"/>
      <c r="S33" s="86"/>
      <c r="T33" s="48">
        <v>1</v>
      </c>
      <c r="U33" s="48">
        <v>0</v>
      </c>
      <c r="V33" s="49">
        <v>0</v>
      </c>
      <c r="W33" s="49">
        <v>0.003425</v>
      </c>
      <c r="X33" s="49">
        <v>0.005305</v>
      </c>
      <c r="Y33" s="49">
        <v>0.433596</v>
      </c>
      <c r="Z33" s="49">
        <v>0</v>
      </c>
      <c r="AA33" s="49">
        <v>0</v>
      </c>
      <c r="AB33" s="71">
        <v>33</v>
      </c>
      <c r="AC33" s="71"/>
      <c r="AD33" s="72"/>
      <c r="AE33" s="78" t="s">
        <v>865</v>
      </c>
      <c r="AF33" s="78">
        <v>223</v>
      </c>
      <c r="AG33" s="78">
        <v>118</v>
      </c>
      <c r="AH33" s="78">
        <v>58</v>
      </c>
      <c r="AI33" s="78">
        <v>89</v>
      </c>
      <c r="AJ33" s="78"/>
      <c r="AK33" s="78"/>
      <c r="AL33" s="78"/>
      <c r="AM33" s="78"/>
      <c r="AN33" s="78"/>
      <c r="AO33" s="80">
        <v>42424.9297337963</v>
      </c>
      <c r="AP33" s="78"/>
      <c r="AQ33" s="78" t="b">
        <v>1</v>
      </c>
      <c r="AR33" s="78" t="b">
        <v>0</v>
      </c>
      <c r="AS33" s="78" t="b">
        <v>0</v>
      </c>
      <c r="AT33" s="78"/>
      <c r="AU33" s="78">
        <v>0</v>
      </c>
      <c r="AV33" s="78"/>
      <c r="AW33" s="78" t="b">
        <v>0</v>
      </c>
      <c r="AX33" s="78" t="s">
        <v>1585</v>
      </c>
      <c r="AY33" s="82" t="s">
        <v>1616</v>
      </c>
      <c r="AZ33" s="78" t="s">
        <v>65</v>
      </c>
      <c r="BA33" s="78" t="str">
        <f>REPLACE(INDEX(GroupVertices[Group],MATCH(Vertices[[#This Row],[Vertex]],GroupVertices[Vertex],0)),1,1,"")</f>
        <v>1</v>
      </c>
      <c r="BB33" s="48"/>
      <c r="BC33" s="48"/>
      <c r="BD33" s="48"/>
      <c r="BE33" s="48"/>
      <c r="BF33" s="48"/>
      <c r="BG33" s="48"/>
      <c r="BH33" s="48"/>
      <c r="BI33" s="48"/>
      <c r="BJ33" s="48"/>
      <c r="BK33" s="48"/>
      <c r="BL33" s="48"/>
      <c r="BM33" s="49"/>
      <c r="BN33" s="48"/>
      <c r="BO33" s="49"/>
      <c r="BP33" s="48"/>
      <c r="BQ33" s="49"/>
      <c r="BR33" s="48"/>
      <c r="BS33" s="49"/>
      <c r="BT33" s="48"/>
      <c r="BU33" s="2"/>
      <c r="BV33" s="3"/>
      <c r="BW33" s="3"/>
      <c r="BX33" s="3"/>
      <c r="BY33" s="3"/>
    </row>
    <row r="34" spans="1:77" ht="41.45" customHeight="1">
      <c r="A34" s="64" t="s">
        <v>247</v>
      </c>
      <c r="C34" s="65"/>
      <c r="D34" s="65" t="s">
        <v>64</v>
      </c>
      <c r="E34" s="66">
        <v>396.737946606455</v>
      </c>
      <c r="F34" s="68">
        <v>98.22395014596901</v>
      </c>
      <c r="G34" s="100" t="s">
        <v>1474</v>
      </c>
      <c r="H34" s="65"/>
      <c r="I34" s="69" t="s">
        <v>247</v>
      </c>
      <c r="J34" s="70"/>
      <c r="K34" s="70"/>
      <c r="L34" s="69" t="s">
        <v>1763</v>
      </c>
      <c r="M34" s="73">
        <v>592.898214686728</v>
      </c>
      <c r="N34" s="74">
        <v>640.8158569335938</v>
      </c>
      <c r="O34" s="74">
        <v>2580.7412109375</v>
      </c>
      <c r="P34" s="75"/>
      <c r="Q34" s="76"/>
      <c r="R34" s="76"/>
      <c r="S34" s="86"/>
      <c r="T34" s="48">
        <v>1</v>
      </c>
      <c r="U34" s="48">
        <v>0</v>
      </c>
      <c r="V34" s="49">
        <v>0</v>
      </c>
      <c r="W34" s="49">
        <v>0.003425</v>
      </c>
      <c r="X34" s="49">
        <v>0.005305</v>
      </c>
      <c r="Y34" s="49">
        <v>0.433596</v>
      </c>
      <c r="Z34" s="49">
        <v>0</v>
      </c>
      <c r="AA34" s="49">
        <v>0</v>
      </c>
      <c r="AB34" s="71">
        <v>34</v>
      </c>
      <c r="AC34" s="71"/>
      <c r="AD34" s="72"/>
      <c r="AE34" s="78" t="s">
        <v>866</v>
      </c>
      <c r="AF34" s="78">
        <v>885</v>
      </c>
      <c r="AG34" s="78">
        <v>2115</v>
      </c>
      <c r="AH34" s="78">
        <v>4907</v>
      </c>
      <c r="AI34" s="78">
        <v>5323</v>
      </c>
      <c r="AJ34" s="78"/>
      <c r="AK34" s="78" t="s">
        <v>1009</v>
      </c>
      <c r="AL34" s="78" t="s">
        <v>1140</v>
      </c>
      <c r="AM34" s="82" t="s">
        <v>1234</v>
      </c>
      <c r="AN34" s="78"/>
      <c r="AO34" s="80">
        <v>39882.782638888886</v>
      </c>
      <c r="AP34" s="82" t="s">
        <v>1343</v>
      </c>
      <c r="AQ34" s="78" t="b">
        <v>0</v>
      </c>
      <c r="AR34" s="78" t="b">
        <v>0</v>
      </c>
      <c r="AS34" s="78" t="b">
        <v>1</v>
      </c>
      <c r="AT34" s="78"/>
      <c r="AU34" s="78">
        <v>55</v>
      </c>
      <c r="AV34" s="82" t="s">
        <v>1435</v>
      </c>
      <c r="AW34" s="78" t="b">
        <v>0</v>
      </c>
      <c r="AX34" s="78" t="s">
        <v>1585</v>
      </c>
      <c r="AY34" s="82" t="s">
        <v>1617</v>
      </c>
      <c r="AZ34" s="78" t="s">
        <v>65</v>
      </c>
      <c r="BA34" s="78" t="str">
        <f>REPLACE(INDEX(GroupVertices[Group],MATCH(Vertices[[#This Row],[Vertex]],GroupVertices[Vertex],0)),1,1,"")</f>
        <v>1</v>
      </c>
      <c r="BB34" s="48"/>
      <c r="BC34" s="48"/>
      <c r="BD34" s="48"/>
      <c r="BE34" s="48"/>
      <c r="BF34" s="48"/>
      <c r="BG34" s="48"/>
      <c r="BH34" s="48"/>
      <c r="BI34" s="48"/>
      <c r="BJ34" s="48"/>
      <c r="BK34" s="48"/>
      <c r="BL34" s="48"/>
      <c r="BM34" s="49"/>
      <c r="BN34" s="48"/>
      <c r="BO34" s="49"/>
      <c r="BP34" s="48"/>
      <c r="BQ34" s="49"/>
      <c r="BR34" s="48"/>
      <c r="BS34" s="49"/>
      <c r="BT34" s="48"/>
      <c r="BU34" s="2"/>
      <c r="BV34" s="3"/>
      <c r="BW34" s="3"/>
      <c r="BX34" s="3"/>
      <c r="BY34" s="3"/>
    </row>
    <row r="35" spans="1:77" ht="41.45" customHeight="1">
      <c r="A35" s="64" t="s">
        <v>248</v>
      </c>
      <c r="C35" s="65"/>
      <c r="D35" s="65" t="s">
        <v>64</v>
      </c>
      <c r="E35" s="66">
        <v>238.0199229645371</v>
      </c>
      <c r="F35" s="68">
        <v>99.42482596002695</v>
      </c>
      <c r="G35" s="100" t="s">
        <v>1475</v>
      </c>
      <c r="H35" s="65"/>
      <c r="I35" s="69" t="s">
        <v>248</v>
      </c>
      <c r="J35" s="70"/>
      <c r="K35" s="70"/>
      <c r="L35" s="69" t="s">
        <v>1764</v>
      </c>
      <c r="M35" s="73">
        <v>192.6863350550191</v>
      </c>
      <c r="N35" s="74">
        <v>2477.737548828125</v>
      </c>
      <c r="O35" s="74">
        <v>5277.0947265625</v>
      </c>
      <c r="P35" s="75"/>
      <c r="Q35" s="76"/>
      <c r="R35" s="76"/>
      <c r="S35" s="86"/>
      <c r="T35" s="48">
        <v>1</v>
      </c>
      <c r="U35" s="48">
        <v>0</v>
      </c>
      <c r="V35" s="49">
        <v>0</v>
      </c>
      <c r="W35" s="49">
        <v>0.003425</v>
      </c>
      <c r="X35" s="49">
        <v>0.005305</v>
      </c>
      <c r="Y35" s="49">
        <v>0.433596</v>
      </c>
      <c r="Z35" s="49">
        <v>0</v>
      </c>
      <c r="AA35" s="49">
        <v>0</v>
      </c>
      <c r="AB35" s="71">
        <v>35</v>
      </c>
      <c r="AC35" s="71"/>
      <c r="AD35" s="72"/>
      <c r="AE35" s="78" t="s">
        <v>867</v>
      </c>
      <c r="AF35" s="78">
        <v>436</v>
      </c>
      <c r="AG35" s="78">
        <v>689</v>
      </c>
      <c r="AH35" s="78">
        <v>449</v>
      </c>
      <c r="AI35" s="78">
        <v>1895</v>
      </c>
      <c r="AJ35" s="78"/>
      <c r="AK35" s="78" t="s">
        <v>1010</v>
      </c>
      <c r="AL35" s="78" t="s">
        <v>1123</v>
      </c>
      <c r="AM35" s="82" t="s">
        <v>1235</v>
      </c>
      <c r="AN35" s="78"/>
      <c r="AO35" s="80">
        <v>41472.803935185184</v>
      </c>
      <c r="AP35" s="82" t="s">
        <v>1344</v>
      </c>
      <c r="AQ35" s="78" t="b">
        <v>0</v>
      </c>
      <c r="AR35" s="78" t="b">
        <v>0</v>
      </c>
      <c r="AS35" s="78" t="b">
        <v>1</v>
      </c>
      <c r="AT35" s="78"/>
      <c r="AU35" s="78">
        <v>16</v>
      </c>
      <c r="AV35" s="82" t="s">
        <v>1435</v>
      </c>
      <c r="AW35" s="78" t="b">
        <v>0</v>
      </c>
      <c r="AX35" s="78" t="s">
        <v>1585</v>
      </c>
      <c r="AY35" s="82" t="s">
        <v>1618</v>
      </c>
      <c r="AZ35" s="78" t="s">
        <v>65</v>
      </c>
      <c r="BA35" s="78" t="str">
        <f>REPLACE(INDEX(GroupVertices[Group],MATCH(Vertices[[#This Row],[Vertex]],GroupVertices[Vertex],0)),1,1,"")</f>
        <v>1</v>
      </c>
      <c r="BB35" s="48"/>
      <c r="BC35" s="48"/>
      <c r="BD35" s="48"/>
      <c r="BE35" s="48"/>
      <c r="BF35" s="48"/>
      <c r="BG35" s="48"/>
      <c r="BH35" s="48"/>
      <c r="BI35" s="48"/>
      <c r="BJ35" s="48"/>
      <c r="BK35" s="48"/>
      <c r="BL35" s="48"/>
      <c r="BM35" s="49"/>
      <c r="BN35" s="48"/>
      <c r="BO35" s="49"/>
      <c r="BP35" s="48"/>
      <c r="BQ35" s="49"/>
      <c r="BR35" s="48"/>
      <c r="BS35" s="49"/>
      <c r="BT35" s="48"/>
      <c r="BU35" s="2"/>
      <c r="BV35" s="3"/>
      <c r="BW35" s="3"/>
      <c r="BX35" s="3"/>
      <c r="BY35" s="3"/>
    </row>
    <row r="36" spans="1:77" ht="41.45" customHeight="1">
      <c r="A36" s="64" t="s">
        <v>249</v>
      </c>
      <c r="C36" s="65"/>
      <c r="D36" s="65" t="s">
        <v>64</v>
      </c>
      <c r="E36" s="66">
        <v>626.5785628901581</v>
      </c>
      <c r="F36" s="68">
        <v>96.48495396362003</v>
      </c>
      <c r="G36" s="100" t="s">
        <v>1476</v>
      </c>
      <c r="H36" s="65"/>
      <c r="I36" s="69" t="s">
        <v>249</v>
      </c>
      <c r="J36" s="70"/>
      <c r="K36" s="70"/>
      <c r="L36" s="69" t="s">
        <v>1765</v>
      </c>
      <c r="M36" s="73">
        <v>1172.4476757242307</v>
      </c>
      <c r="N36" s="74">
        <v>2186.6513671875</v>
      </c>
      <c r="O36" s="74">
        <v>2070.454345703125</v>
      </c>
      <c r="P36" s="75"/>
      <c r="Q36" s="76"/>
      <c r="R36" s="76"/>
      <c r="S36" s="86"/>
      <c r="T36" s="48">
        <v>1</v>
      </c>
      <c r="U36" s="48">
        <v>0</v>
      </c>
      <c r="V36" s="49">
        <v>0</v>
      </c>
      <c r="W36" s="49">
        <v>0.003425</v>
      </c>
      <c r="X36" s="49">
        <v>0.005305</v>
      </c>
      <c r="Y36" s="49">
        <v>0.433596</v>
      </c>
      <c r="Z36" s="49">
        <v>0</v>
      </c>
      <c r="AA36" s="49">
        <v>0</v>
      </c>
      <c r="AB36" s="71">
        <v>36</v>
      </c>
      <c r="AC36" s="71"/>
      <c r="AD36" s="72"/>
      <c r="AE36" s="78" t="s">
        <v>868</v>
      </c>
      <c r="AF36" s="78">
        <v>4933</v>
      </c>
      <c r="AG36" s="78">
        <v>4180</v>
      </c>
      <c r="AH36" s="78">
        <v>8541</v>
      </c>
      <c r="AI36" s="78">
        <v>1569</v>
      </c>
      <c r="AJ36" s="78"/>
      <c r="AK36" s="78" t="s">
        <v>1011</v>
      </c>
      <c r="AL36" s="78" t="s">
        <v>1141</v>
      </c>
      <c r="AM36" s="82" t="s">
        <v>1236</v>
      </c>
      <c r="AN36" s="78"/>
      <c r="AO36" s="80">
        <v>40737.62090277778</v>
      </c>
      <c r="AP36" s="82" t="s">
        <v>1345</v>
      </c>
      <c r="AQ36" s="78" t="b">
        <v>0</v>
      </c>
      <c r="AR36" s="78" t="b">
        <v>0</v>
      </c>
      <c r="AS36" s="78" t="b">
        <v>1</v>
      </c>
      <c r="AT36" s="78"/>
      <c r="AU36" s="78">
        <v>109</v>
      </c>
      <c r="AV36" s="82" t="s">
        <v>1442</v>
      </c>
      <c r="AW36" s="78" t="b">
        <v>0</v>
      </c>
      <c r="AX36" s="78" t="s">
        <v>1585</v>
      </c>
      <c r="AY36" s="82" t="s">
        <v>1619</v>
      </c>
      <c r="AZ36" s="78" t="s">
        <v>65</v>
      </c>
      <c r="BA36" s="78" t="str">
        <f>REPLACE(INDEX(GroupVertices[Group],MATCH(Vertices[[#This Row],[Vertex]],GroupVertices[Vertex],0)),1,1,"")</f>
        <v>1</v>
      </c>
      <c r="BB36" s="48"/>
      <c r="BC36" s="48"/>
      <c r="BD36" s="48"/>
      <c r="BE36" s="48"/>
      <c r="BF36" s="48"/>
      <c r="BG36" s="48"/>
      <c r="BH36" s="48"/>
      <c r="BI36" s="48"/>
      <c r="BJ36" s="48"/>
      <c r="BK36" s="48"/>
      <c r="BL36" s="48"/>
      <c r="BM36" s="49"/>
      <c r="BN36" s="48"/>
      <c r="BO36" s="49"/>
      <c r="BP36" s="48"/>
      <c r="BQ36" s="49"/>
      <c r="BR36" s="48"/>
      <c r="BS36" s="49"/>
      <c r="BT36" s="48"/>
      <c r="BU36" s="2"/>
      <c r="BV36" s="3"/>
      <c r="BW36" s="3"/>
      <c r="BX36" s="3"/>
      <c r="BY36" s="3"/>
    </row>
    <row r="37" spans="1:77" ht="41.45" customHeight="1">
      <c r="A37" s="64" t="s">
        <v>250</v>
      </c>
      <c r="C37" s="65"/>
      <c r="D37" s="65" t="s">
        <v>64</v>
      </c>
      <c r="E37" s="66">
        <v>184.0379864523841</v>
      </c>
      <c r="F37" s="68">
        <v>99.83325847743095</v>
      </c>
      <c r="G37" s="100" t="s">
        <v>1477</v>
      </c>
      <c r="H37" s="65"/>
      <c r="I37" s="69" t="s">
        <v>250</v>
      </c>
      <c r="J37" s="70"/>
      <c r="K37" s="70"/>
      <c r="L37" s="69" t="s">
        <v>1766</v>
      </c>
      <c r="M37" s="73">
        <v>56.569391421513586</v>
      </c>
      <c r="N37" s="74">
        <v>3665.857421875</v>
      </c>
      <c r="O37" s="74">
        <v>3731.534423828125</v>
      </c>
      <c r="P37" s="75"/>
      <c r="Q37" s="76"/>
      <c r="R37" s="76"/>
      <c r="S37" s="86"/>
      <c r="T37" s="48">
        <v>1</v>
      </c>
      <c r="U37" s="48">
        <v>0</v>
      </c>
      <c r="V37" s="49">
        <v>0</v>
      </c>
      <c r="W37" s="49">
        <v>0.003425</v>
      </c>
      <c r="X37" s="49">
        <v>0.005305</v>
      </c>
      <c r="Y37" s="49">
        <v>0.433596</v>
      </c>
      <c r="Z37" s="49">
        <v>0</v>
      </c>
      <c r="AA37" s="49">
        <v>0</v>
      </c>
      <c r="AB37" s="71">
        <v>37</v>
      </c>
      <c r="AC37" s="71"/>
      <c r="AD37" s="72"/>
      <c r="AE37" s="78" t="s">
        <v>869</v>
      </c>
      <c r="AF37" s="78">
        <v>149</v>
      </c>
      <c r="AG37" s="78">
        <v>204</v>
      </c>
      <c r="AH37" s="78">
        <v>139</v>
      </c>
      <c r="AI37" s="78">
        <v>94</v>
      </c>
      <c r="AJ37" s="78"/>
      <c r="AK37" s="78" t="s">
        <v>1012</v>
      </c>
      <c r="AL37" s="78" t="s">
        <v>1142</v>
      </c>
      <c r="AM37" s="82" t="s">
        <v>1237</v>
      </c>
      <c r="AN37" s="78"/>
      <c r="AO37" s="80">
        <v>42744.466412037036</v>
      </c>
      <c r="AP37" s="82" t="s">
        <v>1346</v>
      </c>
      <c r="AQ37" s="78" t="b">
        <v>0</v>
      </c>
      <c r="AR37" s="78" t="b">
        <v>0</v>
      </c>
      <c r="AS37" s="78" t="b">
        <v>1</v>
      </c>
      <c r="AT37" s="78"/>
      <c r="AU37" s="78">
        <v>3</v>
      </c>
      <c r="AV37" s="82" t="s">
        <v>1435</v>
      </c>
      <c r="AW37" s="78" t="b">
        <v>0</v>
      </c>
      <c r="AX37" s="78" t="s">
        <v>1585</v>
      </c>
      <c r="AY37" s="82" t="s">
        <v>1620</v>
      </c>
      <c r="AZ37" s="78" t="s">
        <v>65</v>
      </c>
      <c r="BA37" s="78" t="str">
        <f>REPLACE(INDEX(GroupVertices[Group],MATCH(Vertices[[#This Row],[Vertex]],GroupVertices[Vertex],0)),1,1,"")</f>
        <v>1</v>
      </c>
      <c r="BB37" s="48"/>
      <c r="BC37" s="48"/>
      <c r="BD37" s="48"/>
      <c r="BE37" s="48"/>
      <c r="BF37" s="48"/>
      <c r="BG37" s="48"/>
      <c r="BH37" s="48"/>
      <c r="BI37" s="48"/>
      <c r="BJ37" s="48"/>
      <c r="BK37" s="48"/>
      <c r="BL37" s="48"/>
      <c r="BM37" s="49"/>
      <c r="BN37" s="48"/>
      <c r="BO37" s="49"/>
      <c r="BP37" s="48"/>
      <c r="BQ37" s="49"/>
      <c r="BR37" s="48"/>
      <c r="BS37" s="49"/>
      <c r="BT37" s="48"/>
      <c r="BU37" s="2"/>
      <c r="BV37" s="3"/>
      <c r="BW37" s="3"/>
      <c r="BX37" s="3"/>
      <c r="BY37" s="3"/>
    </row>
    <row r="38" spans="1:77" ht="41.45" customHeight="1">
      <c r="A38" s="64" t="s">
        <v>251</v>
      </c>
      <c r="C38" s="65"/>
      <c r="D38" s="65" t="s">
        <v>64</v>
      </c>
      <c r="E38" s="66">
        <v>178.58414132022844</v>
      </c>
      <c r="F38" s="68">
        <v>99.87452279362228</v>
      </c>
      <c r="G38" s="100" t="s">
        <v>1478</v>
      </c>
      <c r="H38" s="65"/>
      <c r="I38" s="69" t="s">
        <v>251</v>
      </c>
      <c r="J38" s="70"/>
      <c r="K38" s="70"/>
      <c r="L38" s="69" t="s">
        <v>1767</v>
      </c>
      <c r="M38" s="73">
        <v>42.817370312149116</v>
      </c>
      <c r="N38" s="74">
        <v>6330.9306640625</v>
      </c>
      <c r="O38" s="74">
        <v>7174.20751953125</v>
      </c>
      <c r="P38" s="75"/>
      <c r="Q38" s="76"/>
      <c r="R38" s="76"/>
      <c r="S38" s="86"/>
      <c r="T38" s="48">
        <v>1</v>
      </c>
      <c r="U38" s="48">
        <v>0</v>
      </c>
      <c r="V38" s="49">
        <v>0</v>
      </c>
      <c r="W38" s="49">
        <v>0.003425</v>
      </c>
      <c r="X38" s="49">
        <v>0.005305</v>
      </c>
      <c r="Y38" s="49">
        <v>0.433596</v>
      </c>
      <c r="Z38" s="49">
        <v>0</v>
      </c>
      <c r="AA38" s="49">
        <v>0</v>
      </c>
      <c r="AB38" s="71">
        <v>38</v>
      </c>
      <c r="AC38" s="71"/>
      <c r="AD38" s="72"/>
      <c r="AE38" s="78" t="s">
        <v>870</v>
      </c>
      <c r="AF38" s="78">
        <v>241</v>
      </c>
      <c r="AG38" s="78">
        <v>155</v>
      </c>
      <c r="AH38" s="78">
        <v>2203</v>
      </c>
      <c r="AI38" s="78">
        <v>1052</v>
      </c>
      <c r="AJ38" s="78"/>
      <c r="AK38" s="78" t="s">
        <v>1013</v>
      </c>
      <c r="AL38" s="78"/>
      <c r="AM38" s="78"/>
      <c r="AN38" s="78"/>
      <c r="AO38" s="80">
        <v>40424.69615740741</v>
      </c>
      <c r="AP38" s="78"/>
      <c r="AQ38" s="78" t="b">
        <v>0</v>
      </c>
      <c r="AR38" s="78" t="b">
        <v>0</v>
      </c>
      <c r="AS38" s="78" t="b">
        <v>0</v>
      </c>
      <c r="AT38" s="78"/>
      <c r="AU38" s="78">
        <v>0</v>
      </c>
      <c r="AV38" s="82" t="s">
        <v>1443</v>
      </c>
      <c r="AW38" s="78" t="b">
        <v>0</v>
      </c>
      <c r="AX38" s="78" t="s">
        <v>1585</v>
      </c>
      <c r="AY38" s="82" t="s">
        <v>1621</v>
      </c>
      <c r="AZ38" s="78" t="s">
        <v>65</v>
      </c>
      <c r="BA38" s="78" t="str">
        <f>REPLACE(INDEX(GroupVertices[Group],MATCH(Vertices[[#This Row],[Vertex]],GroupVertices[Vertex],0)),1,1,"")</f>
        <v>1</v>
      </c>
      <c r="BB38" s="48"/>
      <c r="BC38" s="48"/>
      <c r="BD38" s="48"/>
      <c r="BE38" s="48"/>
      <c r="BF38" s="48"/>
      <c r="BG38" s="48"/>
      <c r="BH38" s="48"/>
      <c r="BI38" s="48"/>
      <c r="BJ38" s="48"/>
      <c r="BK38" s="48"/>
      <c r="BL38" s="48"/>
      <c r="BM38" s="49"/>
      <c r="BN38" s="48"/>
      <c r="BO38" s="49"/>
      <c r="BP38" s="48"/>
      <c r="BQ38" s="49"/>
      <c r="BR38" s="48"/>
      <c r="BS38" s="49"/>
      <c r="BT38" s="48"/>
      <c r="BU38" s="2"/>
      <c r="BV38" s="3"/>
      <c r="BW38" s="3"/>
      <c r="BX38" s="3"/>
      <c r="BY38" s="3"/>
    </row>
    <row r="39" spans="1:77" ht="41.45" customHeight="1">
      <c r="A39" s="64" t="s">
        <v>252</v>
      </c>
      <c r="C39" s="65"/>
      <c r="D39" s="65" t="s">
        <v>64</v>
      </c>
      <c r="E39" s="66">
        <v>199.39779519192456</v>
      </c>
      <c r="F39" s="68">
        <v>99.71704468897373</v>
      </c>
      <c r="G39" s="100" t="s">
        <v>1479</v>
      </c>
      <c r="H39" s="65"/>
      <c r="I39" s="69" t="s">
        <v>252</v>
      </c>
      <c r="J39" s="70"/>
      <c r="K39" s="70"/>
      <c r="L39" s="69" t="s">
        <v>1768</v>
      </c>
      <c r="M39" s="73">
        <v>95.29957332135639</v>
      </c>
      <c r="N39" s="74">
        <v>6717.9765625</v>
      </c>
      <c r="O39" s="74">
        <v>5220.36767578125</v>
      </c>
      <c r="P39" s="75"/>
      <c r="Q39" s="76"/>
      <c r="R39" s="76"/>
      <c r="S39" s="86"/>
      <c r="T39" s="48">
        <v>1</v>
      </c>
      <c r="U39" s="48">
        <v>0</v>
      </c>
      <c r="V39" s="49">
        <v>0</v>
      </c>
      <c r="W39" s="49">
        <v>0.003425</v>
      </c>
      <c r="X39" s="49">
        <v>0.005305</v>
      </c>
      <c r="Y39" s="49">
        <v>0.433596</v>
      </c>
      <c r="Z39" s="49">
        <v>0</v>
      </c>
      <c r="AA39" s="49">
        <v>0</v>
      </c>
      <c r="AB39" s="71">
        <v>39</v>
      </c>
      <c r="AC39" s="71"/>
      <c r="AD39" s="72"/>
      <c r="AE39" s="78" t="s">
        <v>871</v>
      </c>
      <c r="AF39" s="78">
        <v>1021</v>
      </c>
      <c r="AG39" s="78">
        <v>342</v>
      </c>
      <c r="AH39" s="78">
        <v>176</v>
      </c>
      <c r="AI39" s="78">
        <v>464</v>
      </c>
      <c r="AJ39" s="78"/>
      <c r="AK39" s="78" t="s">
        <v>1014</v>
      </c>
      <c r="AL39" s="78" t="s">
        <v>1143</v>
      </c>
      <c r="AM39" s="82" t="s">
        <v>1238</v>
      </c>
      <c r="AN39" s="78"/>
      <c r="AO39" s="80">
        <v>39957.71166666667</v>
      </c>
      <c r="AP39" s="82" t="s">
        <v>1347</v>
      </c>
      <c r="AQ39" s="78" t="b">
        <v>0</v>
      </c>
      <c r="AR39" s="78" t="b">
        <v>0</v>
      </c>
      <c r="AS39" s="78" t="b">
        <v>1</v>
      </c>
      <c r="AT39" s="78"/>
      <c r="AU39" s="78">
        <v>4</v>
      </c>
      <c r="AV39" s="82" t="s">
        <v>1444</v>
      </c>
      <c r="AW39" s="78" t="b">
        <v>0</v>
      </c>
      <c r="AX39" s="78" t="s">
        <v>1585</v>
      </c>
      <c r="AY39" s="82" t="s">
        <v>1622</v>
      </c>
      <c r="AZ39" s="78" t="s">
        <v>65</v>
      </c>
      <c r="BA39" s="78" t="str">
        <f>REPLACE(INDEX(GroupVertices[Group],MATCH(Vertices[[#This Row],[Vertex]],GroupVertices[Vertex],0)),1,1,"")</f>
        <v>1</v>
      </c>
      <c r="BB39" s="48"/>
      <c r="BC39" s="48"/>
      <c r="BD39" s="48"/>
      <c r="BE39" s="48"/>
      <c r="BF39" s="48"/>
      <c r="BG39" s="48"/>
      <c r="BH39" s="48"/>
      <c r="BI39" s="48"/>
      <c r="BJ39" s="48"/>
      <c r="BK39" s="48"/>
      <c r="BL39" s="48"/>
      <c r="BM39" s="49"/>
      <c r="BN39" s="48"/>
      <c r="BO39" s="49"/>
      <c r="BP39" s="48"/>
      <c r="BQ39" s="49"/>
      <c r="BR39" s="48"/>
      <c r="BS39" s="49"/>
      <c r="BT39" s="48"/>
      <c r="BU39" s="2"/>
      <c r="BV39" s="3"/>
      <c r="BW39" s="3"/>
      <c r="BX39" s="3"/>
      <c r="BY39" s="3"/>
    </row>
    <row r="40" spans="1:77" ht="41.45" customHeight="1">
      <c r="A40" s="64" t="s">
        <v>253</v>
      </c>
      <c r="C40" s="65"/>
      <c r="D40" s="65" t="s">
        <v>64</v>
      </c>
      <c r="E40" s="66">
        <v>175.35635542568735</v>
      </c>
      <c r="F40" s="68">
        <v>99.89894453177634</v>
      </c>
      <c r="G40" s="100" t="s">
        <v>1480</v>
      </c>
      <c r="H40" s="65"/>
      <c r="I40" s="69" t="s">
        <v>253</v>
      </c>
      <c r="J40" s="70"/>
      <c r="K40" s="70"/>
      <c r="L40" s="69" t="s">
        <v>1769</v>
      </c>
      <c r="M40" s="73">
        <v>34.67841904334157</v>
      </c>
      <c r="N40" s="74">
        <v>542.0770874023438</v>
      </c>
      <c r="O40" s="74">
        <v>6916.5341796875</v>
      </c>
      <c r="P40" s="75"/>
      <c r="Q40" s="76"/>
      <c r="R40" s="76"/>
      <c r="S40" s="86"/>
      <c r="T40" s="48">
        <v>1</v>
      </c>
      <c r="U40" s="48">
        <v>0</v>
      </c>
      <c r="V40" s="49">
        <v>0</v>
      </c>
      <c r="W40" s="49">
        <v>0.003425</v>
      </c>
      <c r="X40" s="49">
        <v>0.005305</v>
      </c>
      <c r="Y40" s="49">
        <v>0.433596</v>
      </c>
      <c r="Z40" s="49">
        <v>0</v>
      </c>
      <c r="AA40" s="49">
        <v>0</v>
      </c>
      <c r="AB40" s="71">
        <v>40</v>
      </c>
      <c r="AC40" s="71"/>
      <c r="AD40" s="72"/>
      <c r="AE40" s="78" t="s">
        <v>872</v>
      </c>
      <c r="AF40" s="78">
        <v>132</v>
      </c>
      <c r="AG40" s="78">
        <v>126</v>
      </c>
      <c r="AH40" s="78">
        <v>909</v>
      </c>
      <c r="AI40" s="78">
        <v>2126</v>
      </c>
      <c r="AJ40" s="78"/>
      <c r="AK40" s="78" t="s">
        <v>1015</v>
      </c>
      <c r="AL40" s="78" t="s">
        <v>1122</v>
      </c>
      <c r="AM40" s="78"/>
      <c r="AN40" s="78"/>
      <c r="AO40" s="80">
        <v>40424.96386574074</v>
      </c>
      <c r="AP40" s="82" t="s">
        <v>1348</v>
      </c>
      <c r="AQ40" s="78" t="b">
        <v>0</v>
      </c>
      <c r="AR40" s="78" t="b">
        <v>0</v>
      </c>
      <c r="AS40" s="78" t="b">
        <v>0</v>
      </c>
      <c r="AT40" s="78"/>
      <c r="AU40" s="78">
        <v>1</v>
      </c>
      <c r="AV40" s="82" t="s">
        <v>1435</v>
      </c>
      <c r="AW40" s="78" t="b">
        <v>0</v>
      </c>
      <c r="AX40" s="78" t="s">
        <v>1585</v>
      </c>
      <c r="AY40" s="82" t="s">
        <v>1623</v>
      </c>
      <c r="AZ40" s="78" t="s">
        <v>65</v>
      </c>
      <c r="BA40" s="78" t="str">
        <f>REPLACE(INDEX(GroupVertices[Group],MATCH(Vertices[[#This Row],[Vertex]],GroupVertices[Vertex],0)),1,1,"")</f>
        <v>1</v>
      </c>
      <c r="BB40" s="48"/>
      <c r="BC40" s="48"/>
      <c r="BD40" s="48"/>
      <c r="BE40" s="48"/>
      <c r="BF40" s="48"/>
      <c r="BG40" s="48"/>
      <c r="BH40" s="48"/>
      <c r="BI40" s="48"/>
      <c r="BJ40" s="48"/>
      <c r="BK40" s="48"/>
      <c r="BL40" s="48"/>
      <c r="BM40" s="49"/>
      <c r="BN40" s="48"/>
      <c r="BO40" s="49"/>
      <c r="BP40" s="48"/>
      <c r="BQ40" s="49"/>
      <c r="BR40" s="48"/>
      <c r="BS40" s="49"/>
      <c r="BT40" s="48"/>
      <c r="BU40" s="2"/>
      <c r="BV40" s="3"/>
      <c r="BW40" s="3"/>
      <c r="BX40" s="3"/>
      <c r="BY40" s="3"/>
    </row>
    <row r="41" spans="1:77" ht="41.45" customHeight="1">
      <c r="A41" s="64" t="s">
        <v>254</v>
      </c>
      <c r="C41" s="65"/>
      <c r="D41" s="65" t="s">
        <v>64</v>
      </c>
      <c r="E41" s="66">
        <v>564.2489042369505</v>
      </c>
      <c r="F41" s="68">
        <v>96.95654614866382</v>
      </c>
      <c r="G41" s="100" t="s">
        <v>1481</v>
      </c>
      <c r="H41" s="65"/>
      <c r="I41" s="69" t="s">
        <v>254</v>
      </c>
      <c r="J41" s="70"/>
      <c r="K41" s="70"/>
      <c r="L41" s="69" t="s">
        <v>1770</v>
      </c>
      <c r="M41" s="73">
        <v>1015.2817201886369</v>
      </c>
      <c r="N41" s="74">
        <v>4854.7958984375</v>
      </c>
      <c r="O41" s="74">
        <v>7496.48046875</v>
      </c>
      <c r="P41" s="75"/>
      <c r="Q41" s="76"/>
      <c r="R41" s="76"/>
      <c r="S41" s="86"/>
      <c r="T41" s="48">
        <v>1</v>
      </c>
      <c r="U41" s="48">
        <v>0</v>
      </c>
      <c r="V41" s="49">
        <v>0</v>
      </c>
      <c r="W41" s="49">
        <v>0.003425</v>
      </c>
      <c r="X41" s="49">
        <v>0.005305</v>
      </c>
      <c r="Y41" s="49">
        <v>0.433596</v>
      </c>
      <c r="Z41" s="49">
        <v>0</v>
      </c>
      <c r="AA41" s="49">
        <v>0</v>
      </c>
      <c r="AB41" s="71">
        <v>41</v>
      </c>
      <c r="AC41" s="71"/>
      <c r="AD41" s="72"/>
      <c r="AE41" s="78" t="s">
        <v>873</v>
      </c>
      <c r="AF41" s="78">
        <v>4233</v>
      </c>
      <c r="AG41" s="78">
        <v>3620</v>
      </c>
      <c r="AH41" s="78">
        <v>4188</v>
      </c>
      <c r="AI41" s="78">
        <v>2560</v>
      </c>
      <c r="AJ41" s="78"/>
      <c r="AK41" s="78" t="s">
        <v>1016</v>
      </c>
      <c r="AL41" s="78" t="s">
        <v>1144</v>
      </c>
      <c r="AM41" s="82" t="s">
        <v>1239</v>
      </c>
      <c r="AN41" s="78"/>
      <c r="AO41" s="80">
        <v>41170.74376157407</v>
      </c>
      <c r="AP41" s="82" t="s">
        <v>1349</v>
      </c>
      <c r="AQ41" s="78" t="b">
        <v>0</v>
      </c>
      <c r="AR41" s="78" t="b">
        <v>0</v>
      </c>
      <c r="AS41" s="78" t="b">
        <v>1</v>
      </c>
      <c r="AT41" s="78"/>
      <c r="AU41" s="78">
        <v>37</v>
      </c>
      <c r="AV41" s="82" t="s">
        <v>1435</v>
      </c>
      <c r="AW41" s="78" t="b">
        <v>0</v>
      </c>
      <c r="AX41" s="78" t="s">
        <v>1585</v>
      </c>
      <c r="AY41" s="82" t="s">
        <v>1624</v>
      </c>
      <c r="AZ41" s="78" t="s">
        <v>65</v>
      </c>
      <c r="BA41" s="78" t="str">
        <f>REPLACE(INDEX(GroupVertices[Group],MATCH(Vertices[[#This Row],[Vertex]],GroupVertices[Vertex],0)),1,1,"")</f>
        <v>1</v>
      </c>
      <c r="BB41" s="48"/>
      <c r="BC41" s="48"/>
      <c r="BD41" s="48"/>
      <c r="BE41" s="48"/>
      <c r="BF41" s="48"/>
      <c r="BG41" s="48"/>
      <c r="BH41" s="48"/>
      <c r="BI41" s="48"/>
      <c r="BJ41" s="48"/>
      <c r="BK41" s="48"/>
      <c r="BL41" s="48"/>
      <c r="BM41" s="49"/>
      <c r="BN41" s="48"/>
      <c r="BO41" s="49"/>
      <c r="BP41" s="48"/>
      <c r="BQ41" s="49"/>
      <c r="BR41" s="48"/>
      <c r="BS41" s="49"/>
      <c r="BT41" s="48"/>
      <c r="BU41" s="2"/>
      <c r="BV41" s="3"/>
      <c r="BW41" s="3"/>
      <c r="BX41" s="3"/>
      <c r="BY41" s="3"/>
    </row>
    <row r="42" spans="1:77" ht="41.45" customHeight="1">
      <c r="A42" s="64" t="s">
        <v>255</v>
      </c>
      <c r="C42" s="65"/>
      <c r="D42" s="65" t="s">
        <v>64</v>
      </c>
      <c r="E42" s="66">
        <v>265.5117545490769</v>
      </c>
      <c r="F42" s="68">
        <v>99.21682012126657</v>
      </c>
      <c r="G42" s="100" t="s">
        <v>1482</v>
      </c>
      <c r="H42" s="65"/>
      <c r="I42" s="69" t="s">
        <v>255</v>
      </c>
      <c r="J42" s="70"/>
      <c r="K42" s="70"/>
      <c r="L42" s="69" t="s">
        <v>1771</v>
      </c>
      <c r="M42" s="73">
        <v>262.00774758589716</v>
      </c>
      <c r="N42" s="74">
        <v>5524.61083984375</v>
      </c>
      <c r="O42" s="74">
        <v>4207.32421875</v>
      </c>
      <c r="P42" s="75"/>
      <c r="Q42" s="76"/>
      <c r="R42" s="76"/>
      <c r="S42" s="86"/>
      <c r="T42" s="48">
        <v>1</v>
      </c>
      <c r="U42" s="48">
        <v>0</v>
      </c>
      <c r="V42" s="49">
        <v>0</v>
      </c>
      <c r="W42" s="49">
        <v>0.003425</v>
      </c>
      <c r="X42" s="49">
        <v>0.005305</v>
      </c>
      <c r="Y42" s="49">
        <v>0.433596</v>
      </c>
      <c r="Z42" s="49">
        <v>0</v>
      </c>
      <c r="AA42" s="49">
        <v>0</v>
      </c>
      <c r="AB42" s="71">
        <v>42</v>
      </c>
      <c r="AC42" s="71"/>
      <c r="AD42" s="72"/>
      <c r="AE42" s="78" t="s">
        <v>874</v>
      </c>
      <c r="AF42" s="78">
        <v>1616</v>
      </c>
      <c r="AG42" s="78">
        <v>936</v>
      </c>
      <c r="AH42" s="78">
        <v>1206</v>
      </c>
      <c r="AI42" s="78">
        <v>1495</v>
      </c>
      <c r="AJ42" s="78"/>
      <c r="AK42" s="78" t="s">
        <v>1017</v>
      </c>
      <c r="AL42" s="78" t="s">
        <v>1142</v>
      </c>
      <c r="AM42" s="82" t="s">
        <v>1240</v>
      </c>
      <c r="AN42" s="78"/>
      <c r="AO42" s="80">
        <v>43066.43771990741</v>
      </c>
      <c r="AP42" s="82" t="s">
        <v>1350</v>
      </c>
      <c r="AQ42" s="78" t="b">
        <v>0</v>
      </c>
      <c r="AR42" s="78" t="b">
        <v>0</v>
      </c>
      <c r="AS42" s="78" t="b">
        <v>0</v>
      </c>
      <c r="AT42" s="78"/>
      <c r="AU42" s="78">
        <v>8</v>
      </c>
      <c r="AV42" s="82" t="s">
        <v>1435</v>
      </c>
      <c r="AW42" s="78" t="b">
        <v>0</v>
      </c>
      <c r="AX42" s="78" t="s">
        <v>1585</v>
      </c>
      <c r="AY42" s="82" t="s">
        <v>1625</v>
      </c>
      <c r="AZ42" s="78" t="s">
        <v>65</v>
      </c>
      <c r="BA42" s="78" t="str">
        <f>REPLACE(INDEX(GroupVertices[Group],MATCH(Vertices[[#This Row],[Vertex]],GroupVertices[Vertex],0)),1,1,"")</f>
        <v>1</v>
      </c>
      <c r="BB42" s="48"/>
      <c r="BC42" s="48"/>
      <c r="BD42" s="48"/>
      <c r="BE42" s="48"/>
      <c r="BF42" s="48"/>
      <c r="BG42" s="48"/>
      <c r="BH42" s="48"/>
      <c r="BI42" s="48"/>
      <c r="BJ42" s="48"/>
      <c r="BK42" s="48"/>
      <c r="BL42" s="48"/>
      <c r="BM42" s="49"/>
      <c r="BN42" s="48"/>
      <c r="BO42" s="49"/>
      <c r="BP42" s="48"/>
      <c r="BQ42" s="49"/>
      <c r="BR42" s="48"/>
      <c r="BS42" s="49"/>
      <c r="BT42" s="48"/>
      <c r="BU42" s="2"/>
      <c r="BV42" s="3"/>
      <c r="BW42" s="3"/>
      <c r="BX42" s="3"/>
      <c r="BY42" s="3"/>
    </row>
    <row r="43" spans="1:77" ht="41.45" customHeight="1">
      <c r="A43" s="64" t="s">
        <v>256</v>
      </c>
      <c r="C43" s="65"/>
      <c r="D43" s="65" t="s">
        <v>64</v>
      </c>
      <c r="E43" s="66">
        <v>364.2374817372825</v>
      </c>
      <c r="F43" s="68">
        <v>98.46985178531327</v>
      </c>
      <c r="G43" s="100" t="s">
        <v>1483</v>
      </c>
      <c r="H43" s="65"/>
      <c r="I43" s="69" t="s">
        <v>256</v>
      </c>
      <c r="J43" s="70"/>
      <c r="K43" s="70"/>
      <c r="L43" s="69" t="s">
        <v>1772</v>
      </c>
      <c r="M43" s="73">
        <v>510.9473950145969</v>
      </c>
      <c r="N43" s="74">
        <v>225.64202880859375</v>
      </c>
      <c r="O43" s="74">
        <v>4572.83984375</v>
      </c>
      <c r="P43" s="75"/>
      <c r="Q43" s="76"/>
      <c r="R43" s="76"/>
      <c r="S43" s="86"/>
      <c r="T43" s="48">
        <v>1</v>
      </c>
      <c r="U43" s="48">
        <v>0</v>
      </c>
      <c r="V43" s="49">
        <v>0</v>
      </c>
      <c r="W43" s="49">
        <v>0.003425</v>
      </c>
      <c r="X43" s="49">
        <v>0.005305</v>
      </c>
      <c r="Y43" s="49">
        <v>0.433596</v>
      </c>
      <c r="Z43" s="49">
        <v>0</v>
      </c>
      <c r="AA43" s="49">
        <v>0</v>
      </c>
      <c r="AB43" s="71">
        <v>43</v>
      </c>
      <c r="AC43" s="71"/>
      <c r="AD43" s="72"/>
      <c r="AE43" s="78" t="s">
        <v>875</v>
      </c>
      <c r="AF43" s="78">
        <v>1861</v>
      </c>
      <c r="AG43" s="78">
        <v>1823</v>
      </c>
      <c r="AH43" s="78">
        <v>18034</v>
      </c>
      <c r="AI43" s="78">
        <v>1625</v>
      </c>
      <c r="AJ43" s="78"/>
      <c r="AK43" s="78" t="s">
        <v>1018</v>
      </c>
      <c r="AL43" s="78" t="s">
        <v>1145</v>
      </c>
      <c r="AM43" s="82" t="s">
        <v>1241</v>
      </c>
      <c r="AN43" s="78"/>
      <c r="AO43" s="80">
        <v>39726.03019675926</v>
      </c>
      <c r="AP43" s="82" t="s">
        <v>1351</v>
      </c>
      <c r="AQ43" s="78" t="b">
        <v>0</v>
      </c>
      <c r="AR43" s="78" t="b">
        <v>0</v>
      </c>
      <c r="AS43" s="78" t="b">
        <v>1</v>
      </c>
      <c r="AT43" s="78"/>
      <c r="AU43" s="78">
        <v>28</v>
      </c>
      <c r="AV43" s="82" t="s">
        <v>1438</v>
      </c>
      <c r="AW43" s="78" t="b">
        <v>0</v>
      </c>
      <c r="AX43" s="78" t="s">
        <v>1585</v>
      </c>
      <c r="AY43" s="82" t="s">
        <v>1626</v>
      </c>
      <c r="AZ43" s="78" t="s">
        <v>65</v>
      </c>
      <c r="BA43" s="78" t="str">
        <f>REPLACE(INDEX(GroupVertices[Group],MATCH(Vertices[[#This Row],[Vertex]],GroupVertices[Vertex],0)),1,1,"")</f>
        <v>1</v>
      </c>
      <c r="BB43" s="48"/>
      <c r="BC43" s="48"/>
      <c r="BD43" s="48"/>
      <c r="BE43" s="48"/>
      <c r="BF43" s="48"/>
      <c r="BG43" s="48"/>
      <c r="BH43" s="48"/>
      <c r="BI43" s="48"/>
      <c r="BJ43" s="48"/>
      <c r="BK43" s="48"/>
      <c r="BL43" s="48"/>
      <c r="BM43" s="49"/>
      <c r="BN43" s="48"/>
      <c r="BO43" s="49"/>
      <c r="BP43" s="48"/>
      <c r="BQ43" s="49"/>
      <c r="BR43" s="48"/>
      <c r="BS43" s="49"/>
      <c r="BT43" s="48"/>
      <c r="BU43" s="2"/>
      <c r="BV43" s="3"/>
      <c r="BW43" s="3"/>
      <c r="BX43" s="3"/>
      <c r="BY43" s="3"/>
    </row>
    <row r="44" spans="1:77" ht="41.45" customHeight="1">
      <c r="A44" s="64" t="s">
        <v>257</v>
      </c>
      <c r="C44" s="65"/>
      <c r="D44" s="65" t="s">
        <v>64</v>
      </c>
      <c r="E44" s="66">
        <v>242.47204143976626</v>
      </c>
      <c r="F44" s="68">
        <v>99.3911408039524</v>
      </c>
      <c r="G44" s="100" t="s">
        <v>1484</v>
      </c>
      <c r="H44" s="65"/>
      <c r="I44" s="69" t="s">
        <v>257</v>
      </c>
      <c r="J44" s="70"/>
      <c r="K44" s="70"/>
      <c r="L44" s="69" t="s">
        <v>1773</v>
      </c>
      <c r="M44" s="73">
        <v>203.91247473613294</v>
      </c>
      <c r="N44" s="74">
        <v>1547.531494140625</v>
      </c>
      <c r="O44" s="74">
        <v>1185.1956787109375</v>
      </c>
      <c r="P44" s="75"/>
      <c r="Q44" s="76"/>
      <c r="R44" s="76"/>
      <c r="S44" s="86"/>
      <c r="T44" s="48">
        <v>1</v>
      </c>
      <c r="U44" s="48">
        <v>0</v>
      </c>
      <c r="V44" s="49">
        <v>0</v>
      </c>
      <c r="W44" s="49">
        <v>0.003425</v>
      </c>
      <c r="X44" s="49">
        <v>0.005305</v>
      </c>
      <c r="Y44" s="49">
        <v>0.433596</v>
      </c>
      <c r="Z44" s="49">
        <v>0</v>
      </c>
      <c r="AA44" s="49">
        <v>0</v>
      </c>
      <c r="AB44" s="71">
        <v>44</v>
      </c>
      <c r="AC44" s="71"/>
      <c r="AD44" s="72"/>
      <c r="AE44" s="78" t="s">
        <v>876</v>
      </c>
      <c r="AF44" s="78">
        <v>1123</v>
      </c>
      <c r="AG44" s="78">
        <v>729</v>
      </c>
      <c r="AH44" s="78">
        <v>1932</v>
      </c>
      <c r="AI44" s="78">
        <v>1849</v>
      </c>
      <c r="AJ44" s="78"/>
      <c r="AK44" s="78" t="s">
        <v>1019</v>
      </c>
      <c r="AL44" s="78" t="s">
        <v>1146</v>
      </c>
      <c r="AM44" s="78"/>
      <c r="AN44" s="78"/>
      <c r="AO44" s="80">
        <v>42275.89368055556</v>
      </c>
      <c r="AP44" s="82" t="s">
        <v>1352</v>
      </c>
      <c r="AQ44" s="78" t="b">
        <v>0</v>
      </c>
      <c r="AR44" s="78" t="b">
        <v>0</v>
      </c>
      <c r="AS44" s="78" t="b">
        <v>0</v>
      </c>
      <c r="AT44" s="78"/>
      <c r="AU44" s="78">
        <v>26</v>
      </c>
      <c r="AV44" s="82" t="s">
        <v>1436</v>
      </c>
      <c r="AW44" s="78" t="b">
        <v>0</v>
      </c>
      <c r="AX44" s="78" t="s">
        <v>1585</v>
      </c>
      <c r="AY44" s="82" t="s">
        <v>1627</v>
      </c>
      <c r="AZ44" s="78" t="s">
        <v>65</v>
      </c>
      <c r="BA44" s="78" t="str">
        <f>REPLACE(INDEX(GroupVertices[Group],MATCH(Vertices[[#This Row],[Vertex]],GroupVertices[Vertex],0)),1,1,"")</f>
        <v>1</v>
      </c>
      <c r="BB44" s="48"/>
      <c r="BC44" s="48"/>
      <c r="BD44" s="48"/>
      <c r="BE44" s="48"/>
      <c r="BF44" s="48"/>
      <c r="BG44" s="48"/>
      <c r="BH44" s="48"/>
      <c r="BI44" s="48"/>
      <c r="BJ44" s="48"/>
      <c r="BK44" s="48"/>
      <c r="BL44" s="48"/>
      <c r="BM44" s="49"/>
      <c r="BN44" s="48"/>
      <c r="BO44" s="49"/>
      <c r="BP44" s="48"/>
      <c r="BQ44" s="49"/>
      <c r="BR44" s="48"/>
      <c r="BS44" s="49"/>
      <c r="BT44" s="48"/>
      <c r="BU44" s="2"/>
      <c r="BV44" s="3"/>
      <c r="BW44" s="3"/>
      <c r="BX44" s="3"/>
      <c r="BY44" s="3"/>
    </row>
    <row r="45" spans="1:77" ht="41.45" customHeight="1">
      <c r="A45" s="64" t="s">
        <v>258</v>
      </c>
      <c r="C45" s="65"/>
      <c r="D45" s="65" t="s">
        <v>64</v>
      </c>
      <c r="E45" s="66">
        <v>335.74392349581615</v>
      </c>
      <c r="F45" s="68">
        <v>98.68543678419043</v>
      </c>
      <c r="G45" s="100" t="s">
        <v>1485</v>
      </c>
      <c r="H45" s="65"/>
      <c r="I45" s="69" t="s">
        <v>258</v>
      </c>
      <c r="J45" s="70"/>
      <c r="K45" s="70"/>
      <c r="L45" s="69" t="s">
        <v>1774</v>
      </c>
      <c r="M45" s="73">
        <v>439.1001010554682</v>
      </c>
      <c r="N45" s="74">
        <v>2968.481201171875</v>
      </c>
      <c r="O45" s="74">
        <v>2408.510986328125</v>
      </c>
      <c r="P45" s="75"/>
      <c r="Q45" s="76"/>
      <c r="R45" s="76"/>
      <c r="S45" s="86"/>
      <c r="T45" s="48">
        <v>1</v>
      </c>
      <c r="U45" s="48">
        <v>0</v>
      </c>
      <c r="V45" s="49">
        <v>0</v>
      </c>
      <c r="W45" s="49">
        <v>0.003425</v>
      </c>
      <c r="X45" s="49">
        <v>0.005305</v>
      </c>
      <c r="Y45" s="49">
        <v>0.433596</v>
      </c>
      <c r="Z45" s="49">
        <v>0</v>
      </c>
      <c r="AA45" s="49">
        <v>0</v>
      </c>
      <c r="AB45" s="71">
        <v>45</v>
      </c>
      <c r="AC45" s="71"/>
      <c r="AD45" s="72"/>
      <c r="AE45" s="78" t="s">
        <v>877</v>
      </c>
      <c r="AF45" s="78">
        <v>1431</v>
      </c>
      <c r="AG45" s="78">
        <v>1567</v>
      </c>
      <c r="AH45" s="78">
        <v>9317</v>
      </c>
      <c r="AI45" s="78">
        <v>2944</v>
      </c>
      <c r="AJ45" s="78"/>
      <c r="AK45" s="78" t="s">
        <v>1020</v>
      </c>
      <c r="AL45" s="78" t="s">
        <v>1147</v>
      </c>
      <c r="AM45" s="82" t="s">
        <v>1242</v>
      </c>
      <c r="AN45" s="78"/>
      <c r="AO45" s="80">
        <v>39893.185277777775</v>
      </c>
      <c r="AP45" s="82" t="s">
        <v>1353</v>
      </c>
      <c r="AQ45" s="78" t="b">
        <v>0</v>
      </c>
      <c r="AR45" s="78" t="b">
        <v>0</v>
      </c>
      <c r="AS45" s="78" t="b">
        <v>0</v>
      </c>
      <c r="AT45" s="78"/>
      <c r="AU45" s="78">
        <v>141</v>
      </c>
      <c r="AV45" s="82" t="s">
        <v>1445</v>
      </c>
      <c r="AW45" s="78" t="b">
        <v>0</v>
      </c>
      <c r="AX45" s="78" t="s">
        <v>1585</v>
      </c>
      <c r="AY45" s="82" t="s">
        <v>1628</v>
      </c>
      <c r="AZ45" s="78" t="s">
        <v>65</v>
      </c>
      <c r="BA45" s="78" t="str">
        <f>REPLACE(INDEX(GroupVertices[Group],MATCH(Vertices[[#This Row],[Vertex]],GroupVertices[Vertex],0)),1,1,"")</f>
        <v>1</v>
      </c>
      <c r="BB45" s="48"/>
      <c r="BC45" s="48"/>
      <c r="BD45" s="48"/>
      <c r="BE45" s="48"/>
      <c r="BF45" s="48"/>
      <c r="BG45" s="48"/>
      <c r="BH45" s="48"/>
      <c r="BI45" s="48"/>
      <c r="BJ45" s="48"/>
      <c r="BK45" s="48"/>
      <c r="BL45" s="48"/>
      <c r="BM45" s="49"/>
      <c r="BN45" s="48"/>
      <c r="BO45" s="49"/>
      <c r="BP45" s="48"/>
      <c r="BQ45" s="49"/>
      <c r="BR45" s="48"/>
      <c r="BS45" s="49"/>
      <c r="BT45" s="48"/>
      <c r="BU45" s="2"/>
      <c r="BV45" s="3"/>
      <c r="BW45" s="3"/>
      <c r="BX45" s="3"/>
      <c r="BY45" s="3"/>
    </row>
    <row r="46" spans="1:77" ht="41.45" customHeight="1">
      <c r="A46" s="64" t="s">
        <v>259</v>
      </c>
      <c r="C46" s="65"/>
      <c r="D46" s="65" t="s">
        <v>64</v>
      </c>
      <c r="E46" s="66">
        <v>459.9580289547085</v>
      </c>
      <c r="F46" s="68">
        <v>97.74562092971031</v>
      </c>
      <c r="G46" s="100" t="s">
        <v>1486</v>
      </c>
      <c r="H46" s="65"/>
      <c r="I46" s="69" t="s">
        <v>259</v>
      </c>
      <c r="J46" s="70"/>
      <c r="K46" s="70"/>
      <c r="L46" s="69" t="s">
        <v>1775</v>
      </c>
      <c r="M46" s="73">
        <v>752.3093981585448</v>
      </c>
      <c r="N46" s="74">
        <v>205.21014404296875</v>
      </c>
      <c r="O46" s="74">
        <v>5206.74609375</v>
      </c>
      <c r="P46" s="75"/>
      <c r="Q46" s="76"/>
      <c r="R46" s="76"/>
      <c r="S46" s="86"/>
      <c r="T46" s="48">
        <v>1</v>
      </c>
      <c r="U46" s="48">
        <v>0</v>
      </c>
      <c r="V46" s="49">
        <v>0</v>
      </c>
      <c r="W46" s="49">
        <v>0.003425</v>
      </c>
      <c r="X46" s="49">
        <v>0.005305</v>
      </c>
      <c r="Y46" s="49">
        <v>0.433596</v>
      </c>
      <c r="Z46" s="49">
        <v>0</v>
      </c>
      <c r="AA46" s="49">
        <v>0</v>
      </c>
      <c r="AB46" s="71">
        <v>46</v>
      </c>
      <c r="AC46" s="71"/>
      <c r="AD46" s="72"/>
      <c r="AE46" s="78" t="s">
        <v>878</v>
      </c>
      <c r="AF46" s="78">
        <v>2789</v>
      </c>
      <c r="AG46" s="78">
        <v>2683</v>
      </c>
      <c r="AH46" s="78">
        <v>25836</v>
      </c>
      <c r="AI46" s="78">
        <v>7818</v>
      </c>
      <c r="AJ46" s="78"/>
      <c r="AK46" s="78" t="s">
        <v>1021</v>
      </c>
      <c r="AL46" s="78" t="s">
        <v>1148</v>
      </c>
      <c r="AM46" s="82" t="s">
        <v>1243</v>
      </c>
      <c r="AN46" s="78"/>
      <c r="AO46" s="80">
        <v>39602.82064814815</v>
      </c>
      <c r="AP46" s="82" t="s">
        <v>1354</v>
      </c>
      <c r="AQ46" s="78" t="b">
        <v>0</v>
      </c>
      <c r="AR46" s="78" t="b">
        <v>0</v>
      </c>
      <c r="AS46" s="78" t="b">
        <v>0</v>
      </c>
      <c r="AT46" s="78"/>
      <c r="AU46" s="78">
        <v>273</v>
      </c>
      <c r="AV46" s="82" t="s">
        <v>1434</v>
      </c>
      <c r="AW46" s="78" t="b">
        <v>1</v>
      </c>
      <c r="AX46" s="78" t="s">
        <v>1585</v>
      </c>
      <c r="AY46" s="82" t="s">
        <v>1629</v>
      </c>
      <c r="AZ46" s="78" t="s">
        <v>65</v>
      </c>
      <c r="BA46" s="78" t="str">
        <f>REPLACE(INDEX(GroupVertices[Group],MATCH(Vertices[[#This Row],[Vertex]],GroupVertices[Vertex],0)),1,1,"")</f>
        <v>1</v>
      </c>
      <c r="BB46" s="48"/>
      <c r="BC46" s="48"/>
      <c r="BD46" s="48"/>
      <c r="BE46" s="48"/>
      <c r="BF46" s="48"/>
      <c r="BG46" s="48"/>
      <c r="BH46" s="48"/>
      <c r="BI46" s="48"/>
      <c r="BJ46" s="48"/>
      <c r="BK46" s="48"/>
      <c r="BL46" s="48"/>
      <c r="BM46" s="49"/>
      <c r="BN46" s="48"/>
      <c r="BO46" s="49"/>
      <c r="BP46" s="48"/>
      <c r="BQ46" s="49"/>
      <c r="BR46" s="48"/>
      <c r="BS46" s="49"/>
      <c r="BT46" s="48"/>
      <c r="BU46" s="2"/>
      <c r="BV46" s="3"/>
      <c r="BW46" s="3"/>
      <c r="BX46" s="3"/>
      <c r="BY46" s="3"/>
    </row>
    <row r="47" spans="1:77" ht="41.45" customHeight="1">
      <c r="A47" s="64" t="s">
        <v>260</v>
      </c>
      <c r="C47" s="65"/>
      <c r="D47" s="65" t="s">
        <v>64</v>
      </c>
      <c r="E47" s="66">
        <v>229.67220082348254</v>
      </c>
      <c r="F47" s="68">
        <v>99.48798562766675</v>
      </c>
      <c r="G47" s="100" t="s">
        <v>1487</v>
      </c>
      <c r="H47" s="65"/>
      <c r="I47" s="69" t="s">
        <v>260</v>
      </c>
      <c r="J47" s="70"/>
      <c r="K47" s="70"/>
      <c r="L47" s="69" t="s">
        <v>1776</v>
      </c>
      <c r="M47" s="73">
        <v>171.6373231529306</v>
      </c>
      <c r="N47" s="74">
        <v>2875.71826171875</v>
      </c>
      <c r="O47" s="74">
        <v>4037.0498046875</v>
      </c>
      <c r="P47" s="75"/>
      <c r="Q47" s="76"/>
      <c r="R47" s="76"/>
      <c r="S47" s="86"/>
      <c r="T47" s="48">
        <v>1</v>
      </c>
      <c r="U47" s="48">
        <v>0</v>
      </c>
      <c r="V47" s="49">
        <v>0</v>
      </c>
      <c r="W47" s="49">
        <v>0.003425</v>
      </c>
      <c r="X47" s="49">
        <v>0.005305</v>
      </c>
      <c r="Y47" s="49">
        <v>0.433596</v>
      </c>
      <c r="Z47" s="49">
        <v>0</v>
      </c>
      <c r="AA47" s="49">
        <v>0</v>
      </c>
      <c r="AB47" s="71">
        <v>47</v>
      </c>
      <c r="AC47" s="71"/>
      <c r="AD47" s="72"/>
      <c r="AE47" s="78" t="s">
        <v>879</v>
      </c>
      <c r="AF47" s="78">
        <v>726</v>
      </c>
      <c r="AG47" s="78">
        <v>614</v>
      </c>
      <c r="AH47" s="78">
        <v>3541</v>
      </c>
      <c r="AI47" s="78">
        <v>5549</v>
      </c>
      <c r="AJ47" s="78"/>
      <c r="AK47" s="78" t="s">
        <v>1022</v>
      </c>
      <c r="AL47" s="78" t="s">
        <v>1149</v>
      </c>
      <c r="AM47" s="82" t="s">
        <v>1244</v>
      </c>
      <c r="AN47" s="78"/>
      <c r="AO47" s="80">
        <v>39796.86620370371</v>
      </c>
      <c r="AP47" s="82" t="s">
        <v>1355</v>
      </c>
      <c r="AQ47" s="78" t="b">
        <v>1</v>
      </c>
      <c r="AR47" s="78" t="b">
        <v>0</v>
      </c>
      <c r="AS47" s="78" t="b">
        <v>1</v>
      </c>
      <c r="AT47" s="78"/>
      <c r="AU47" s="78">
        <v>21</v>
      </c>
      <c r="AV47" s="82" t="s">
        <v>1435</v>
      </c>
      <c r="AW47" s="78" t="b">
        <v>0</v>
      </c>
      <c r="AX47" s="78" t="s">
        <v>1585</v>
      </c>
      <c r="AY47" s="82" t="s">
        <v>1630</v>
      </c>
      <c r="AZ47" s="78" t="s">
        <v>65</v>
      </c>
      <c r="BA47" s="78" t="str">
        <f>REPLACE(INDEX(GroupVertices[Group],MATCH(Vertices[[#This Row],[Vertex]],GroupVertices[Vertex],0)),1,1,"")</f>
        <v>1</v>
      </c>
      <c r="BB47" s="48"/>
      <c r="BC47" s="48"/>
      <c r="BD47" s="48"/>
      <c r="BE47" s="48"/>
      <c r="BF47" s="48"/>
      <c r="BG47" s="48"/>
      <c r="BH47" s="48"/>
      <c r="BI47" s="48"/>
      <c r="BJ47" s="48"/>
      <c r="BK47" s="48"/>
      <c r="BL47" s="48"/>
      <c r="BM47" s="49"/>
      <c r="BN47" s="48"/>
      <c r="BO47" s="49"/>
      <c r="BP47" s="48"/>
      <c r="BQ47" s="49"/>
      <c r="BR47" s="48"/>
      <c r="BS47" s="49"/>
      <c r="BT47" s="48"/>
      <c r="BU47" s="2"/>
      <c r="BV47" s="3"/>
      <c r="BW47" s="3"/>
      <c r="BX47" s="3"/>
      <c r="BY47" s="3"/>
    </row>
    <row r="48" spans="1:77" ht="41.45" customHeight="1">
      <c r="A48" s="64" t="s">
        <v>261</v>
      </c>
      <c r="C48" s="65"/>
      <c r="D48" s="65" t="s">
        <v>64</v>
      </c>
      <c r="E48" s="66">
        <v>219.43232833045556</v>
      </c>
      <c r="F48" s="68">
        <v>99.56546148663823</v>
      </c>
      <c r="G48" s="100" t="s">
        <v>1488</v>
      </c>
      <c r="H48" s="65"/>
      <c r="I48" s="69" t="s">
        <v>261</v>
      </c>
      <c r="J48" s="70"/>
      <c r="K48" s="70"/>
      <c r="L48" s="69" t="s">
        <v>1777</v>
      </c>
      <c r="M48" s="73">
        <v>145.81720188636874</v>
      </c>
      <c r="N48" s="74">
        <v>423.1884460449219</v>
      </c>
      <c r="O48" s="74">
        <v>3209.22998046875</v>
      </c>
      <c r="P48" s="75"/>
      <c r="Q48" s="76"/>
      <c r="R48" s="76"/>
      <c r="S48" s="86"/>
      <c r="T48" s="48">
        <v>1</v>
      </c>
      <c r="U48" s="48">
        <v>0</v>
      </c>
      <c r="V48" s="49">
        <v>0</v>
      </c>
      <c r="W48" s="49">
        <v>0.003425</v>
      </c>
      <c r="X48" s="49">
        <v>0.005305</v>
      </c>
      <c r="Y48" s="49">
        <v>0.433596</v>
      </c>
      <c r="Z48" s="49">
        <v>0</v>
      </c>
      <c r="AA48" s="49">
        <v>0</v>
      </c>
      <c r="AB48" s="71">
        <v>48</v>
      </c>
      <c r="AC48" s="71"/>
      <c r="AD48" s="72"/>
      <c r="AE48" s="78" t="s">
        <v>880</v>
      </c>
      <c r="AF48" s="78">
        <v>2419</v>
      </c>
      <c r="AG48" s="78">
        <v>522</v>
      </c>
      <c r="AH48" s="78">
        <v>5652</v>
      </c>
      <c r="AI48" s="78">
        <v>2571</v>
      </c>
      <c r="AJ48" s="78"/>
      <c r="AK48" s="78" t="s">
        <v>1023</v>
      </c>
      <c r="AL48" s="78" t="s">
        <v>1150</v>
      </c>
      <c r="AM48" s="82" t="s">
        <v>1245</v>
      </c>
      <c r="AN48" s="78"/>
      <c r="AO48" s="80">
        <v>39980.71439814815</v>
      </c>
      <c r="AP48" s="82" t="s">
        <v>1356</v>
      </c>
      <c r="AQ48" s="78" t="b">
        <v>0</v>
      </c>
      <c r="AR48" s="78" t="b">
        <v>0</v>
      </c>
      <c r="AS48" s="78" t="b">
        <v>1</v>
      </c>
      <c r="AT48" s="78"/>
      <c r="AU48" s="78">
        <v>22</v>
      </c>
      <c r="AV48" s="82" t="s">
        <v>1435</v>
      </c>
      <c r="AW48" s="78" t="b">
        <v>0</v>
      </c>
      <c r="AX48" s="78" t="s">
        <v>1585</v>
      </c>
      <c r="AY48" s="82" t="s">
        <v>1631</v>
      </c>
      <c r="AZ48" s="78" t="s">
        <v>65</v>
      </c>
      <c r="BA48" s="78" t="str">
        <f>REPLACE(INDEX(GroupVertices[Group],MATCH(Vertices[[#This Row],[Vertex]],GroupVertices[Vertex],0)),1,1,"")</f>
        <v>1</v>
      </c>
      <c r="BB48" s="48"/>
      <c r="BC48" s="48"/>
      <c r="BD48" s="48"/>
      <c r="BE48" s="48"/>
      <c r="BF48" s="48"/>
      <c r="BG48" s="48"/>
      <c r="BH48" s="48"/>
      <c r="BI48" s="48"/>
      <c r="BJ48" s="48"/>
      <c r="BK48" s="48"/>
      <c r="BL48" s="48"/>
      <c r="BM48" s="49"/>
      <c r="BN48" s="48"/>
      <c r="BO48" s="49"/>
      <c r="BP48" s="48"/>
      <c r="BQ48" s="49"/>
      <c r="BR48" s="48"/>
      <c r="BS48" s="49"/>
      <c r="BT48" s="48"/>
      <c r="BU48" s="2"/>
      <c r="BV48" s="3"/>
      <c r="BW48" s="3"/>
      <c r="BX48" s="3"/>
      <c r="BY48" s="3"/>
    </row>
    <row r="49" spans="1:77" ht="41.45" customHeight="1">
      <c r="A49" s="64" t="s">
        <v>262</v>
      </c>
      <c r="C49" s="65"/>
      <c r="D49" s="65" t="s">
        <v>64</v>
      </c>
      <c r="E49" s="66">
        <v>225.9992030814185</v>
      </c>
      <c r="F49" s="68">
        <v>99.51577588142825</v>
      </c>
      <c r="G49" s="100" t="s">
        <v>1489</v>
      </c>
      <c r="H49" s="65"/>
      <c r="I49" s="69" t="s">
        <v>262</v>
      </c>
      <c r="J49" s="70"/>
      <c r="K49" s="70"/>
      <c r="L49" s="69" t="s">
        <v>1778</v>
      </c>
      <c r="M49" s="73">
        <v>162.37575791601168</v>
      </c>
      <c r="N49" s="74">
        <v>6699.2646484375</v>
      </c>
      <c r="O49" s="74">
        <v>4536.3779296875</v>
      </c>
      <c r="P49" s="75"/>
      <c r="Q49" s="76"/>
      <c r="R49" s="76"/>
      <c r="S49" s="86"/>
      <c r="T49" s="48">
        <v>1</v>
      </c>
      <c r="U49" s="48">
        <v>0</v>
      </c>
      <c r="V49" s="49">
        <v>0</v>
      </c>
      <c r="W49" s="49">
        <v>0.003425</v>
      </c>
      <c r="X49" s="49">
        <v>0.005305</v>
      </c>
      <c r="Y49" s="49">
        <v>0.433596</v>
      </c>
      <c r="Z49" s="49">
        <v>0</v>
      </c>
      <c r="AA49" s="49">
        <v>0</v>
      </c>
      <c r="AB49" s="71">
        <v>49</v>
      </c>
      <c r="AC49" s="71"/>
      <c r="AD49" s="72"/>
      <c r="AE49" s="78" t="s">
        <v>881</v>
      </c>
      <c r="AF49" s="78">
        <v>617</v>
      </c>
      <c r="AG49" s="78">
        <v>581</v>
      </c>
      <c r="AH49" s="78">
        <v>6461</v>
      </c>
      <c r="AI49" s="78">
        <v>3463</v>
      </c>
      <c r="AJ49" s="78"/>
      <c r="AK49" s="78" t="s">
        <v>1024</v>
      </c>
      <c r="AL49" s="78" t="s">
        <v>1146</v>
      </c>
      <c r="AM49" s="82" t="s">
        <v>1246</v>
      </c>
      <c r="AN49" s="78"/>
      <c r="AO49" s="80">
        <v>39941.07</v>
      </c>
      <c r="AP49" s="82" t="s">
        <v>1357</v>
      </c>
      <c r="AQ49" s="78" t="b">
        <v>0</v>
      </c>
      <c r="AR49" s="78" t="b">
        <v>0</v>
      </c>
      <c r="AS49" s="78" t="b">
        <v>0</v>
      </c>
      <c r="AT49" s="78"/>
      <c r="AU49" s="78">
        <v>9</v>
      </c>
      <c r="AV49" s="82" t="s">
        <v>1446</v>
      </c>
      <c r="AW49" s="78" t="b">
        <v>0</v>
      </c>
      <c r="AX49" s="78" t="s">
        <v>1585</v>
      </c>
      <c r="AY49" s="82" t="s">
        <v>1632</v>
      </c>
      <c r="AZ49" s="78" t="s">
        <v>65</v>
      </c>
      <c r="BA49" s="78" t="str">
        <f>REPLACE(INDEX(GroupVertices[Group],MATCH(Vertices[[#This Row],[Vertex]],GroupVertices[Vertex],0)),1,1,"")</f>
        <v>1</v>
      </c>
      <c r="BB49" s="48"/>
      <c r="BC49" s="48"/>
      <c r="BD49" s="48"/>
      <c r="BE49" s="48"/>
      <c r="BF49" s="48"/>
      <c r="BG49" s="48"/>
      <c r="BH49" s="48"/>
      <c r="BI49" s="48"/>
      <c r="BJ49" s="48"/>
      <c r="BK49" s="48"/>
      <c r="BL49" s="48"/>
      <c r="BM49" s="49"/>
      <c r="BN49" s="48"/>
      <c r="BO49" s="49"/>
      <c r="BP49" s="48"/>
      <c r="BQ49" s="49"/>
      <c r="BR49" s="48"/>
      <c r="BS49" s="49"/>
      <c r="BT49" s="48"/>
      <c r="BU49" s="2"/>
      <c r="BV49" s="3"/>
      <c r="BW49" s="3"/>
      <c r="BX49" s="3"/>
      <c r="BY49" s="3"/>
    </row>
    <row r="50" spans="1:77" ht="41.45" customHeight="1">
      <c r="A50" s="64" t="s">
        <v>263</v>
      </c>
      <c r="C50" s="65"/>
      <c r="D50" s="65" t="s">
        <v>64</v>
      </c>
      <c r="E50" s="66">
        <v>279.64723070792934</v>
      </c>
      <c r="F50" s="68">
        <v>99.10986975072984</v>
      </c>
      <c r="G50" s="100" t="s">
        <v>1490</v>
      </c>
      <c r="H50" s="65"/>
      <c r="I50" s="69" t="s">
        <v>263</v>
      </c>
      <c r="J50" s="70"/>
      <c r="K50" s="70"/>
      <c r="L50" s="69" t="s">
        <v>1779</v>
      </c>
      <c r="M50" s="73">
        <v>297.65074107343366</v>
      </c>
      <c r="N50" s="74">
        <v>263.0519104003906</v>
      </c>
      <c r="O50" s="74">
        <v>5806.31787109375</v>
      </c>
      <c r="P50" s="75"/>
      <c r="Q50" s="76"/>
      <c r="R50" s="76"/>
      <c r="S50" s="86"/>
      <c r="T50" s="48">
        <v>1</v>
      </c>
      <c r="U50" s="48">
        <v>0</v>
      </c>
      <c r="V50" s="49">
        <v>0</v>
      </c>
      <c r="W50" s="49">
        <v>0.003425</v>
      </c>
      <c r="X50" s="49">
        <v>0.005305</v>
      </c>
      <c r="Y50" s="49">
        <v>0.433596</v>
      </c>
      <c r="Z50" s="49">
        <v>0</v>
      </c>
      <c r="AA50" s="49">
        <v>0</v>
      </c>
      <c r="AB50" s="71">
        <v>50</v>
      </c>
      <c r="AC50" s="71"/>
      <c r="AD50" s="72"/>
      <c r="AE50" s="78" t="s">
        <v>882</v>
      </c>
      <c r="AF50" s="78">
        <v>1027</v>
      </c>
      <c r="AG50" s="78">
        <v>1063</v>
      </c>
      <c r="AH50" s="78">
        <v>2011</v>
      </c>
      <c r="AI50" s="78">
        <v>2285</v>
      </c>
      <c r="AJ50" s="78"/>
      <c r="AK50" s="78" t="s">
        <v>1025</v>
      </c>
      <c r="AL50" s="78"/>
      <c r="AM50" s="82" t="s">
        <v>1247</v>
      </c>
      <c r="AN50" s="78"/>
      <c r="AO50" s="80">
        <v>40765.77560185185</v>
      </c>
      <c r="AP50" s="82" t="s">
        <v>1358</v>
      </c>
      <c r="AQ50" s="78" t="b">
        <v>0</v>
      </c>
      <c r="AR50" s="78" t="b">
        <v>0</v>
      </c>
      <c r="AS50" s="78" t="b">
        <v>1</v>
      </c>
      <c r="AT50" s="78"/>
      <c r="AU50" s="78">
        <v>43</v>
      </c>
      <c r="AV50" s="82" t="s">
        <v>1447</v>
      </c>
      <c r="AW50" s="78" t="b">
        <v>0</v>
      </c>
      <c r="AX50" s="78" t="s">
        <v>1585</v>
      </c>
      <c r="AY50" s="82" t="s">
        <v>1633</v>
      </c>
      <c r="AZ50" s="78" t="s">
        <v>65</v>
      </c>
      <c r="BA50" s="78" t="str">
        <f>REPLACE(INDEX(GroupVertices[Group],MATCH(Vertices[[#This Row],[Vertex]],GroupVertices[Vertex],0)),1,1,"")</f>
        <v>1</v>
      </c>
      <c r="BB50" s="48"/>
      <c r="BC50" s="48"/>
      <c r="BD50" s="48"/>
      <c r="BE50" s="48"/>
      <c r="BF50" s="48"/>
      <c r="BG50" s="48"/>
      <c r="BH50" s="48"/>
      <c r="BI50" s="48"/>
      <c r="BJ50" s="48"/>
      <c r="BK50" s="48"/>
      <c r="BL50" s="48"/>
      <c r="BM50" s="49"/>
      <c r="BN50" s="48"/>
      <c r="BO50" s="49"/>
      <c r="BP50" s="48"/>
      <c r="BQ50" s="49"/>
      <c r="BR50" s="48"/>
      <c r="BS50" s="49"/>
      <c r="BT50" s="48"/>
      <c r="BU50" s="2"/>
      <c r="BV50" s="3"/>
      <c r="BW50" s="3"/>
      <c r="BX50" s="3"/>
      <c r="BY50" s="3"/>
    </row>
    <row r="51" spans="1:77" ht="41.45" customHeight="1">
      <c r="A51" s="64" t="s">
        <v>264</v>
      </c>
      <c r="C51" s="65"/>
      <c r="D51" s="65" t="s">
        <v>64</v>
      </c>
      <c r="E51" s="66">
        <v>200.06561296320893</v>
      </c>
      <c r="F51" s="68">
        <v>99.71199191556254</v>
      </c>
      <c r="G51" s="100" t="s">
        <v>1491</v>
      </c>
      <c r="H51" s="65"/>
      <c r="I51" s="69" t="s">
        <v>264</v>
      </c>
      <c r="J51" s="70"/>
      <c r="K51" s="70"/>
      <c r="L51" s="69" t="s">
        <v>1780</v>
      </c>
      <c r="M51" s="73">
        <v>96.98349427352346</v>
      </c>
      <c r="N51" s="74">
        <v>5407.5927734375</v>
      </c>
      <c r="O51" s="74">
        <v>6855.2119140625</v>
      </c>
      <c r="P51" s="75"/>
      <c r="Q51" s="76"/>
      <c r="R51" s="76"/>
      <c r="S51" s="86"/>
      <c r="T51" s="48">
        <v>1</v>
      </c>
      <c r="U51" s="48">
        <v>0</v>
      </c>
      <c r="V51" s="49">
        <v>0</v>
      </c>
      <c r="W51" s="49">
        <v>0.003425</v>
      </c>
      <c r="X51" s="49">
        <v>0.005305</v>
      </c>
      <c r="Y51" s="49">
        <v>0.433596</v>
      </c>
      <c r="Z51" s="49">
        <v>0</v>
      </c>
      <c r="AA51" s="49">
        <v>0</v>
      </c>
      <c r="AB51" s="71">
        <v>51</v>
      </c>
      <c r="AC51" s="71"/>
      <c r="AD51" s="72"/>
      <c r="AE51" s="78" t="s">
        <v>883</v>
      </c>
      <c r="AF51" s="78">
        <v>14</v>
      </c>
      <c r="AG51" s="78">
        <v>348</v>
      </c>
      <c r="AH51" s="78">
        <v>430</v>
      </c>
      <c r="AI51" s="78">
        <v>1</v>
      </c>
      <c r="AJ51" s="78"/>
      <c r="AK51" s="78" t="s">
        <v>1026</v>
      </c>
      <c r="AL51" s="78"/>
      <c r="AM51" s="82" t="s">
        <v>1248</v>
      </c>
      <c r="AN51" s="78"/>
      <c r="AO51" s="80">
        <v>41219.65288194444</v>
      </c>
      <c r="AP51" s="82" t="s">
        <v>1359</v>
      </c>
      <c r="AQ51" s="78" t="b">
        <v>0</v>
      </c>
      <c r="AR51" s="78" t="b">
        <v>0</v>
      </c>
      <c r="AS51" s="78" t="b">
        <v>1</v>
      </c>
      <c r="AT51" s="78"/>
      <c r="AU51" s="78">
        <v>10</v>
      </c>
      <c r="AV51" s="82" t="s">
        <v>1436</v>
      </c>
      <c r="AW51" s="78" t="b">
        <v>0</v>
      </c>
      <c r="AX51" s="78" t="s">
        <v>1585</v>
      </c>
      <c r="AY51" s="82" t="s">
        <v>1634</v>
      </c>
      <c r="AZ51" s="78" t="s">
        <v>65</v>
      </c>
      <c r="BA51" s="78" t="str">
        <f>REPLACE(INDEX(GroupVertices[Group],MATCH(Vertices[[#This Row],[Vertex]],GroupVertices[Vertex],0)),1,1,"")</f>
        <v>1</v>
      </c>
      <c r="BB51" s="48"/>
      <c r="BC51" s="48"/>
      <c r="BD51" s="48"/>
      <c r="BE51" s="48"/>
      <c r="BF51" s="48"/>
      <c r="BG51" s="48"/>
      <c r="BH51" s="48"/>
      <c r="BI51" s="48"/>
      <c r="BJ51" s="48"/>
      <c r="BK51" s="48"/>
      <c r="BL51" s="48"/>
      <c r="BM51" s="49"/>
      <c r="BN51" s="48"/>
      <c r="BO51" s="49"/>
      <c r="BP51" s="48"/>
      <c r="BQ51" s="49"/>
      <c r="BR51" s="48"/>
      <c r="BS51" s="49"/>
      <c r="BT51" s="48"/>
      <c r="BU51" s="2"/>
      <c r="BV51" s="3"/>
      <c r="BW51" s="3"/>
      <c r="BX51" s="3"/>
      <c r="BY51" s="3"/>
    </row>
    <row r="52" spans="1:77" ht="41.45" customHeight="1">
      <c r="A52" s="64" t="s">
        <v>265</v>
      </c>
      <c r="C52" s="65"/>
      <c r="D52" s="65" t="s">
        <v>64</v>
      </c>
      <c r="E52" s="66">
        <v>223.10532607251957</v>
      </c>
      <c r="F52" s="68">
        <v>99.53767123287672</v>
      </c>
      <c r="G52" s="100" t="s">
        <v>1492</v>
      </c>
      <c r="H52" s="65"/>
      <c r="I52" s="69" t="s">
        <v>265</v>
      </c>
      <c r="J52" s="70"/>
      <c r="K52" s="70"/>
      <c r="L52" s="69" t="s">
        <v>1781</v>
      </c>
      <c r="M52" s="73">
        <v>155.07876712328766</v>
      </c>
      <c r="N52" s="74">
        <v>4073.429443359375</v>
      </c>
      <c r="O52" s="74">
        <v>913.0779418945312</v>
      </c>
      <c r="P52" s="75"/>
      <c r="Q52" s="76"/>
      <c r="R52" s="76"/>
      <c r="S52" s="86"/>
      <c r="T52" s="48">
        <v>1</v>
      </c>
      <c r="U52" s="48">
        <v>0</v>
      </c>
      <c r="V52" s="49">
        <v>0</v>
      </c>
      <c r="W52" s="49">
        <v>0.003425</v>
      </c>
      <c r="X52" s="49">
        <v>0.005305</v>
      </c>
      <c r="Y52" s="49">
        <v>0.433596</v>
      </c>
      <c r="Z52" s="49">
        <v>0</v>
      </c>
      <c r="AA52" s="49">
        <v>0</v>
      </c>
      <c r="AB52" s="71">
        <v>52</v>
      </c>
      <c r="AC52" s="71"/>
      <c r="AD52" s="72"/>
      <c r="AE52" s="78" t="s">
        <v>884</v>
      </c>
      <c r="AF52" s="78">
        <v>414</v>
      </c>
      <c r="AG52" s="78">
        <v>555</v>
      </c>
      <c r="AH52" s="78">
        <v>736</v>
      </c>
      <c r="AI52" s="78">
        <v>761</v>
      </c>
      <c r="AJ52" s="78"/>
      <c r="AK52" s="78" t="s">
        <v>1027</v>
      </c>
      <c r="AL52" s="78" t="s">
        <v>1151</v>
      </c>
      <c r="AM52" s="82" t="s">
        <v>1249</v>
      </c>
      <c r="AN52" s="78"/>
      <c r="AO52" s="80">
        <v>40222.948958333334</v>
      </c>
      <c r="AP52" s="82" t="s">
        <v>1360</v>
      </c>
      <c r="AQ52" s="78" t="b">
        <v>1</v>
      </c>
      <c r="AR52" s="78" t="b">
        <v>0</v>
      </c>
      <c r="AS52" s="78" t="b">
        <v>1</v>
      </c>
      <c r="AT52" s="78"/>
      <c r="AU52" s="78">
        <v>11</v>
      </c>
      <c r="AV52" s="82" t="s">
        <v>1435</v>
      </c>
      <c r="AW52" s="78" t="b">
        <v>0</v>
      </c>
      <c r="AX52" s="78" t="s">
        <v>1585</v>
      </c>
      <c r="AY52" s="82" t="s">
        <v>1635</v>
      </c>
      <c r="AZ52" s="78" t="s">
        <v>65</v>
      </c>
      <c r="BA52" s="78" t="str">
        <f>REPLACE(INDEX(GroupVertices[Group],MATCH(Vertices[[#This Row],[Vertex]],GroupVertices[Vertex],0)),1,1,"")</f>
        <v>1</v>
      </c>
      <c r="BB52" s="48"/>
      <c r="BC52" s="48"/>
      <c r="BD52" s="48"/>
      <c r="BE52" s="48"/>
      <c r="BF52" s="48"/>
      <c r="BG52" s="48"/>
      <c r="BH52" s="48"/>
      <c r="BI52" s="48"/>
      <c r="BJ52" s="48"/>
      <c r="BK52" s="48"/>
      <c r="BL52" s="48"/>
      <c r="BM52" s="49"/>
      <c r="BN52" s="48"/>
      <c r="BO52" s="49"/>
      <c r="BP52" s="48"/>
      <c r="BQ52" s="49"/>
      <c r="BR52" s="48"/>
      <c r="BS52" s="49"/>
      <c r="BT52" s="48"/>
      <c r="BU52" s="2"/>
      <c r="BV52" s="3"/>
      <c r="BW52" s="3"/>
      <c r="BX52" s="3"/>
      <c r="BY52" s="3"/>
    </row>
    <row r="53" spans="1:77" ht="41.45" customHeight="1">
      <c r="A53" s="64" t="s">
        <v>266</v>
      </c>
      <c r="C53" s="65"/>
      <c r="D53" s="65" t="s">
        <v>64</v>
      </c>
      <c r="E53" s="66">
        <v>162.66781777128438</v>
      </c>
      <c r="F53" s="68">
        <v>99.99494722658882</v>
      </c>
      <c r="G53" s="100" t="s">
        <v>1493</v>
      </c>
      <c r="H53" s="65"/>
      <c r="I53" s="69" t="s">
        <v>266</v>
      </c>
      <c r="J53" s="70"/>
      <c r="K53" s="70"/>
      <c r="L53" s="69" t="s">
        <v>1782</v>
      </c>
      <c r="M53" s="73">
        <v>2.683920952167078</v>
      </c>
      <c r="N53" s="74">
        <v>4865.98974609375</v>
      </c>
      <c r="O53" s="74">
        <v>6064.66650390625</v>
      </c>
      <c r="P53" s="75"/>
      <c r="Q53" s="76"/>
      <c r="R53" s="76"/>
      <c r="S53" s="86"/>
      <c r="T53" s="48">
        <v>1</v>
      </c>
      <c r="U53" s="48">
        <v>0</v>
      </c>
      <c r="V53" s="49">
        <v>0</v>
      </c>
      <c r="W53" s="49">
        <v>0.003425</v>
      </c>
      <c r="X53" s="49">
        <v>0.005305</v>
      </c>
      <c r="Y53" s="49">
        <v>0.433596</v>
      </c>
      <c r="Z53" s="49">
        <v>0</v>
      </c>
      <c r="AA53" s="49">
        <v>0</v>
      </c>
      <c r="AB53" s="71">
        <v>53</v>
      </c>
      <c r="AC53" s="71"/>
      <c r="AD53" s="72"/>
      <c r="AE53" s="78" t="s">
        <v>885</v>
      </c>
      <c r="AF53" s="78">
        <v>54</v>
      </c>
      <c r="AG53" s="78">
        <v>12</v>
      </c>
      <c r="AH53" s="78">
        <v>20</v>
      </c>
      <c r="AI53" s="78">
        <v>16</v>
      </c>
      <c r="AJ53" s="78"/>
      <c r="AK53" s="78" t="s">
        <v>1028</v>
      </c>
      <c r="AL53" s="78" t="s">
        <v>1152</v>
      </c>
      <c r="AM53" s="78"/>
      <c r="AN53" s="78"/>
      <c r="AO53" s="80">
        <v>43590.94869212963</v>
      </c>
      <c r="AP53" s="82" t="s">
        <v>1361</v>
      </c>
      <c r="AQ53" s="78" t="b">
        <v>0</v>
      </c>
      <c r="AR53" s="78" t="b">
        <v>0</v>
      </c>
      <c r="AS53" s="78" t="b">
        <v>0</v>
      </c>
      <c r="AT53" s="78"/>
      <c r="AU53" s="78">
        <v>1</v>
      </c>
      <c r="AV53" s="82" t="s">
        <v>1435</v>
      </c>
      <c r="AW53" s="78" t="b">
        <v>0</v>
      </c>
      <c r="AX53" s="78" t="s">
        <v>1585</v>
      </c>
      <c r="AY53" s="82" t="s">
        <v>1636</v>
      </c>
      <c r="AZ53" s="78" t="s">
        <v>65</v>
      </c>
      <c r="BA53" s="78" t="str">
        <f>REPLACE(INDEX(GroupVertices[Group],MATCH(Vertices[[#This Row],[Vertex]],GroupVertices[Vertex],0)),1,1,"")</f>
        <v>1</v>
      </c>
      <c r="BB53" s="48"/>
      <c r="BC53" s="48"/>
      <c r="BD53" s="48"/>
      <c r="BE53" s="48"/>
      <c r="BF53" s="48"/>
      <c r="BG53" s="48"/>
      <c r="BH53" s="48"/>
      <c r="BI53" s="48"/>
      <c r="BJ53" s="48"/>
      <c r="BK53" s="48"/>
      <c r="BL53" s="48"/>
      <c r="BM53" s="49"/>
      <c r="BN53" s="48"/>
      <c r="BO53" s="49"/>
      <c r="BP53" s="48"/>
      <c r="BQ53" s="49"/>
      <c r="BR53" s="48"/>
      <c r="BS53" s="49"/>
      <c r="BT53" s="48"/>
      <c r="BU53" s="2"/>
      <c r="BV53" s="3"/>
      <c r="BW53" s="3"/>
      <c r="BX53" s="3"/>
      <c r="BY53" s="3"/>
    </row>
    <row r="54" spans="1:77" ht="41.45" customHeight="1">
      <c r="A54" s="64" t="s">
        <v>267</v>
      </c>
      <c r="C54" s="65"/>
      <c r="D54" s="65" t="s">
        <v>64</v>
      </c>
      <c r="E54" s="66">
        <v>195.83610041174126</v>
      </c>
      <c r="F54" s="68">
        <v>99.74399281383337</v>
      </c>
      <c r="G54" s="100" t="s">
        <v>1494</v>
      </c>
      <c r="H54" s="65"/>
      <c r="I54" s="69" t="s">
        <v>267</v>
      </c>
      <c r="J54" s="70"/>
      <c r="K54" s="70"/>
      <c r="L54" s="69" t="s">
        <v>1783</v>
      </c>
      <c r="M54" s="73">
        <v>86.3186615764653</v>
      </c>
      <c r="N54" s="74">
        <v>5797.48193359375</v>
      </c>
      <c r="O54" s="74">
        <v>1741.4439697265625</v>
      </c>
      <c r="P54" s="75"/>
      <c r="Q54" s="76"/>
      <c r="R54" s="76"/>
      <c r="S54" s="86"/>
      <c r="T54" s="48">
        <v>1</v>
      </c>
      <c r="U54" s="48">
        <v>0</v>
      </c>
      <c r="V54" s="49">
        <v>0</v>
      </c>
      <c r="W54" s="49">
        <v>0.003425</v>
      </c>
      <c r="X54" s="49">
        <v>0.005305</v>
      </c>
      <c r="Y54" s="49">
        <v>0.433596</v>
      </c>
      <c r="Z54" s="49">
        <v>0</v>
      </c>
      <c r="AA54" s="49">
        <v>0</v>
      </c>
      <c r="AB54" s="71">
        <v>54</v>
      </c>
      <c r="AC54" s="71"/>
      <c r="AD54" s="72"/>
      <c r="AE54" s="78" t="s">
        <v>886</v>
      </c>
      <c r="AF54" s="78">
        <v>436</v>
      </c>
      <c r="AG54" s="78">
        <v>310</v>
      </c>
      <c r="AH54" s="78">
        <v>360</v>
      </c>
      <c r="AI54" s="78">
        <v>2024</v>
      </c>
      <c r="AJ54" s="78"/>
      <c r="AK54" s="78" t="s">
        <v>1029</v>
      </c>
      <c r="AL54" s="78" t="s">
        <v>1153</v>
      </c>
      <c r="AM54" s="82" t="s">
        <v>1250</v>
      </c>
      <c r="AN54" s="78"/>
      <c r="AO54" s="80">
        <v>41458.12332175926</v>
      </c>
      <c r="AP54" s="82" t="s">
        <v>1362</v>
      </c>
      <c r="AQ54" s="78" t="b">
        <v>0</v>
      </c>
      <c r="AR54" s="78" t="b">
        <v>0</v>
      </c>
      <c r="AS54" s="78" t="b">
        <v>1</v>
      </c>
      <c r="AT54" s="78"/>
      <c r="AU54" s="78">
        <v>3</v>
      </c>
      <c r="AV54" s="82" t="s">
        <v>1446</v>
      </c>
      <c r="AW54" s="78" t="b">
        <v>0</v>
      </c>
      <c r="AX54" s="78" t="s">
        <v>1585</v>
      </c>
      <c r="AY54" s="82" t="s">
        <v>1637</v>
      </c>
      <c r="AZ54" s="78" t="s">
        <v>65</v>
      </c>
      <c r="BA54" s="78" t="str">
        <f>REPLACE(INDEX(GroupVertices[Group],MATCH(Vertices[[#This Row],[Vertex]],GroupVertices[Vertex],0)),1,1,"")</f>
        <v>1</v>
      </c>
      <c r="BB54" s="48"/>
      <c r="BC54" s="48"/>
      <c r="BD54" s="48"/>
      <c r="BE54" s="48"/>
      <c r="BF54" s="48"/>
      <c r="BG54" s="48"/>
      <c r="BH54" s="48"/>
      <c r="BI54" s="48"/>
      <c r="BJ54" s="48"/>
      <c r="BK54" s="48"/>
      <c r="BL54" s="48"/>
      <c r="BM54" s="49"/>
      <c r="BN54" s="48"/>
      <c r="BO54" s="49"/>
      <c r="BP54" s="48"/>
      <c r="BQ54" s="49"/>
      <c r="BR54" s="48"/>
      <c r="BS54" s="49"/>
      <c r="BT54" s="48"/>
      <c r="BU54" s="2"/>
      <c r="BV54" s="3"/>
      <c r="BW54" s="3"/>
      <c r="BX54" s="3"/>
      <c r="BY54" s="3"/>
    </row>
    <row r="55" spans="1:77" ht="41.45" customHeight="1">
      <c r="A55" s="64" t="s">
        <v>268</v>
      </c>
      <c r="C55" s="65"/>
      <c r="D55" s="65" t="s">
        <v>64</v>
      </c>
      <c r="E55" s="66">
        <v>162</v>
      </c>
      <c r="F55" s="68">
        <v>100</v>
      </c>
      <c r="G55" s="100" t="s">
        <v>1495</v>
      </c>
      <c r="H55" s="65"/>
      <c r="I55" s="69" t="s">
        <v>268</v>
      </c>
      <c r="J55" s="70"/>
      <c r="K55" s="70"/>
      <c r="L55" s="69" t="s">
        <v>1784</v>
      </c>
      <c r="M55" s="73">
        <v>1</v>
      </c>
      <c r="N55" s="74">
        <v>4637.03564453125</v>
      </c>
      <c r="O55" s="74">
        <v>8350.2021484375</v>
      </c>
      <c r="P55" s="75"/>
      <c r="Q55" s="76"/>
      <c r="R55" s="76"/>
      <c r="S55" s="86"/>
      <c r="T55" s="48">
        <v>1</v>
      </c>
      <c r="U55" s="48">
        <v>0</v>
      </c>
      <c r="V55" s="49">
        <v>0</v>
      </c>
      <c r="W55" s="49">
        <v>0.003425</v>
      </c>
      <c r="X55" s="49">
        <v>0.005305</v>
      </c>
      <c r="Y55" s="49">
        <v>0.433596</v>
      </c>
      <c r="Z55" s="49">
        <v>0</v>
      </c>
      <c r="AA55" s="49">
        <v>0</v>
      </c>
      <c r="AB55" s="71">
        <v>55</v>
      </c>
      <c r="AC55" s="71"/>
      <c r="AD55" s="72"/>
      <c r="AE55" s="78" t="s">
        <v>887</v>
      </c>
      <c r="AF55" s="78">
        <v>5</v>
      </c>
      <c r="AG55" s="78">
        <v>6</v>
      </c>
      <c r="AH55" s="78">
        <v>5</v>
      </c>
      <c r="AI55" s="78">
        <v>1</v>
      </c>
      <c r="AJ55" s="78"/>
      <c r="AK55" s="78" t="s">
        <v>1030</v>
      </c>
      <c r="AL55" s="78" t="s">
        <v>1154</v>
      </c>
      <c r="AM55" s="82" t="s">
        <v>1251</v>
      </c>
      <c r="AN55" s="78"/>
      <c r="AO55" s="80">
        <v>43199.587430555555</v>
      </c>
      <c r="AP55" s="82" t="s">
        <v>1363</v>
      </c>
      <c r="AQ55" s="78" t="b">
        <v>0</v>
      </c>
      <c r="AR55" s="78" t="b">
        <v>0</v>
      </c>
      <c r="AS55" s="78" t="b">
        <v>0</v>
      </c>
      <c r="AT55" s="78"/>
      <c r="AU55" s="78">
        <v>0</v>
      </c>
      <c r="AV55" s="82" t="s">
        <v>1435</v>
      </c>
      <c r="AW55" s="78" t="b">
        <v>0</v>
      </c>
      <c r="AX55" s="78" t="s">
        <v>1585</v>
      </c>
      <c r="AY55" s="82" t="s">
        <v>1638</v>
      </c>
      <c r="AZ55" s="78" t="s">
        <v>65</v>
      </c>
      <c r="BA55" s="78" t="str">
        <f>REPLACE(INDEX(GroupVertices[Group],MATCH(Vertices[[#This Row],[Vertex]],GroupVertices[Vertex],0)),1,1,"")</f>
        <v>1</v>
      </c>
      <c r="BB55" s="48"/>
      <c r="BC55" s="48"/>
      <c r="BD55" s="48"/>
      <c r="BE55" s="48"/>
      <c r="BF55" s="48"/>
      <c r="BG55" s="48"/>
      <c r="BH55" s="48"/>
      <c r="BI55" s="48"/>
      <c r="BJ55" s="48"/>
      <c r="BK55" s="48"/>
      <c r="BL55" s="48"/>
      <c r="BM55" s="49"/>
      <c r="BN55" s="48"/>
      <c r="BO55" s="49"/>
      <c r="BP55" s="48"/>
      <c r="BQ55" s="49"/>
      <c r="BR55" s="48"/>
      <c r="BS55" s="49"/>
      <c r="BT55" s="48"/>
      <c r="BU55" s="2"/>
      <c r="BV55" s="3"/>
      <c r="BW55" s="3"/>
      <c r="BX55" s="3"/>
      <c r="BY55" s="3"/>
    </row>
    <row r="56" spans="1:77" ht="41.45" customHeight="1">
      <c r="A56" s="64" t="s">
        <v>269</v>
      </c>
      <c r="C56" s="65"/>
      <c r="D56" s="65" t="s">
        <v>64</v>
      </c>
      <c r="E56" s="66">
        <v>416.5498738212246</v>
      </c>
      <c r="F56" s="68">
        <v>98.07405120143723</v>
      </c>
      <c r="G56" s="100" t="s">
        <v>1496</v>
      </c>
      <c r="H56" s="65"/>
      <c r="I56" s="69" t="s">
        <v>269</v>
      </c>
      <c r="J56" s="70"/>
      <c r="K56" s="70"/>
      <c r="L56" s="69" t="s">
        <v>1785</v>
      </c>
      <c r="M56" s="73">
        <v>642.8545362676847</v>
      </c>
      <c r="N56" s="74">
        <v>962.0675048828125</v>
      </c>
      <c r="O56" s="74">
        <v>7994.2451171875</v>
      </c>
      <c r="P56" s="75"/>
      <c r="Q56" s="76"/>
      <c r="R56" s="76"/>
      <c r="S56" s="86"/>
      <c r="T56" s="48">
        <v>1</v>
      </c>
      <c r="U56" s="48">
        <v>0</v>
      </c>
      <c r="V56" s="49">
        <v>0</v>
      </c>
      <c r="W56" s="49">
        <v>0.003425</v>
      </c>
      <c r="X56" s="49">
        <v>0.005305</v>
      </c>
      <c r="Y56" s="49">
        <v>0.433596</v>
      </c>
      <c r="Z56" s="49">
        <v>0</v>
      </c>
      <c r="AA56" s="49">
        <v>0</v>
      </c>
      <c r="AB56" s="71">
        <v>56</v>
      </c>
      <c r="AC56" s="71"/>
      <c r="AD56" s="72"/>
      <c r="AE56" s="78" t="s">
        <v>888</v>
      </c>
      <c r="AF56" s="78">
        <v>1131</v>
      </c>
      <c r="AG56" s="78">
        <v>2293</v>
      </c>
      <c r="AH56" s="78">
        <v>8351</v>
      </c>
      <c r="AI56" s="78">
        <v>9797</v>
      </c>
      <c r="AJ56" s="78"/>
      <c r="AK56" s="78" t="s">
        <v>1031</v>
      </c>
      <c r="AL56" s="78" t="s">
        <v>1155</v>
      </c>
      <c r="AM56" s="82" t="s">
        <v>1252</v>
      </c>
      <c r="AN56" s="78"/>
      <c r="AO56" s="80">
        <v>41346.67275462963</v>
      </c>
      <c r="AP56" s="82" t="s">
        <v>1364</v>
      </c>
      <c r="AQ56" s="78" t="b">
        <v>0</v>
      </c>
      <c r="AR56" s="78" t="b">
        <v>0</v>
      </c>
      <c r="AS56" s="78" t="b">
        <v>1</v>
      </c>
      <c r="AT56" s="78"/>
      <c r="AU56" s="78">
        <v>216</v>
      </c>
      <c r="AV56" s="82" t="s">
        <v>1448</v>
      </c>
      <c r="AW56" s="78" t="b">
        <v>1</v>
      </c>
      <c r="AX56" s="78" t="s">
        <v>1585</v>
      </c>
      <c r="AY56" s="82" t="s">
        <v>1639</v>
      </c>
      <c r="AZ56" s="78" t="s">
        <v>65</v>
      </c>
      <c r="BA56" s="78" t="str">
        <f>REPLACE(INDEX(GroupVertices[Group],MATCH(Vertices[[#This Row],[Vertex]],GroupVertices[Vertex],0)),1,1,"")</f>
        <v>1</v>
      </c>
      <c r="BB56" s="48"/>
      <c r="BC56" s="48"/>
      <c r="BD56" s="48"/>
      <c r="BE56" s="48"/>
      <c r="BF56" s="48"/>
      <c r="BG56" s="48"/>
      <c r="BH56" s="48"/>
      <c r="BI56" s="48"/>
      <c r="BJ56" s="48"/>
      <c r="BK56" s="48"/>
      <c r="BL56" s="48"/>
      <c r="BM56" s="49"/>
      <c r="BN56" s="48"/>
      <c r="BO56" s="49"/>
      <c r="BP56" s="48"/>
      <c r="BQ56" s="49"/>
      <c r="BR56" s="48"/>
      <c r="BS56" s="49"/>
      <c r="BT56" s="48"/>
      <c r="BU56" s="2"/>
      <c r="BV56" s="3"/>
      <c r="BW56" s="3"/>
      <c r="BX56" s="3"/>
      <c r="BY56" s="3"/>
    </row>
    <row r="57" spans="1:77" ht="41.45" customHeight="1">
      <c r="A57" s="64" t="s">
        <v>270</v>
      </c>
      <c r="C57" s="65"/>
      <c r="D57" s="65" t="s">
        <v>64</v>
      </c>
      <c r="E57" s="66">
        <v>179.585867977155</v>
      </c>
      <c r="F57" s="68">
        <v>99.8669436335055</v>
      </c>
      <c r="G57" s="100" t="s">
        <v>1497</v>
      </c>
      <c r="H57" s="65"/>
      <c r="I57" s="69" t="s">
        <v>270</v>
      </c>
      <c r="J57" s="70"/>
      <c r="K57" s="70"/>
      <c r="L57" s="69" t="s">
        <v>1786</v>
      </c>
      <c r="M57" s="73">
        <v>45.34325174039973</v>
      </c>
      <c r="N57" s="74">
        <v>1555.580078125</v>
      </c>
      <c r="O57" s="74">
        <v>5397.82861328125</v>
      </c>
      <c r="P57" s="75"/>
      <c r="Q57" s="76"/>
      <c r="R57" s="76"/>
      <c r="S57" s="86"/>
      <c r="T57" s="48">
        <v>1</v>
      </c>
      <c r="U57" s="48">
        <v>0</v>
      </c>
      <c r="V57" s="49">
        <v>0</v>
      </c>
      <c r="W57" s="49">
        <v>0.003425</v>
      </c>
      <c r="X57" s="49">
        <v>0.005305</v>
      </c>
      <c r="Y57" s="49">
        <v>0.433596</v>
      </c>
      <c r="Z57" s="49">
        <v>0</v>
      </c>
      <c r="AA57" s="49">
        <v>0</v>
      </c>
      <c r="AB57" s="71">
        <v>57</v>
      </c>
      <c r="AC57" s="71"/>
      <c r="AD57" s="72"/>
      <c r="AE57" s="78" t="s">
        <v>889</v>
      </c>
      <c r="AF57" s="78">
        <v>264</v>
      </c>
      <c r="AG57" s="78">
        <v>164</v>
      </c>
      <c r="AH57" s="78">
        <v>127</v>
      </c>
      <c r="AI57" s="78">
        <v>462</v>
      </c>
      <c r="AJ57" s="78"/>
      <c r="AK57" s="78" t="s">
        <v>1032</v>
      </c>
      <c r="AL57" s="78" t="s">
        <v>1142</v>
      </c>
      <c r="AM57" s="82" t="s">
        <v>1253</v>
      </c>
      <c r="AN57" s="78"/>
      <c r="AO57" s="80">
        <v>41886.644224537034</v>
      </c>
      <c r="AP57" s="82" t="s">
        <v>1365</v>
      </c>
      <c r="AQ57" s="78" t="b">
        <v>0</v>
      </c>
      <c r="AR57" s="78" t="b">
        <v>0</v>
      </c>
      <c r="AS57" s="78" t="b">
        <v>0</v>
      </c>
      <c r="AT57" s="78"/>
      <c r="AU57" s="78">
        <v>1</v>
      </c>
      <c r="AV57" s="82" t="s">
        <v>1435</v>
      </c>
      <c r="AW57" s="78" t="b">
        <v>0</v>
      </c>
      <c r="AX57" s="78" t="s">
        <v>1585</v>
      </c>
      <c r="AY57" s="82" t="s">
        <v>1640</v>
      </c>
      <c r="AZ57" s="78" t="s">
        <v>65</v>
      </c>
      <c r="BA57" s="78" t="str">
        <f>REPLACE(INDEX(GroupVertices[Group],MATCH(Vertices[[#This Row],[Vertex]],GroupVertices[Vertex],0)),1,1,"")</f>
        <v>1</v>
      </c>
      <c r="BB57" s="48"/>
      <c r="BC57" s="48"/>
      <c r="BD57" s="48"/>
      <c r="BE57" s="48"/>
      <c r="BF57" s="48"/>
      <c r="BG57" s="48"/>
      <c r="BH57" s="48"/>
      <c r="BI57" s="48"/>
      <c r="BJ57" s="48"/>
      <c r="BK57" s="48"/>
      <c r="BL57" s="48"/>
      <c r="BM57" s="49"/>
      <c r="BN57" s="48"/>
      <c r="BO57" s="49"/>
      <c r="BP57" s="48"/>
      <c r="BQ57" s="49"/>
      <c r="BR57" s="48"/>
      <c r="BS57" s="49"/>
      <c r="BT57" s="48"/>
      <c r="BU57" s="2"/>
      <c r="BV57" s="3"/>
      <c r="BW57" s="3"/>
      <c r="BX57" s="3"/>
      <c r="BY57" s="3"/>
    </row>
    <row r="58" spans="1:77" ht="41.45" customHeight="1">
      <c r="A58" s="64" t="s">
        <v>271</v>
      </c>
      <c r="C58" s="65"/>
      <c r="D58" s="65" t="s">
        <v>64</v>
      </c>
      <c r="E58" s="66">
        <v>208.41333510426352</v>
      </c>
      <c r="F58" s="68">
        <v>99.64883224792275</v>
      </c>
      <c r="G58" s="100" t="s">
        <v>1498</v>
      </c>
      <c r="H58" s="65"/>
      <c r="I58" s="69" t="s">
        <v>271</v>
      </c>
      <c r="J58" s="70"/>
      <c r="K58" s="70"/>
      <c r="L58" s="69" t="s">
        <v>1787</v>
      </c>
      <c r="M58" s="73">
        <v>118.03250617561194</v>
      </c>
      <c r="N58" s="74">
        <v>4418.2119140625</v>
      </c>
      <c r="O58" s="74">
        <v>515.7199096679688</v>
      </c>
      <c r="P58" s="75"/>
      <c r="Q58" s="76"/>
      <c r="R58" s="76"/>
      <c r="S58" s="86"/>
      <c r="T58" s="48">
        <v>1</v>
      </c>
      <c r="U58" s="48">
        <v>0</v>
      </c>
      <c r="V58" s="49">
        <v>0</v>
      </c>
      <c r="W58" s="49">
        <v>0.003425</v>
      </c>
      <c r="X58" s="49">
        <v>0.005305</v>
      </c>
      <c r="Y58" s="49">
        <v>0.433596</v>
      </c>
      <c r="Z58" s="49">
        <v>0</v>
      </c>
      <c r="AA58" s="49">
        <v>0</v>
      </c>
      <c r="AB58" s="71">
        <v>58</v>
      </c>
      <c r="AC58" s="71"/>
      <c r="AD58" s="72"/>
      <c r="AE58" s="78" t="s">
        <v>890</v>
      </c>
      <c r="AF58" s="78">
        <v>288</v>
      </c>
      <c r="AG58" s="78">
        <v>423</v>
      </c>
      <c r="AH58" s="78">
        <v>398</v>
      </c>
      <c r="AI58" s="78">
        <v>1286</v>
      </c>
      <c r="AJ58" s="78"/>
      <c r="AK58" s="78" t="s">
        <v>1033</v>
      </c>
      <c r="AL58" s="78" t="s">
        <v>1156</v>
      </c>
      <c r="AM58" s="82" t="s">
        <v>1254</v>
      </c>
      <c r="AN58" s="78"/>
      <c r="AO58" s="80">
        <v>41957.790972222225</v>
      </c>
      <c r="AP58" s="78"/>
      <c r="AQ58" s="78" t="b">
        <v>1</v>
      </c>
      <c r="AR58" s="78" t="b">
        <v>0</v>
      </c>
      <c r="AS58" s="78" t="b">
        <v>0</v>
      </c>
      <c r="AT58" s="78"/>
      <c r="AU58" s="78">
        <v>6</v>
      </c>
      <c r="AV58" s="82" t="s">
        <v>1435</v>
      </c>
      <c r="AW58" s="78" t="b">
        <v>0</v>
      </c>
      <c r="AX58" s="78" t="s">
        <v>1585</v>
      </c>
      <c r="AY58" s="82" t="s">
        <v>1641</v>
      </c>
      <c r="AZ58" s="78" t="s">
        <v>65</v>
      </c>
      <c r="BA58" s="78" t="str">
        <f>REPLACE(INDEX(GroupVertices[Group],MATCH(Vertices[[#This Row],[Vertex]],GroupVertices[Vertex],0)),1,1,"")</f>
        <v>1</v>
      </c>
      <c r="BB58" s="48"/>
      <c r="BC58" s="48"/>
      <c r="BD58" s="48"/>
      <c r="BE58" s="48"/>
      <c r="BF58" s="48"/>
      <c r="BG58" s="48"/>
      <c r="BH58" s="48"/>
      <c r="BI58" s="48"/>
      <c r="BJ58" s="48"/>
      <c r="BK58" s="48"/>
      <c r="BL58" s="48"/>
      <c r="BM58" s="49"/>
      <c r="BN58" s="48"/>
      <c r="BO58" s="49"/>
      <c r="BP58" s="48"/>
      <c r="BQ58" s="49"/>
      <c r="BR58" s="48"/>
      <c r="BS58" s="49"/>
      <c r="BT58" s="48"/>
      <c r="BU58" s="2"/>
      <c r="BV58" s="3"/>
      <c r="BW58" s="3"/>
      <c r="BX58" s="3"/>
      <c r="BY58" s="3"/>
    </row>
    <row r="59" spans="1:77" ht="41.45" customHeight="1">
      <c r="A59" s="64" t="s">
        <v>272</v>
      </c>
      <c r="C59" s="65"/>
      <c r="D59" s="65" t="s">
        <v>64</v>
      </c>
      <c r="E59" s="66">
        <v>206.52118475229113</v>
      </c>
      <c r="F59" s="68">
        <v>99.66314843925444</v>
      </c>
      <c r="G59" s="100" t="s">
        <v>1499</v>
      </c>
      <c r="H59" s="65"/>
      <c r="I59" s="69" t="s">
        <v>272</v>
      </c>
      <c r="J59" s="70"/>
      <c r="K59" s="70"/>
      <c r="L59" s="69" t="s">
        <v>1788</v>
      </c>
      <c r="M59" s="73">
        <v>113.26139681113855</v>
      </c>
      <c r="N59" s="74">
        <v>6000.564453125</v>
      </c>
      <c r="O59" s="74">
        <v>7493.17431640625</v>
      </c>
      <c r="P59" s="75"/>
      <c r="Q59" s="76"/>
      <c r="R59" s="76"/>
      <c r="S59" s="86"/>
      <c r="T59" s="48">
        <v>1</v>
      </c>
      <c r="U59" s="48">
        <v>0</v>
      </c>
      <c r="V59" s="49">
        <v>0</v>
      </c>
      <c r="W59" s="49">
        <v>0.003425</v>
      </c>
      <c r="X59" s="49">
        <v>0.005305</v>
      </c>
      <c r="Y59" s="49">
        <v>0.433596</v>
      </c>
      <c r="Z59" s="49">
        <v>0</v>
      </c>
      <c r="AA59" s="49">
        <v>0</v>
      </c>
      <c r="AB59" s="71">
        <v>59</v>
      </c>
      <c r="AC59" s="71"/>
      <c r="AD59" s="72"/>
      <c r="AE59" s="78" t="s">
        <v>891</v>
      </c>
      <c r="AF59" s="78">
        <v>428</v>
      </c>
      <c r="AG59" s="78">
        <v>406</v>
      </c>
      <c r="AH59" s="78">
        <v>929</v>
      </c>
      <c r="AI59" s="78">
        <v>2935</v>
      </c>
      <c r="AJ59" s="78"/>
      <c r="AK59" s="78" t="s">
        <v>1034</v>
      </c>
      <c r="AL59" s="78" t="s">
        <v>1157</v>
      </c>
      <c r="AM59" s="82" t="s">
        <v>1255</v>
      </c>
      <c r="AN59" s="78"/>
      <c r="AO59" s="80">
        <v>41754.635659722226</v>
      </c>
      <c r="AP59" s="82" t="s">
        <v>1366</v>
      </c>
      <c r="AQ59" s="78" t="b">
        <v>1</v>
      </c>
      <c r="AR59" s="78" t="b">
        <v>0</v>
      </c>
      <c r="AS59" s="78" t="b">
        <v>0</v>
      </c>
      <c r="AT59" s="78"/>
      <c r="AU59" s="78">
        <v>14</v>
      </c>
      <c r="AV59" s="82" t="s">
        <v>1435</v>
      </c>
      <c r="AW59" s="78" t="b">
        <v>0</v>
      </c>
      <c r="AX59" s="78" t="s">
        <v>1585</v>
      </c>
      <c r="AY59" s="82" t="s">
        <v>1642</v>
      </c>
      <c r="AZ59" s="78" t="s">
        <v>65</v>
      </c>
      <c r="BA59" s="78" t="str">
        <f>REPLACE(INDEX(GroupVertices[Group],MATCH(Vertices[[#This Row],[Vertex]],GroupVertices[Vertex],0)),1,1,"")</f>
        <v>1</v>
      </c>
      <c r="BB59" s="48"/>
      <c r="BC59" s="48"/>
      <c r="BD59" s="48"/>
      <c r="BE59" s="48"/>
      <c r="BF59" s="48"/>
      <c r="BG59" s="48"/>
      <c r="BH59" s="48"/>
      <c r="BI59" s="48"/>
      <c r="BJ59" s="48"/>
      <c r="BK59" s="48"/>
      <c r="BL59" s="48"/>
      <c r="BM59" s="49"/>
      <c r="BN59" s="48"/>
      <c r="BO59" s="49"/>
      <c r="BP59" s="48"/>
      <c r="BQ59" s="49"/>
      <c r="BR59" s="48"/>
      <c r="BS59" s="49"/>
      <c r="BT59" s="48"/>
      <c r="BU59" s="2"/>
      <c r="BV59" s="3"/>
      <c r="BW59" s="3"/>
      <c r="BX59" s="3"/>
      <c r="BY59" s="3"/>
    </row>
    <row r="60" spans="1:77" ht="41.45" customHeight="1">
      <c r="A60" s="64" t="s">
        <v>273</v>
      </c>
      <c r="C60" s="65"/>
      <c r="D60" s="65" t="s">
        <v>64</v>
      </c>
      <c r="E60" s="66">
        <v>246.81285695311462</v>
      </c>
      <c r="F60" s="68">
        <v>99.3582977767797</v>
      </c>
      <c r="G60" s="100" t="s">
        <v>1500</v>
      </c>
      <c r="H60" s="65"/>
      <c r="I60" s="69" t="s">
        <v>273</v>
      </c>
      <c r="J60" s="70"/>
      <c r="K60" s="70"/>
      <c r="L60" s="69" t="s">
        <v>1789</v>
      </c>
      <c r="M60" s="73">
        <v>214.85796092521895</v>
      </c>
      <c r="N60" s="74">
        <v>4799.20654296875</v>
      </c>
      <c r="O60" s="74">
        <v>830.8423461914062</v>
      </c>
      <c r="P60" s="75"/>
      <c r="Q60" s="76"/>
      <c r="R60" s="76"/>
      <c r="S60" s="86"/>
      <c r="T60" s="48">
        <v>1</v>
      </c>
      <c r="U60" s="48">
        <v>0</v>
      </c>
      <c r="V60" s="49">
        <v>0</v>
      </c>
      <c r="W60" s="49">
        <v>0.003425</v>
      </c>
      <c r="X60" s="49">
        <v>0.005305</v>
      </c>
      <c r="Y60" s="49">
        <v>0.433596</v>
      </c>
      <c r="Z60" s="49">
        <v>0</v>
      </c>
      <c r="AA60" s="49">
        <v>0</v>
      </c>
      <c r="AB60" s="71">
        <v>60</v>
      </c>
      <c r="AC60" s="71"/>
      <c r="AD60" s="72"/>
      <c r="AE60" s="78" t="s">
        <v>892</v>
      </c>
      <c r="AF60" s="78">
        <v>606</v>
      </c>
      <c r="AG60" s="78">
        <v>768</v>
      </c>
      <c r="AH60" s="78">
        <v>1128</v>
      </c>
      <c r="AI60" s="78">
        <v>1846</v>
      </c>
      <c r="AJ60" s="78"/>
      <c r="AK60" s="78" t="s">
        <v>1035</v>
      </c>
      <c r="AL60" s="78" t="s">
        <v>1158</v>
      </c>
      <c r="AM60" s="82" t="s">
        <v>1256</v>
      </c>
      <c r="AN60" s="78"/>
      <c r="AO60" s="80">
        <v>40614.68236111111</v>
      </c>
      <c r="AP60" s="82" t="s">
        <v>1367</v>
      </c>
      <c r="AQ60" s="78" t="b">
        <v>0</v>
      </c>
      <c r="AR60" s="78" t="b">
        <v>0</v>
      </c>
      <c r="AS60" s="78" t="b">
        <v>0</v>
      </c>
      <c r="AT60" s="78"/>
      <c r="AU60" s="78">
        <v>18</v>
      </c>
      <c r="AV60" s="82" t="s">
        <v>1447</v>
      </c>
      <c r="AW60" s="78" t="b">
        <v>0</v>
      </c>
      <c r="AX60" s="78" t="s">
        <v>1585</v>
      </c>
      <c r="AY60" s="82" t="s">
        <v>1643</v>
      </c>
      <c r="AZ60" s="78" t="s">
        <v>65</v>
      </c>
      <c r="BA60" s="78" t="str">
        <f>REPLACE(INDEX(GroupVertices[Group],MATCH(Vertices[[#This Row],[Vertex]],GroupVertices[Vertex],0)),1,1,"")</f>
        <v>1</v>
      </c>
      <c r="BB60" s="48"/>
      <c r="BC60" s="48"/>
      <c r="BD60" s="48"/>
      <c r="BE60" s="48"/>
      <c r="BF60" s="48"/>
      <c r="BG60" s="48"/>
      <c r="BH60" s="48"/>
      <c r="BI60" s="48"/>
      <c r="BJ60" s="48"/>
      <c r="BK60" s="48"/>
      <c r="BL60" s="48"/>
      <c r="BM60" s="49"/>
      <c r="BN60" s="48"/>
      <c r="BO60" s="49"/>
      <c r="BP60" s="48"/>
      <c r="BQ60" s="49"/>
      <c r="BR60" s="48"/>
      <c r="BS60" s="49"/>
      <c r="BT60" s="48"/>
      <c r="BU60" s="2"/>
      <c r="BV60" s="3"/>
      <c r="BW60" s="3"/>
      <c r="BX60" s="3"/>
      <c r="BY60" s="3"/>
    </row>
    <row r="61" spans="1:77" ht="41.45" customHeight="1">
      <c r="A61" s="64" t="s">
        <v>274</v>
      </c>
      <c r="C61" s="65"/>
      <c r="D61" s="65" t="s">
        <v>64</v>
      </c>
      <c r="E61" s="66">
        <v>183.5927746048612</v>
      </c>
      <c r="F61" s="68">
        <v>99.83662699303841</v>
      </c>
      <c r="G61" s="100" t="s">
        <v>1501</v>
      </c>
      <c r="H61" s="65"/>
      <c r="I61" s="69" t="s">
        <v>274</v>
      </c>
      <c r="J61" s="70"/>
      <c r="K61" s="70"/>
      <c r="L61" s="69" t="s">
        <v>1790</v>
      </c>
      <c r="M61" s="73">
        <v>55.4467774534022</v>
      </c>
      <c r="N61" s="74">
        <v>5941.7587890625</v>
      </c>
      <c r="O61" s="74">
        <v>6413.87939453125</v>
      </c>
      <c r="P61" s="75"/>
      <c r="Q61" s="76"/>
      <c r="R61" s="76"/>
      <c r="S61" s="86"/>
      <c r="T61" s="48">
        <v>1</v>
      </c>
      <c r="U61" s="48">
        <v>0</v>
      </c>
      <c r="V61" s="49">
        <v>0</v>
      </c>
      <c r="W61" s="49">
        <v>0.003425</v>
      </c>
      <c r="X61" s="49">
        <v>0.005305</v>
      </c>
      <c r="Y61" s="49">
        <v>0.433596</v>
      </c>
      <c r="Z61" s="49">
        <v>0</v>
      </c>
      <c r="AA61" s="49">
        <v>0</v>
      </c>
      <c r="AB61" s="71">
        <v>61</v>
      </c>
      <c r="AC61" s="71"/>
      <c r="AD61" s="72"/>
      <c r="AE61" s="78" t="s">
        <v>893</v>
      </c>
      <c r="AF61" s="78">
        <v>508</v>
      </c>
      <c r="AG61" s="78">
        <v>200</v>
      </c>
      <c r="AH61" s="78">
        <v>112</v>
      </c>
      <c r="AI61" s="78">
        <v>414</v>
      </c>
      <c r="AJ61" s="78"/>
      <c r="AK61" s="78" t="s">
        <v>1036</v>
      </c>
      <c r="AL61" s="78" t="s">
        <v>1159</v>
      </c>
      <c r="AM61" s="82" t="s">
        <v>1257</v>
      </c>
      <c r="AN61" s="78"/>
      <c r="AO61" s="80">
        <v>41962.77952546296</v>
      </c>
      <c r="AP61" s="82" t="s">
        <v>1368</v>
      </c>
      <c r="AQ61" s="78" t="b">
        <v>1</v>
      </c>
      <c r="AR61" s="78" t="b">
        <v>0</v>
      </c>
      <c r="AS61" s="78" t="b">
        <v>1</v>
      </c>
      <c r="AT61" s="78"/>
      <c r="AU61" s="78">
        <v>1</v>
      </c>
      <c r="AV61" s="82" t="s">
        <v>1435</v>
      </c>
      <c r="AW61" s="78" t="b">
        <v>0</v>
      </c>
      <c r="AX61" s="78" t="s">
        <v>1585</v>
      </c>
      <c r="AY61" s="82" t="s">
        <v>1644</v>
      </c>
      <c r="AZ61" s="78" t="s">
        <v>65</v>
      </c>
      <c r="BA61" s="78" t="str">
        <f>REPLACE(INDEX(GroupVertices[Group],MATCH(Vertices[[#This Row],[Vertex]],GroupVertices[Vertex],0)),1,1,"")</f>
        <v>1</v>
      </c>
      <c r="BB61" s="48"/>
      <c r="BC61" s="48"/>
      <c r="BD61" s="48"/>
      <c r="BE61" s="48"/>
      <c r="BF61" s="48"/>
      <c r="BG61" s="48"/>
      <c r="BH61" s="48"/>
      <c r="BI61" s="48"/>
      <c r="BJ61" s="48"/>
      <c r="BK61" s="48"/>
      <c r="BL61" s="48"/>
      <c r="BM61" s="49"/>
      <c r="BN61" s="48"/>
      <c r="BO61" s="49"/>
      <c r="BP61" s="48"/>
      <c r="BQ61" s="49"/>
      <c r="BR61" s="48"/>
      <c r="BS61" s="49"/>
      <c r="BT61" s="48"/>
      <c r="BU61" s="2"/>
      <c r="BV61" s="3"/>
      <c r="BW61" s="3"/>
      <c r="BX61" s="3"/>
      <c r="BY61" s="3"/>
    </row>
    <row r="62" spans="1:77" ht="41.45" customHeight="1">
      <c r="A62" s="64" t="s">
        <v>275</v>
      </c>
      <c r="C62" s="65"/>
      <c r="D62" s="65" t="s">
        <v>64</v>
      </c>
      <c r="E62" s="66">
        <v>219.32102536857485</v>
      </c>
      <c r="F62" s="68">
        <v>99.56630361554008</v>
      </c>
      <c r="G62" s="100" t="s">
        <v>1502</v>
      </c>
      <c r="H62" s="65"/>
      <c r="I62" s="69" t="s">
        <v>275</v>
      </c>
      <c r="J62" s="70"/>
      <c r="K62" s="70"/>
      <c r="L62" s="69" t="s">
        <v>1791</v>
      </c>
      <c r="M62" s="73">
        <v>145.53654839434088</v>
      </c>
      <c r="N62" s="74">
        <v>2467.54296875</v>
      </c>
      <c r="O62" s="74">
        <v>8381.4208984375</v>
      </c>
      <c r="P62" s="75"/>
      <c r="Q62" s="76"/>
      <c r="R62" s="76"/>
      <c r="S62" s="86"/>
      <c r="T62" s="48">
        <v>1</v>
      </c>
      <c r="U62" s="48">
        <v>0</v>
      </c>
      <c r="V62" s="49">
        <v>0</v>
      </c>
      <c r="W62" s="49">
        <v>0.003425</v>
      </c>
      <c r="X62" s="49">
        <v>0.005305</v>
      </c>
      <c r="Y62" s="49">
        <v>0.433596</v>
      </c>
      <c r="Z62" s="49">
        <v>0</v>
      </c>
      <c r="AA62" s="49">
        <v>0</v>
      </c>
      <c r="AB62" s="71">
        <v>62</v>
      </c>
      <c r="AC62" s="71"/>
      <c r="AD62" s="72"/>
      <c r="AE62" s="78" t="s">
        <v>894</v>
      </c>
      <c r="AF62" s="78">
        <v>1433</v>
      </c>
      <c r="AG62" s="78">
        <v>521</v>
      </c>
      <c r="AH62" s="78">
        <v>1118</v>
      </c>
      <c r="AI62" s="78">
        <v>3675</v>
      </c>
      <c r="AJ62" s="78"/>
      <c r="AK62" s="78" t="s">
        <v>1037</v>
      </c>
      <c r="AL62" s="78" t="s">
        <v>1160</v>
      </c>
      <c r="AM62" s="82" t="s">
        <v>1258</v>
      </c>
      <c r="AN62" s="78"/>
      <c r="AO62" s="80">
        <v>39975.66295138889</v>
      </c>
      <c r="AP62" s="82" t="s">
        <v>1369</v>
      </c>
      <c r="AQ62" s="78" t="b">
        <v>1</v>
      </c>
      <c r="AR62" s="78" t="b">
        <v>0</v>
      </c>
      <c r="AS62" s="78" t="b">
        <v>0</v>
      </c>
      <c r="AT62" s="78"/>
      <c r="AU62" s="78">
        <v>16</v>
      </c>
      <c r="AV62" s="82" t="s">
        <v>1435</v>
      </c>
      <c r="AW62" s="78" t="b">
        <v>0</v>
      </c>
      <c r="AX62" s="78" t="s">
        <v>1585</v>
      </c>
      <c r="AY62" s="82" t="s">
        <v>1645</v>
      </c>
      <c r="AZ62" s="78" t="s">
        <v>65</v>
      </c>
      <c r="BA62" s="78" t="str">
        <f>REPLACE(INDEX(GroupVertices[Group],MATCH(Vertices[[#This Row],[Vertex]],GroupVertices[Vertex],0)),1,1,"")</f>
        <v>1</v>
      </c>
      <c r="BB62" s="48"/>
      <c r="BC62" s="48"/>
      <c r="BD62" s="48"/>
      <c r="BE62" s="48"/>
      <c r="BF62" s="48"/>
      <c r="BG62" s="48"/>
      <c r="BH62" s="48"/>
      <c r="BI62" s="48"/>
      <c r="BJ62" s="48"/>
      <c r="BK62" s="48"/>
      <c r="BL62" s="48"/>
      <c r="BM62" s="49"/>
      <c r="BN62" s="48"/>
      <c r="BO62" s="49"/>
      <c r="BP62" s="48"/>
      <c r="BQ62" s="49"/>
      <c r="BR62" s="48"/>
      <c r="BS62" s="49"/>
      <c r="BT62" s="48"/>
      <c r="BU62" s="2"/>
      <c r="BV62" s="3"/>
      <c r="BW62" s="3"/>
      <c r="BX62" s="3"/>
      <c r="BY62" s="3"/>
    </row>
    <row r="63" spans="1:77" ht="41.45" customHeight="1">
      <c r="A63" s="64" t="s">
        <v>276</v>
      </c>
      <c r="C63" s="65"/>
      <c r="D63" s="65" t="s">
        <v>64</v>
      </c>
      <c r="E63" s="66">
        <v>1000</v>
      </c>
      <c r="F63" s="68">
        <v>81.58011452953065</v>
      </c>
      <c r="G63" s="100" t="s">
        <v>1503</v>
      </c>
      <c r="H63" s="65"/>
      <c r="I63" s="69" t="s">
        <v>276</v>
      </c>
      <c r="J63" s="70"/>
      <c r="K63" s="70"/>
      <c r="L63" s="69" t="s">
        <v>1792</v>
      </c>
      <c r="M63" s="73">
        <v>6139.733831125084</v>
      </c>
      <c r="N63" s="74">
        <v>5986.70947265625</v>
      </c>
      <c r="O63" s="74">
        <v>2244.76904296875</v>
      </c>
      <c r="P63" s="75"/>
      <c r="Q63" s="76"/>
      <c r="R63" s="76"/>
      <c r="S63" s="86"/>
      <c r="T63" s="48">
        <v>1</v>
      </c>
      <c r="U63" s="48">
        <v>0</v>
      </c>
      <c r="V63" s="49">
        <v>0</v>
      </c>
      <c r="W63" s="49">
        <v>0.003425</v>
      </c>
      <c r="X63" s="49">
        <v>0.005305</v>
      </c>
      <c r="Y63" s="49">
        <v>0.433596</v>
      </c>
      <c r="Z63" s="49">
        <v>0</v>
      </c>
      <c r="AA63" s="49">
        <v>0</v>
      </c>
      <c r="AB63" s="71">
        <v>63</v>
      </c>
      <c r="AC63" s="71"/>
      <c r="AD63" s="72"/>
      <c r="AE63" s="78" t="s">
        <v>895</v>
      </c>
      <c r="AF63" s="78">
        <v>1495</v>
      </c>
      <c r="AG63" s="78">
        <v>21879</v>
      </c>
      <c r="AH63" s="78">
        <v>25892</v>
      </c>
      <c r="AI63" s="78">
        <v>9662</v>
      </c>
      <c r="AJ63" s="78"/>
      <c r="AK63" s="78" t="s">
        <v>1038</v>
      </c>
      <c r="AL63" s="78" t="s">
        <v>1161</v>
      </c>
      <c r="AM63" s="82" t="s">
        <v>1259</v>
      </c>
      <c r="AN63" s="78"/>
      <c r="AO63" s="80">
        <v>39948.760787037034</v>
      </c>
      <c r="AP63" s="82" t="s">
        <v>1370</v>
      </c>
      <c r="AQ63" s="78" t="b">
        <v>0</v>
      </c>
      <c r="AR63" s="78" t="b">
        <v>0</v>
      </c>
      <c r="AS63" s="78" t="b">
        <v>1</v>
      </c>
      <c r="AT63" s="78"/>
      <c r="AU63" s="78">
        <v>430</v>
      </c>
      <c r="AV63" s="82" t="s">
        <v>1443</v>
      </c>
      <c r="AW63" s="78" t="b">
        <v>0</v>
      </c>
      <c r="AX63" s="78" t="s">
        <v>1585</v>
      </c>
      <c r="AY63" s="82" t="s">
        <v>1646</v>
      </c>
      <c r="AZ63" s="78" t="s">
        <v>65</v>
      </c>
      <c r="BA63" s="78" t="str">
        <f>REPLACE(INDEX(GroupVertices[Group],MATCH(Vertices[[#This Row],[Vertex]],GroupVertices[Vertex],0)),1,1,"")</f>
        <v>1</v>
      </c>
      <c r="BB63" s="48"/>
      <c r="BC63" s="48"/>
      <c r="BD63" s="48"/>
      <c r="BE63" s="48"/>
      <c r="BF63" s="48"/>
      <c r="BG63" s="48"/>
      <c r="BH63" s="48"/>
      <c r="BI63" s="48"/>
      <c r="BJ63" s="48"/>
      <c r="BK63" s="48"/>
      <c r="BL63" s="48"/>
      <c r="BM63" s="49"/>
      <c r="BN63" s="48"/>
      <c r="BO63" s="49"/>
      <c r="BP63" s="48"/>
      <c r="BQ63" s="49"/>
      <c r="BR63" s="48"/>
      <c r="BS63" s="49"/>
      <c r="BT63" s="48"/>
      <c r="BU63" s="2"/>
      <c r="BV63" s="3"/>
      <c r="BW63" s="3"/>
      <c r="BX63" s="3"/>
      <c r="BY63" s="3"/>
    </row>
    <row r="64" spans="1:77" ht="41.45" customHeight="1">
      <c r="A64" s="64" t="s">
        <v>277</v>
      </c>
      <c r="C64" s="65"/>
      <c r="D64" s="65" t="s">
        <v>64</v>
      </c>
      <c r="E64" s="66">
        <v>221.5470846061894</v>
      </c>
      <c r="F64" s="68">
        <v>99.54946103750281</v>
      </c>
      <c r="G64" s="100" t="s">
        <v>1504</v>
      </c>
      <c r="H64" s="65"/>
      <c r="I64" s="69" t="s">
        <v>277</v>
      </c>
      <c r="J64" s="70"/>
      <c r="K64" s="70"/>
      <c r="L64" s="69" t="s">
        <v>1793</v>
      </c>
      <c r="M64" s="73">
        <v>151.14961823489782</v>
      </c>
      <c r="N64" s="74">
        <v>3831.3076171875</v>
      </c>
      <c r="O64" s="74">
        <v>352.9058837890625</v>
      </c>
      <c r="P64" s="75"/>
      <c r="Q64" s="76"/>
      <c r="R64" s="76"/>
      <c r="S64" s="86"/>
      <c r="T64" s="48">
        <v>1</v>
      </c>
      <c r="U64" s="48">
        <v>0</v>
      </c>
      <c r="V64" s="49">
        <v>0</v>
      </c>
      <c r="W64" s="49">
        <v>0.003425</v>
      </c>
      <c r="X64" s="49">
        <v>0.005305</v>
      </c>
      <c r="Y64" s="49">
        <v>0.433596</v>
      </c>
      <c r="Z64" s="49">
        <v>0</v>
      </c>
      <c r="AA64" s="49">
        <v>0</v>
      </c>
      <c r="AB64" s="71">
        <v>64</v>
      </c>
      <c r="AC64" s="71"/>
      <c r="AD64" s="72"/>
      <c r="AE64" s="78" t="s">
        <v>896</v>
      </c>
      <c r="AF64" s="78">
        <v>821</v>
      </c>
      <c r="AG64" s="78">
        <v>541</v>
      </c>
      <c r="AH64" s="78">
        <v>5147</v>
      </c>
      <c r="AI64" s="78">
        <v>490</v>
      </c>
      <c r="AJ64" s="78"/>
      <c r="AK64" s="78" t="s">
        <v>1039</v>
      </c>
      <c r="AL64" s="78" t="s">
        <v>1162</v>
      </c>
      <c r="AM64" s="82" t="s">
        <v>1260</v>
      </c>
      <c r="AN64" s="78"/>
      <c r="AO64" s="80">
        <v>40138.6115625</v>
      </c>
      <c r="AP64" s="82" t="s">
        <v>1371</v>
      </c>
      <c r="AQ64" s="78" t="b">
        <v>0</v>
      </c>
      <c r="AR64" s="78" t="b">
        <v>0</v>
      </c>
      <c r="AS64" s="78" t="b">
        <v>1</v>
      </c>
      <c r="AT64" s="78"/>
      <c r="AU64" s="78">
        <v>33</v>
      </c>
      <c r="AV64" s="82" t="s">
        <v>1440</v>
      </c>
      <c r="AW64" s="78" t="b">
        <v>0</v>
      </c>
      <c r="AX64" s="78" t="s">
        <v>1585</v>
      </c>
      <c r="AY64" s="82" t="s">
        <v>1647</v>
      </c>
      <c r="AZ64" s="78" t="s">
        <v>65</v>
      </c>
      <c r="BA64" s="78" t="str">
        <f>REPLACE(INDEX(GroupVertices[Group],MATCH(Vertices[[#This Row],[Vertex]],GroupVertices[Vertex],0)),1,1,"")</f>
        <v>1</v>
      </c>
      <c r="BB64" s="48"/>
      <c r="BC64" s="48"/>
      <c r="BD64" s="48"/>
      <c r="BE64" s="48"/>
      <c r="BF64" s="48"/>
      <c r="BG64" s="48"/>
      <c r="BH64" s="48"/>
      <c r="BI64" s="48"/>
      <c r="BJ64" s="48"/>
      <c r="BK64" s="48"/>
      <c r="BL64" s="48"/>
      <c r="BM64" s="49"/>
      <c r="BN64" s="48"/>
      <c r="BO64" s="49"/>
      <c r="BP64" s="48"/>
      <c r="BQ64" s="49"/>
      <c r="BR64" s="48"/>
      <c r="BS64" s="49"/>
      <c r="BT64" s="48"/>
      <c r="BU64" s="2"/>
      <c r="BV64" s="3"/>
      <c r="BW64" s="3"/>
      <c r="BX64" s="3"/>
      <c r="BY64" s="3"/>
    </row>
    <row r="65" spans="1:77" ht="41.45" customHeight="1">
      <c r="A65" s="64" t="s">
        <v>278</v>
      </c>
      <c r="C65" s="65"/>
      <c r="D65" s="65" t="s">
        <v>64</v>
      </c>
      <c r="E65" s="66">
        <v>295.22964537123124</v>
      </c>
      <c r="F65" s="68">
        <v>98.9919717044689</v>
      </c>
      <c r="G65" s="100" t="s">
        <v>1505</v>
      </c>
      <c r="H65" s="65"/>
      <c r="I65" s="69" t="s">
        <v>278</v>
      </c>
      <c r="J65" s="70"/>
      <c r="K65" s="70"/>
      <c r="L65" s="69" t="s">
        <v>1794</v>
      </c>
      <c r="M65" s="73">
        <v>336.94222995733213</v>
      </c>
      <c r="N65" s="74">
        <v>1268.2587890625</v>
      </c>
      <c r="O65" s="74">
        <v>4322.80419921875</v>
      </c>
      <c r="P65" s="75"/>
      <c r="Q65" s="76"/>
      <c r="R65" s="76"/>
      <c r="S65" s="86"/>
      <c r="T65" s="48">
        <v>1</v>
      </c>
      <c r="U65" s="48">
        <v>0</v>
      </c>
      <c r="V65" s="49">
        <v>0</v>
      </c>
      <c r="W65" s="49">
        <v>0.003425</v>
      </c>
      <c r="X65" s="49">
        <v>0.005305</v>
      </c>
      <c r="Y65" s="49">
        <v>0.433596</v>
      </c>
      <c r="Z65" s="49">
        <v>0</v>
      </c>
      <c r="AA65" s="49">
        <v>0</v>
      </c>
      <c r="AB65" s="71">
        <v>65</v>
      </c>
      <c r="AC65" s="71"/>
      <c r="AD65" s="72"/>
      <c r="AE65" s="78" t="s">
        <v>897</v>
      </c>
      <c r="AF65" s="78">
        <v>443</v>
      </c>
      <c r="AG65" s="78">
        <v>1203</v>
      </c>
      <c r="AH65" s="78">
        <v>1240</v>
      </c>
      <c r="AI65" s="78">
        <v>1455</v>
      </c>
      <c r="AJ65" s="78"/>
      <c r="AK65" s="78" t="s">
        <v>1040</v>
      </c>
      <c r="AL65" s="78" t="s">
        <v>1163</v>
      </c>
      <c r="AM65" s="78"/>
      <c r="AN65" s="78"/>
      <c r="AO65" s="80">
        <v>40614.430763888886</v>
      </c>
      <c r="AP65" s="82" t="s">
        <v>1372</v>
      </c>
      <c r="AQ65" s="78" t="b">
        <v>0</v>
      </c>
      <c r="AR65" s="78" t="b">
        <v>0</v>
      </c>
      <c r="AS65" s="78" t="b">
        <v>1</v>
      </c>
      <c r="AT65" s="78"/>
      <c r="AU65" s="78">
        <v>16</v>
      </c>
      <c r="AV65" s="82" t="s">
        <v>1438</v>
      </c>
      <c r="AW65" s="78" t="b">
        <v>0</v>
      </c>
      <c r="AX65" s="78" t="s">
        <v>1585</v>
      </c>
      <c r="AY65" s="82" t="s">
        <v>1648</v>
      </c>
      <c r="AZ65" s="78" t="s">
        <v>65</v>
      </c>
      <c r="BA65" s="78" t="str">
        <f>REPLACE(INDEX(GroupVertices[Group],MATCH(Vertices[[#This Row],[Vertex]],GroupVertices[Vertex],0)),1,1,"")</f>
        <v>1</v>
      </c>
      <c r="BB65" s="48"/>
      <c r="BC65" s="48"/>
      <c r="BD65" s="48"/>
      <c r="BE65" s="48"/>
      <c r="BF65" s="48"/>
      <c r="BG65" s="48"/>
      <c r="BH65" s="48"/>
      <c r="BI65" s="48"/>
      <c r="BJ65" s="48"/>
      <c r="BK65" s="48"/>
      <c r="BL65" s="48"/>
      <c r="BM65" s="49"/>
      <c r="BN65" s="48"/>
      <c r="BO65" s="49"/>
      <c r="BP65" s="48"/>
      <c r="BQ65" s="49"/>
      <c r="BR65" s="48"/>
      <c r="BS65" s="49"/>
      <c r="BT65" s="48"/>
      <c r="BU65" s="2"/>
      <c r="BV65" s="3"/>
      <c r="BW65" s="3"/>
      <c r="BX65" s="3"/>
      <c r="BY65" s="3"/>
    </row>
    <row r="66" spans="1:77" ht="41.45" customHeight="1">
      <c r="A66" s="64" t="s">
        <v>279</v>
      </c>
      <c r="C66" s="65"/>
      <c r="D66" s="65" t="s">
        <v>64</v>
      </c>
      <c r="E66" s="66">
        <v>1000</v>
      </c>
      <c r="F66" s="68">
        <v>80.39523916460813</v>
      </c>
      <c r="G66" s="100" t="s">
        <v>1506</v>
      </c>
      <c r="H66" s="65"/>
      <c r="I66" s="69" t="s">
        <v>279</v>
      </c>
      <c r="J66" s="70"/>
      <c r="K66" s="70"/>
      <c r="L66" s="69" t="s">
        <v>1795</v>
      </c>
      <c r="M66" s="73">
        <v>6534.613294408264</v>
      </c>
      <c r="N66" s="74">
        <v>1544.113525390625</v>
      </c>
      <c r="O66" s="74">
        <v>2259.32568359375</v>
      </c>
      <c r="P66" s="75"/>
      <c r="Q66" s="76"/>
      <c r="R66" s="76"/>
      <c r="S66" s="86"/>
      <c r="T66" s="48">
        <v>1</v>
      </c>
      <c r="U66" s="48">
        <v>0</v>
      </c>
      <c r="V66" s="49">
        <v>0</v>
      </c>
      <c r="W66" s="49">
        <v>0.003425</v>
      </c>
      <c r="X66" s="49">
        <v>0.005305</v>
      </c>
      <c r="Y66" s="49">
        <v>0.433596</v>
      </c>
      <c r="Z66" s="49">
        <v>0</v>
      </c>
      <c r="AA66" s="49">
        <v>0</v>
      </c>
      <c r="AB66" s="71">
        <v>66</v>
      </c>
      <c r="AC66" s="71"/>
      <c r="AD66" s="72"/>
      <c r="AE66" s="78" t="s">
        <v>898</v>
      </c>
      <c r="AF66" s="78">
        <v>786</v>
      </c>
      <c r="AG66" s="78">
        <v>23286</v>
      </c>
      <c r="AH66" s="78">
        <v>54069</v>
      </c>
      <c r="AI66" s="78">
        <v>43169</v>
      </c>
      <c r="AJ66" s="78"/>
      <c r="AK66" s="78" t="s">
        <v>1041</v>
      </c>
      <c r="AL66" s="78" t="s">
        <v>1164</v>
      </c>
      <c r="AM66" s="82" t="s">
        <v>1261</v>
      </c>
      <c r="AN66" s="78"/>
      <c r="AO66" s="80">
        <v>39806.633125</v>
      </c>
      <c r="AP66" s="82" t="s">
        <v>1373</v>
      </c>
      <c r="AQ66" s="78" t="b">
        <v>0</v>
      </c>
      <c r="AR66" s="78" t="b">
        <v>0</v>
      </c>
      <c r="AS66" s="78" t="b">
        <v>1</v>
      </c>
      <c r="AT66" s="78"/>
      <c r="AU66" s="78">
        <v>1482</v>
      </c>
      <c r="AV66" s="82" t="s">
        <v>1435</v>
      </c>
      <c r="AW66" s="78" t="b">
        <v>0</v>
      </c>
      <c r="AX66" s="78" t="s">
        <v>1585</v>
      </c>
      <c r="AY66" s="82" t="s">
        <v>1649</v>
      </c>
      <c r="AZ66" s="78" t="s">
        <v>65</v>
      </c>
      <c r="BA66" s="78" t="str">
        <f>REPLACE(INDEX(GroupVertices[Group],MATCH(Vertices[[#This Row],[Vertex]],GroupVertices[Vertex],0)),1,1,"")</f>
        <v>1</v>
      </c>
      <c r="BB66" s="48"/>
      <c r="BC66" s="48"/>
      <c r="BD66" s="48"/>
      <c r="BE66" s="48"/>
      <c r="BF66" s="48"/>
      <c r="BG66" s="48"/>
      <c r="BH66" s="48"/>
      <c r="BI66" s="48"/>
      <c r="BJ66" s="48"/>
      <c r="BK66" s="48"/>
      <c r="BL66" s="48"/>
      <c r="BM66" s="49"/>
      <c r="BN66" s="48"/>
      <c r="BO66" s="49"/>
      <c r="BP66" s="48"/>
      <c r="BQ66" s="49"/>
      <c r="BR66" s="48"/>
      <c r="BS66" s="49"/>
      <c r="BT66" s="48"/>
      <c r="BU66" s="2"/>
      <c r="BV66" s="3"/>
      <c r="BW66" s="3"/>
      <c r="BX66" s="3"/>
      <c r="BY66" s="3"/>
    </row>
    <row r="67" spans="1:77" ht="41.45" customHeight="1">
      <c r="A67" s="64" t="s">
        <v>280</v>
      </c>
      <c r="C67" s="65"/>
      <c r="D67" s="65" t="s">
        <v>64</v>
      </c>
      <c r="E67" s="66">
        <v>1000</v>
      </c>
      <c r="F67" s="68">
        <v>80.50640017965416</v>
      </c>
      <c r="G67" s="100" t="s">
        <v>1507</v>
      </c>
      <c r="H67" s="65"/>
      <c r="I67" s="69" t="s">
        <v>280</v>
      </c>
      <c r="J67" s="70"/>
      <c r="K67" s="70"/>
      <c r="L67" s="69" t="s">
        <v>1796</v>
      </c>
      <c r="M67" s="73">
        <v>6497.567033460588</v>
      </c>
      <c r="N67" s="74">
        <v>4905.80224609375</v>
      </c>
      <c r="O67" s="74">
        <v>3553.804931640625</v>
      </c>
      <c r="P67" s="75"/>
      <c r="Q67" s="76"/>
      <c r="R67" s="76"/>
      <c r="S67" s="86"/>
      <c r="T67" s="48">
        <v>1</v>
      </c>
      <c r="U67" s="48">
        <v>0</v>
      </c>
      <c r="V67" s="49">
        <v>0</v>
      </c>
      <c r="W67" s="49">
        <v>0.003425</v>
      </c>
      <c r="X67" s="49">
        <v>0.005305</v>
      </c>
      <c r="Y67" s="49">
        <v>0.433596</v>
      </c>
      <c r="Z67" s="49">
        <v>0</v>
      </c>
      <c r="AA67" s="49">
        <v>0</v>
      </c>
      <c r="AB67" s="71">
        <v>67</v>
      </c>
      <c r="AC67" s="71"/>
      <c r="AD67" s="72"/>
      <c r="AE67" s="78" t="s">
        <v>899</v>
      </c>
      <c r="AF67" s="78">
        <v>14</v>
      </c>
      <c r="AG67" s="78">
        <v>23154</v>
      </c>
      <c r="AH67" s="78">
        <v>402</v>
      </c>
      <c r="AI67" s="78">
        <v>2</v>
      </c>
      <c r="AJ67" s="78"/>
      <c r="AK67" s="78"/>
      <c r="AL67" s="78"/>
      <c r="AM67" s="78"/>
      <c r="AN67" s="78"/>
      <c r="AO67" s="80">
        <v>41063.443923611114</v>
      </c>
      <c r="AP67" s="78"/>
      <c r="AQ67" s="78" t="b">
        <v>1</v>
      </c>
      <c r="AR67" s="78" t="b">
        <v>0</v>
      </c>
      <c r="AS67" s="78" t="b">
        <v>0</v>
      </c>
      <c r="AT67" s="78"/>
      <c r="AU67" s="78">
        <v>546</v>
      </c>
      <c r="AV67" s="82" t="s">
        <v>1435</v>
      </c>
      <c r="AW67" s="78" t="b">
        <v>0</v>
      </c>
      <c r="AX67" s="78" t="s">
        <v>1585</v>
      </c>
      <c r="AY67" s="82" t="s">
        <v>1650</v>
      </c>
      <c r="AZ67" s="78" t="s">
        <v>65</v>
      </c>
      <c r="BA67" s="78" t="str">
        <f>REPLACE(INDEX(GroupVertices[Group],MATCH(Vertices[[#This Row],[Vertex]],GroupVertices[Vertex],0)),1,1,"")</f>
        <v>1</v>
      </c>
      <c r="BB67" s="48"/>
      <c r="BC67" s="48"/>
      <c r="BD67" s="48"/>
      <c r="BE67" s="48"/>
      <c r="BF67" s="48"/>
      <c r="BG67" s="48"/>
      <c r="BH67" s="48"/>
      <c r="BI67" s="48"/>
      <c r="BJ67" s="48"/>
      <c r="BK67" s="48"/>
      <c r="BL67" s="48"/>
      <c r="BM67" s="49"/>
      <c r="BN67" s="48"/>
      <c r="BO67" s="49"/>
      <c r="BP67" s="48"/>
      <c r="BQ67" s="49"/>
      <c r="BR67" s="48"/>
      <c r="BS67" s="49"/>
      <c r="BT67" s="48"/>
      <c r="BU67" s="2"/>
      <c r="BV67" s="3"/>
      <c r="BW67" s="3"/>
      <c r="BX67" s="3"/>
      <c r="BY67" s="3"/>
    </row>
    <row r="68" spans="1:77" ht="41.45" customHeight="1">
      <c r="A68" s="64" t="s">
        <v>281</v>
      </c>
      <c r="C68" s="65"/>
      <c r="D68" s="65" t="s">
        <v>64</v>
      </c>
      <c r="E68" s="66">
        <v>276.7533536990304</v>
      </c>
      <c r="F68" s="68">
        <v>99.1317651021783</v>
      </c>
      <c r="G68" s="100" t="s">
        <v>1508</v>
      </c>
      <c r="H68" s="65"/>
      <c r="I68" s="69" t="s">
        <v>281</v>
      </c>
      <c r="J68" s="70"/>
      <c r="K68" s="70"/>
      <c r="L68" s="69" t="s">
        <v>1797</v>
      </c>
      <c r="M68" s="73">
        <v>290.3537502807096</v>
      </c>
      <c r="N68" s="74">
        <v>2133.184814453125</v>
      </c>
      <c r="O68" s="74">
        <v>698.01513671875</v>
      </c>
      <c r="P68" s="75"/>
      <c r="Q68" s="76"/>
      <c r="R68" s="76"/>
      <c r="S68" s="86"/>
      <c r="T68" s="48">
        <v>1</v>
      </c>
      <c r="U68" s="48">
        <v>0</v>
      </c>
      <c r="V68" s="49">
        <v>0</v>
      </c>
      <c r="W68" s="49">
        <v>0.003425</v>
      </c>
      <c r="X68" s="49">
        <v>0.005305</v>
      </c>
      <c r="Y68" s="49">
        <v>0.433596</v>
      </c>
      <c r="Z68" s="49">
        <v>0</v>
      </c>
      <c r="AA68" s="49">
        <v>0</v>
      </c>
      <c r="AB68" s="71">
        <v>68</v>
      </c>
      <c r="AC68" s="71"/>
      <c r="AD68" s="72"/>
      <c r="AE68" s="78" t="s">
        <v>900</v>
      </c>
      <c r="AF68" s="78">
        <v>700</v>
      </c>
      <c r="AG68" s="78">
        <v>1037</v>
      </c>
      <c r="AH68" s="78">
        <v>617</v>
      </c>
      <c r="AI68" s="78">
        <v>823</v>
      </c>
      <c r="AJ68" s="78"/>
      <c r="AK68" s="78" t="s">
        <v>1042</v>
      </c>
      <c r="AL68" s="78" t="s">
        <v>1165</v>
      </c>
      <c r="AM68" s="82" t="s">
        <v>1262</v>
      </c>
      <c r="AN68" s="78"/>
      <c r="AO68" s="80">
        <v>42529.966319444444</v>
      </c>
      <c r="AP68" s="82" t="s">
        <v>1374</v>
      </c>
      <c r="AQ68" s="78" t="b">
        <v>0</v>
      </c>
      <c r="AR68" s="78" t="b">
        <v>0</v>
      </c>
      <c r="AS68" s="78" t="b">
        <v>0</v>
      </c>
      <c r="AT68" s="78"/>
      <c r="AU68" s="78">
        <v>6</v>
      </c>
      <c r="AV68" s="82" t="s">
        <v>1435</v>
      </c>
      <c r="AW68" s="78" t="b">
        <v>0</v>
      </c>
      <c r="AX68" s="78" t="s">
        <v>1585</v>
      </c>
      <c r="AY68" s="82" t="s">
        <v>1651</v>
      </c>
      <c r="AZ68" s="78" t="s">
        <v>65</v>
      </c>
      <c r="BA68" s="78" t="str">
        <f>REPLACE(INDEX(GroupVertices[Group],MATCH(Vertices[[#This Row],[Vertex]],GroupVertices[Vertex],0)),1,1,"")</f>
        <v>1</v>
      </c>
      <c r="BB68" s="48"/>
      <c r="BC68" s="48"/>
      <c r="BD68" s="48"/>
      <c r="BE68" s="48"/>
      <c r="BF68" s="48"/>
      <c r="BG68" s="48"/>
      <c r="BH68" s="48"/>
      <c r="BI68" s="48"/>
      <c r="BJ68" s="48"/>
      <c r="BK68" s="48"/>
      <c r="BL68" s="48"/>
      <c r="BM68" s="49"/>
      <c r="BN68" s="48"/>
      <c r="BO68" s="49"/>
      <c r="BP68" s="48"/>
      <c r="BQ68" s="49"/>
      <c r="BR68" s="48"/>
      <c r="BS68" s="49"/>
      <c r="BT68" s="48"/>
      <c r="BU68" s="2"/>
      <c r="BV68" s="3"/>
      <c r="BW68" s="3"/>
      <c r="BX68" s="3"/>
      <c r="BY68" s="3"/>
    </row>
    <row r="69" spans="1:77" ht="41.45" customHeight="1">
      <c r="A69" s="64" t="s">
        <v>282</v>
      </c>
      <c r="C69" s="65"/>
      <c r="D69" s="65" t="s">
        <v>64</v>
      </c>
      <c r="E69" s="66">
        <v>260.05790941692123</v>
      </c>
      <c r="F69" s="68">
        <v>99.2580844374579</v>
      </c>
      <c r="G69" s="100" t="s">
        <v>1509</v>
      </c>
      <c r="H69" s="65"/>
      <c r="I69" s="69" t="s">
        <v>282</v>
      </c>
      <c r="J69" s="70"/>
      <c r="K69" s="70"/>
      <c r="L69" s="69" t="s">
        <v>1798</v>
      </c>
      <c r="M69" s="73">
        <v>248.2557264765327</v>
      </c>
      <c r="N69" s="74">
        <v>6257.82568359375</v>
      </c>
      <c r="O69" s="74">
        <v>5544.91455078125</v>
      </c>
      <c r="P69" s="75"/>
      <c r="Q69" s="76"/>
      <c r="R69" s="76"/>
      <c r="S69" s="86"/>
      <c r="T69" s="48">
        <v>1</v>
      </c>
      <c r="U69" s="48">
        <v>0</v>
      </c>
      <c r="V69" s="49">
        <v>0</v>
      </c>
      <c r="W69" s="49">
        <v>0.003425</v>
      </c>
      <c r="X69" s="49">
        <v>0.005305</v>
      </c>
      <c r="Y69" s="49">
        <v>0.433596</v>
      </c>
      <c r="Z69" s="49">
        <v>0</v>
      </c>
      <c r="AA69" s="49">
        <v>0</v>
      </c>
      <c r="AB69" s="71">
        <v>69</v>
      </c>
      <c r="AC69" s="71"/>
      <c r="AD69" s="72"/>
      <c r="AE69" s="78" t="s">
        <v>901</v>
      </c>
      <c r="AF69" s="78">
        <v>660</v>
      </c>
      <c r="AG69" s="78">
        <v>887</v>
      </c>
      <c r="AH69" s="78">
        <v>1060</v>
      </c>
      <c r="AI69" s="78">
        <v>32283</v>
      </c>
      <c r="AJ69" s="78"/>
      <c r="AK69" s="78" t="s">
        <v>1043</v>
      </c>
      <c r="AL69" s="78"/>
      <c r="AM69" s="78"/>
      <c r="AN69" s="78"/>
      <c r="AO69" s="80">
        <v>40124.62954861111</v>
      </c>
      <c r="AP69" s="82" t="s">
        <v>1375</v>
      </c>
      <c r="AQ69" s="78" t="b">
        <v>0</v>
      </c>
      <c r="AR69" s="78" t="b">
        <v>0</v>
      </c>
      <c r="AS69" s="78" t="b">
        <v>0</v>
      </c>
      <c r="AT69" s="78"/>
      <c r="AU69" s="78">
        <v>18</v>
      </c>
      <c r="AV69" s="82" t="s">
        <v>1435</v>
      </c>
      <c r="AW69" s="78" t="b">
        <v>0</v>
      </c>
      <c r="AX69" s="78" t="s">
        <v>1585</v>
      </c>
      <c r="AY69" s="82" t="s">
        <v>1652</v>
      </c>
      <c r="AZ69" s="78" t="s">
        <v>65</v>
      </c>
      <c r="BA69" s="78" t="str">
        <f>REPLACE(INDEX(GroupVertices[Group],MATCH(Vertices[[#This Row],[Vertex]],GroupVertices[Vertex],0)),1,1,"")</f>
        <v>1</v>
      </c>
      <c r="BB69" s="48"/>
      <c r="BC69" s="48"/>
      <c r="BD69" s="48"/>
      <c r="BE69" s="48"/>
      <c r="BF69" s="48"/>
      <c r="BG69" s="48"/>
      <c r="BH69" s="48"/>
      <c r="BI69" s="48"/>
      <c r="BJ69" s="48"/>
      <c r="BK69" s="48"/>
      <c r="BL69" s="48"/>
      <c r="BM69" s="49"/>
      <c r="BN69" s="48"/>
      <c r="BO69" s="49"/>
      <c r="BP69" s="48"/>
      <c r="BQ69" s="49"/>
      <c r="BR69" s="48"/>
      <c r="BS69" s="49"/>
      <c r="BT69" s="48"/>
      <c r="BU69" s="2"/>
      <c r="BV69" s="3"/>
      <c r="BW69" s="3"/>
      <c r="BX69" s="3"/>
      <c r="BY69" s="3"/>
    </row>
    <row r="70" spans="1:77" ht="41.45" customHeight="1">
      <c r="A70" s="64" t="s">
        <v>283</v>
      </c>
      <c r="C70" s="65"/>
      <c r="D70" s="65" t="s">
        <v>64</v>
      </c>
      <c r="E70" s="66">
        <v>224.77487050073051</v>
      </c>
      <c r="F70" s="68">
        <v>99.52503929934875</v>
      </c>
      <c r="G70" s="100" t="s">
        <v>1510</v>
      </c>
      <c r="H70" s="65"/>
      <c r="I70" s="69" t="s">
        <v>283</v>
      </c>
      <c r="J70" s="70"/>
      <c r="K70" s="70"/>
      <c r="L70" s="69" t="s">
        <v>1799</v>
      </c>
      <c r="M70" s="73">
        <v>159.28856950370536</v>
      </c>
      <c r="N70" s="74">
        <v>3669.967529296875</v>
      </c>
      <c r="O70" s="74">
        <v>7907.07666015625</v>
      </c>
      <c r="P70" s="75"/>
      <c r="Q70" s="76"/>
      <c r="R70" s="76"/>
      <c r="S70" s="86"/>
      <c r="T70" s="48">
        <v>1</v>
      </c>
      <c r="U70" s="48">
        <v>0</v>
      </c>
      <c r="V70" s="49">
        <v>0</v>
      </c>
      <c r="W70" s="49">
        <v>0.003425</v>
      </c>
      <c r="X70" s="49">
        <v>0.005305</v>
      </c>
      <c r="Y70" s="49">
        <v>0.433596</v>
      </c>
      <c r="Z70" s="49">
        <v>0</v>
      </c>
      <c r="AA70" s="49">
        <v>0</v>
      </c>
      <c r="AB70" s="71">
        <v>70</v>
      </c>
      <c r="AC70" s="71"/>
      <c r="AD70" s="72"/>
      <c r="AE70" s="78" t="s">
        <v>902</v>
      </c>
      <c r="AF70" s="78">
        <v>1540</v>
      </c>
      <c r="AG70" s="78">
        <v>570</v>
      </c>
      <c r="AH70" s="78">
        <v>3360</v>
      </c>
      <c r="AI70" s="78">
        <v>16121</v>
      </c>
      <c r="AJ70" s="78"/>
      <c r="AK70" s="78" t="s">
        <v>1044</v>
      </c>
      <c r="AL70" s="78"/>
      <c r="AM70" s="78"/>
      <c r="AN70" s="78"/>
      <c r="AO70" s="80">
        <v>41065.86256944444</v>
      </c>
      <c r="AP70" s="82" t="s">
        <v>1376</v>
      </c>
      <c r="AQ70" s="78" t="b">
        <v>0</v>
      </c>
      <c r="AR70" s="78" t="b">
        <v>0</v>
      </c>
      <c r="AS70" s="78" t="b">
        <v>0</v>
      </c>
      <c r="AT70" s="78"/>
      <c r="AU70" s="78">
        <v>22</v>
      </c>
      <c r="AV70" s="82" t="s">
        <v>1435</v>
      </c>
      <c r="AW70" s="78" t="b">
        <v>0</v>
      </c>
      <c r="AX70" s="78" t="s">
        <v>1585</v>
      </c>
      <c r="AY70" s="82" t="s">
        <v>1653</v>
      </c>
      <c r="AZ70" s="78" t="s">
        <v>65</v>
      </c>
      <c r="BA70" s="78" t="str">
        <f>REPLACE(INDEX(GroupVertices[Group],MATCH(Vertices[[#This Row],[Vertex]],GroupVertices[Vertex],0)),1,1,"")</f>
        <v>1</v>
      </c>
      <c r="BB70" s="48"/>
      <c r="BC70" s="48"/>
      <c r="BD70" s="48"/>
      <c r="BE70" s="48"/>
      <c r="BF70" s="48"/>
      <c r="BG70" s="48"/>
      <c r="BH70" s="48"/>
      <c r="BI70" s="48"/>
      <c r="BJ70" s="48"/>
      <c r="BK70" s="48"/>
      <c r="BL70" s="48"/>
      <c r="BM70" s="49"/>
      <c r="BN70" s="48"/>
      <c r="BO70" s="49"/>
      <c r="BP70" s="48"/>
      <c r="BQ70" s="49"/>
      <c r="BR70" s="48"/>
      <c r="BS70" s="49"/>
      <c r="BT70" s="48"/>
      <c r="BU70" s="2"/>
      <c r="BV70" s="3"/>
      <c r="BW70" s="3"/>
      <c r="BX70" s="3"/>
      <c r="BY70" s="3"/>
    </row>
    <row r="71" spans="1:77" ht="41.45" customHeight="1">
      <c r="A71" s="64" t="s">
        <v>284</v>
      </c>
      <c r="C71" s="65"/>
      <c r="D71" s="65" t="s">
        <v>64</v>
      </c>
      <c r="E71" s="66">
        <v>196.94913003054853</v>
      </c>
      <c r="F71" s="68">
        <v>99.73557152481473</v>
      </c>
      <c r="G71" s="100" t="s">
        <v>1511</v>
      </c>
      <c r="H71" s="65"/>
      <c r="I71" s="69" t="s">
        <v>284</v>
      </c>
      <c r="J71" s="70"/>
      <c r="K71" s="70"/>
      <c r="L71" s="69" t="s">
        <v>1800</v>
      </c>
      <c r="M71" s="73">
        <v>89.12519649674377</v>
      </c>
      <c r="N71" s="74">
        <v>248.05372619628906</v>
      </c>
      <c r="O71" s="74">
        <v>3927.611572265625</v>
      </c>
      <c r="P71" s="75"/>
      <c r="Q71" s="76"/>
      <c r="R71" s="76"/>
      <c r="S71" s="86"/>
      <c r="T71" s="48">
        <v>1</v>
      </c>
      <c r="U71" s="48">
        <v>0</v>
      </c>
      <c r="V71" s="49">
        <v>0</v>
      </c>
      <c r="W71" s="49">
        <v>0.003425</v>
      </c>
      <c r="X71" s="49">
        <v>0.005305</v>
      </c>
      <c r="Y71" s="49">
        <v>0.433596</v>
      </c>
      <c r="Z71" s="49">
        <v>0</v>
      </c>
      <c r="AA71" s="49">
        <v>0</v>
      </c>
      <c r="AB71" s="71">
        <v>71</v>
      </c>
      <c r="AC71" s="71"/>
      <c r="AD71" s="72"/>
      <c r="AE71" s="78" t="s">
        <v>903</v>
      </c>
      <c r="AF71" s="78">
        <v>320</v>
      </c>
      <c r="AG71" s="78">
        <v>320</v>
      </c>
      <c r="AH71" s="78">
        <v>115</v>
      </c>
      <c r="AI71" s="78">
        <v>34</v>
      </c>
      <c r="AJ71" s="78"/>
      <c r="AK71" s="78" t="s">
        <v>1045</v>
      </c>
      <c r="AL71" s="78"/>
      <c r="AM71" s="82" t="s">
        <v>1263</v>
      </c>
      <c r="AN71" s="78"/>
      <c r="AO71" s="80">
        <v>43245.35784722222</v>
      </c>
      <c r="AP71" s="82" t="s">
        <v>1377</v>
      </c>
      <c r="AQ71" s="78" t="b">
        <v>0</v>
      </c>
      <c r="AR71" s="78" t="b">
        <v>0</v>
      </c>
      <c r="AS71" s="78" t="b">
        <v>0</v>
      </c>
      <c r="AT71" s="78"/>
      <c r="AU71" s="78">
        <v>2</v>
      </c>
      <c r="AV71" s="82" t="s">
        <v>1435</v>
      </c>
      <c r="AW71" s="78" t="b">
        <v>0</v>
      </c>
      <c r="AX71" s="78" t="s">
        <v>1585</v>
      </c>
      <c r="AY71" s="82" t="s">
        <v>1654</v>
      </c>
      <c r="AZ71" s="78" t="s">
        <v>65</v>
      </c>
      <c r="BA71" s="78" t="str">
        <f>REPLACE(INDEX(GroupVertices[Group],MATCH(Vertices[[#This Row],[Vertex]],GroupVertices[Vertex],0)),1,1,"")</f>
        <v>1</v>
      </c>
      <c r="BB71" s="48"/>
      <c r="BC71" s="48"/>
      <c r="BD71" s="48"/>
      <c r="BE71" s="48"/>
      <c r="BF71" s="48"/>
      <c r="BG71" s="48"/>
      <c r="BH71" s="48"/>
      <c r="BI71" s="48"/>
      <c r="BJ71" s="48"/>
      <c r="BK71" s="48"/>
      <c r="BL71" s="48"/>
      <c r="BM71" s="49"/>
      <c r="BN71" s="48"/>
      <c r="BO71" s="49"/>
      <c r="BP71" s="48"/>
      <c r="BQ71" s="49"/>
      <c r="BR71" s="48"/>
      <c r="BS71" s="49"/>
      <c r="BT71" s="48"/>
      <c r="BU71" s="2"/>
      <c r="BV71" s="3"/>
      <c r="BW71" s="3"/>
      <c r="BX71" s="3"/>
      <c r="BY71" s="3"/>
    </row>
    <row r="72" spans="1:77" ht="41.45" customHeight="1">
      <c r="A72" s="64" t="s">
        <v>285</v>
      </c>
      <c r="C72" s="65"/>
      <c r="D72" s="65" t="s">
        <v>64</v>
      </c>
      <c r="E72" s="66">
        <v>172.12856953114624</v>
      </c>
      <c r="F72" s="68">
        <v>99.92336626993038</v>
      </c>
      <c r="G72" s="100" t="s">
        <v>1512</v>
      </c>
      <c r="H72" s="65"/>
      <c r="I72" s="69" t="s">
        <v>285</v>
      </c>
      <c r="J72" s="70"/>
      <c r="K72" s="70"/>
      <c r="L72" s="69" t="s">
        <v>1801</v>
      </c>
      <c r="M72" s="73">
        <v>26.53946777453402</v>
      </c>
      <c r="N72" s="74">
        <v>4275.64599609375</v>
      </c>
      <c r="O72" s="74">
        <v>4416.076171875</v>
      </c>
      <c r="P72" s="75"/>
      <c r="Q72" s="76"/>
      <c r="R72" s="76"/>
      <c r="S72" s="86"/>
      <c r="T72" s="48">
        <v>1</v>
      </c>
      <c r="U72" s="48">
        <v>0</v>
      </c>
      <c r="V72" s="49">
        <v>0</v>
      </c>
      <c r="W72" s="49">
        <v>0.003425</v>
      </c>
      <c r="X72" s="49">
        <v>0.005305</v>
      </c>
      <c r="Y72" s="49">
        <v>0.433596</v>
      </c>
      <c r="Z72" s="49">
        <v>0</v>
      </c>
      <c r="AA72" s="49">
        <v>0</v>
      </c>
      <c r="AB72" s="71">
        <v>72</v>
      </c>
      <c r="AC72" s="71"/>
      <c r="AD72" s="72"/>
      <c r="AE72" s="78" t="s">
        <v>904</v>
      </c>
      <c r="AF72" s="78">
        <v>445</v>
      </c>
      <c r="AG72" s="78">
        <v>97</v>
      </c>
      <c r="AH72" s="78">
        <v>147</v>
      </c>
      <c r="AI72" s="78">
        <v>1090</v>
      </c>
      <c r="AJ72" s="78"/>
      <c r="AK72" s="78" t="s">
        <v>1046</v>
      </c>
      <c r="AL72" s="78" t="s">
        <v>1166</v>
      </c>
      <c r="AM72" s="82" t="s">
        <v>1264</v>
      </c>
      <c r="AN72" s="78"/>
      <c r="AO72" s="80">
        <v>40694.43471064815</v>
      </c>
      <c r="AP72" s="82" t="s">
        <v>1378</v>
      </c>
      <c r="AQ72" s="78" t="b">
        <v>1</v>
      </c>
      <c r="AR72" s="78" t="b">
        <v>0</v>
      </c>
      <c r="AS72" s="78" t="b">
        <v>1</v>
      </c>
      <c r="AT72" s="78"/>
      <c r="AU72" s="78">
        <v>0</v>
      </c>
      <c r="AV72" s="82" t="s">
        <v>1435</v>
      </c>
      <c r="AW72" s="78" t="b">
        <v>0</v>
      </c>
      <c r="AX72" s="78" t="s">
        <v>1585</v>
      </c>
      <c r="AY72" s="82" t="s">
        <v>1655</v>
      </c>
      <c r="AZ72" s="78" t="s">
        <v>65</v>
      </c>
      <c r="BA72" s="78" t="str">
        <f>REPLACE(INDEX(GroupVertices[Group],MATCH(Vertices[[#This Row],[Vertex]],GroupVertices[Vertex],0)),1,1,"")</f>
        <v>1</v>
      </c>
      <c r="BB72" s="48"/>
      <c r="BC72" s="48"/>
      <c r="BD72" s="48"/>
      <c r="BE72" s="48"/>
      <c r="BF72" s="48"/>
      <c r="BG72" s="48"/>
      <c r="BH72" s="48"/>
      <c r="BI72" s="48"/>
      <c r="BJ72" s="48"/>
      <c r="BK72" s="48"/>
      <c r="BL72" s="48"/>
      <c r="BM72" s="49"/>
      <c r="BN72" s="48"/>
      <c r="BO72" s="49"/>
      <c r="BP72" s="48"/>
      <c r="BQ72" s="49"/>
      <c r="BR72" s="48"/>
      <c r="BS72" s="49"/>
      <c r="BT72" s="48"/>
      <c r="BU72" s="2"/>
      <c r="BV72" s="3"/>
      <c r="BW72" s="3"/>
      <c r="BX72" s="3"/>
      <c r="BY72" s="3"/>
    </row>
    <row r="73" spans="1:77" ht="41.45" customHeight="1">
      <c r="A73" s="64" t="s">
        <v>286</v>
      </c>
      <c r="C73" s="65"/>
      <c r="D73" s="65" t="s">
        <v>64</v>
      </c>
      <c r="E73" s="66">
        <v>275.41771815646166</v>
      </c>
      <c r="F73" s="68">
        <v>99.14187064900068</v>
      </c>
      <c r="G73" s="100" t="s">
        <v>1513</v>
      </c>
      <c r="H73" s="65"/>
      <c r="I73" s="69" t="s">
        <v>286</v>
      </c>
      <c r="J73" s="70"/>
      <c r="K73" s="70"/>
      <c r="L73" s="69" t="s">
        <v>1802</v>
      </c>
      <c r="M73" s="73">
        <v>286.9859083763755</v>
      </c>
      <c r="N73" s="74">
        <v>1319.4610595703125</v>
      </c>
      <c r="O73" s="74">
        <v>7457.28759765625</v>
      </c>
      <c r="P73" s="75"/>
      <c r="Q73" s="76"/>
      <c r="R73" s="76"/>
      <c r="S73" s="86"/>
      <c r="T73" s="48">
        <v>1</v>
      </c>
      <c r="U73" s="48">
        <v>0</v>
      </c>
      <c r="V73" s="49">
        <v>0</v>
      </c>
      <c r="W73" s="49">
        <v>0.003425</v>
      </c>
      <c r="X73" s="49">
        <v>0.005305</v>
      </c>
      <c r="Y73" s="49">
        <v>0.433596</v>
      </c>
      <c r="Z73" s="49">
        <v>0</v>
      </c>
      <c r="AA73" s="49">
        <v>0</v>
      </c>
      <c r="AB73" s="71">
        <v>73</v>
      </c>
      <c r="AC73" s="71"/>
      <c r="AD73" s="72"/>
      <c r="AE73" s="78" t="s">
        <v>905</v>
      </c>
      <c r="AF73" s="78">
        <v>125</v>
      </c>
      <c r="AG73" s="78">
        <v>1025</v>
      </c>
      <c r="AH73" s="78">
        <v>1904</v>
      </c>
      <c r="AI73" s="78">
        <v>1144</v>
      </c>
      <c r="AJ73" s="78"/>
      <c r="AK73" s="78" t="s">
        <v>1047</v>
      </c>
      <c r="AL73" s="78" t="s">
        <v>1167</v>
      </c>
      <c r="AM73" s="82" t="s">
        <v>1265</v>
      </c>
      <c r="AN73" s="78"/>
      <c r="AO73" s="80">
        <v>41284.91127314815</v>
      </c>
      <c r="AP73" s="82" t="s">
        <v>1379</v>
      </c>
      <c r="AQ73" s="78" t="b">
        <v>1</v>
      </c>
      <c r="AR73" s="78" t="b">
        <v>0</v>
      </c>
      <c r="AS73" s="78" t="b">
        <v>1</v>
      </c>
      <c r="AT73" s="78"/>
      <c r="AU73" s="78">
        <v>37</v>
      </c>
      <c r="AV73" s="82" t="s">
        <v>1435</v>
      </c>
      <c r="AW73" s="78" t="b">
        <v>0</v>
      </c>
      <c r="AX73" s="78" t="s">
        <v>1585</v>
      </c>
      <c r="AY73" s="82" t="s">
        <v>1656</v>
      </c>
      <c r="AZ73" s="78" t="s">
        <v>65</v>
      </c>
      <c r="BA73" s="78" t="str">
        <f>REPLACE(INDEX(GroupVertices[Group],MATCH(Vertices[[#This Row],[Vertex]],GroupVertices[Vertex],0)),1,1,"")</f>
        <v>1</v>
      </c>
      <c r="BB73" s="48"/>
      <c r="BC73" s="48"/>
      <c r="BD73" s="48"/>
      <c r="BE73" s="48"/>
      <c r="BF73" s="48"/>
      <c r="BG73" s="48"/>
      <c r="BH73" s="48"/>
      <c r="BI73" s="48"/>
      <c r="BJ73" s="48"/>
      <c r="BK73" s="48"/>
      <c r="BL73" s="48"/>
      <c r="BM73" s="49"/>
      <c r="BN73" s="48"/>
      <c r="BO73" s="49"/>
      <c r="BP73" s="48"/>
      <c r="BQ73" s="49"/>
      <c r="BR73" s="48"/>
      <c r="BS73" s="49"/>
      <c r="BT73" s="48"/>
      <c r="BU73" s="2"/>
      <c r="BV73" s="3"/>
      <c r="BW73" s="3"/>
      <c r="BX73" s="3"/>
      <c r="BY73" s="3"/>
    </row>
    <row r="74" spans="1:77" ht="41.45" customHeight="1">
      <c r="A74" s="64" t="s">
        <v>287</v>
      </c>
      <c r="C74" s="65"/>
      <c r="D74" s="65" t="s">
        <v>64</v>
      </c>
      <c r="E74" s="66">
        <v>176.58068800637534</v>
      </c>
      <c r="F74" s="68">
        <v>99.88968111385583</v>
      </c>
      <c r="G74" s="100" t="s">
        <v>1514</v>
      </c>
      <c r="H74" s="65"/>
      <c r="I74" s="69" t="s">
        <v>287</v>
      </c>
      <c r="J74" s="70"/>
      <c r="K74" s="70"/>
      <c r="L74" s="69" t="s">
        <v>1803</v>
      </c>
      <c r="M74" s="73">
        <v>37.76560745564788</v>
      </c>
      <c r="N74" s="74">
        <v>1672.191650390625</v>
      </c>
      <c r="O74" s="74">
        <v>8882.5537109375</v>
      </c>
      <c r="P74" s="75"/>
      <c r="Q74" s="76"/>
      <c r="R74" s="76"/>
      <c r="S74" s="86"/>
      <c r="T74" s="48">
        <v>1</v>
      </c>
      <c r="U74" s="48">
        <v>0</v>
      </c>
      <c r="V74" s="49">
        <v>0</v>
      </c>
      <c r="W74" s="49">
        <v>0.003425</v>
      </c>
      <c r="X74" s="49">
        <v>0.005305</v>
      </c>
      <c r="Y74" s="49">
        <v>0.433596</v>
      </c>
      <c r="Z74" s="49">
        <v>0</v>
      </c>
      <c r="AA74" s="49">
        <v>0</v>
      </c>
      <c r="AB74" s="71">
        <v>74</v>
      </c>
      <c r="AC74" s="71"/>
      <c r="AD74" s="72"/>
      <c r="AE74" s="78" t="s">
        <v>906</v>
      </c>
      <c r="AF74" s="78">
        <v>469</v>
      </c>
      <c r="AG74" s="78">
        <v>137</v>
      </c>
      <c r="AH74" s="78">
        <v>370</v>
      </c>
      <c r="AI74" s="78">
        <v>1098</v>
      </c>
      <c r="AJ74" s="78"/>
      <c r="AK74" s="78" t="s">
        <v>1048</v>
      </c>
      <c r="AL74" s="78"/>
      <c r="AM74" s="78"/>
      <c r="AN74" s="78"/>
      <c r="AO74" s="80">
        <v>41954.794444444444</v>
      </c>
      <c r="AP74" s="82" t="s">
        <v>1380</v>
      </c>
      <c r="AQ74" s="78" t="b">
        <v>1</v>
      </c>
      <c r="AR74" s="78" t="b">
        <v>0</v>
      </c>
      <c r="AS74" s="78" t="b">
        <v>0</v>
      </c>
      <c r="AT74" s="78"/>
      <c r="AU74" s="78">
        <v>1</v>
      </c>
      <c r="AV74" s="82" t="s">
        <v>1435</v>
      </c>
      <c r="AW74" s="78" t="b">
        <v>0</v>
      </c>
      <c r="AX74" s="78" t="s">
        <v>1585</v>
      </c>
      <c r="AY74" s="82" t="s">
        <v>1657</v>
      </c>
      <c r="AZ74" s="78" t="s">
        <v>65</v>
      </c>
      <c r="BA74" s="78" t="str">
        <f>REPLACE(INDEX(GroupVertices[Group],MATCH(Vertices[[#This Row],[Vertex]],GroupVertices[Vertex],0)),1,1,"")</f>
        <v>1</v>
      </c>
      <c r="BB74" s="48"/>
      <c r="BC74" s="48"/>
      <c r="BD74" s="48"/>
      <c r="BE74" s="48"/>
      <c r="BF74" s="48"/>
      <c r="BG74" s="48"/>
      <c r="BH74" s="48"/>
      <c r="BI74" s="48"/>
      <c r="BJ74" s="48"/>
      <c r="BK74" s="48"/>
      <c r="BL74" s="48"/>
      <c r="BM74" s="49"/>
      <c r="BN74" s="48"/>
      <c r="BO74" s="49"/>
      <c r="BP74" s="48"/>
      <c r="BQ74" s="49"/>
      <c r="BR74" s="48"/>
      <c r="BS74" s="49"/>
      <c r="BT74" s="48"/>
      <c r="BU74" s="2"/>
      <c r="BV74" s="3"/>
      <c r="BW74" s="3"/>
      <c r="BX74" s="3"/>
      <c r="BY74" s="3"/>
    </row>
    <row r="75" spans="1:77" ht="41.45" customHeight="1">
      <c r="A75" s="64" t="s">
        <v>288</v>
      </c>
      <c r="C75" s="65"/>
      <c r="D75" s="65" t="s">
        <v>64</v>
      </c>
      <c r="E75" s="66">
        <v>369.357417983796</v>
      </c>
      <c r="F75" s="68">
        <v>98.43111385582753</v>
      </c>
      <c r="G75" s="100" t="s">
        <v>1515</v>
      </c>
      <c r="H75" s="65"/>
      <c r="I75" s="69" t="s">
        <v>288</v>
      </c>
      <c r="J75" s="70"/>
      <c r="K75" s="70"/>
      <c r="L75" s="69" t="s">
        <v>1804</v>
      </c>
      <c r="M75" s="73">
        <v>523.8574556478778</v>
      </c>
      <c r="N75" s="74">
        <v>4049.3408203125</v>
      </c>
      <c r="O75" s="74">
        <v>5767.31884765625</v>
      </c>
      <c r="P75" s="75"/>
      <c r="Q75" s="76"/>
      <c r="R75" s="76"/>
      <c r="S75" s="86"/>
      <c r="T75" s="48">
        <v>1</v>
      </c>
      <c r="U75" s="48">
        <v>0</v>
      </c>
      <c r="V75" s="49">
        <v>0</v>
      </c>
      <c r="W75" s="49">
        <v>0.003425</v>
      </c>
      <c r="X75" s="49">
        <v>0.005305</v>
      </c>
      <c r="Y75" s="49">
        <v>0.433596</v>
      </c>
      <c r="Z75" s="49">
        <v>0</v>
      </c>
      <c r="AA75" s="49">
        <v>0</v>
      </c>
      <c r="AB75" s="71">
        <v>75</v>
      </c>
      <c r="AC75" s="71"/>
      <c r="AD75" s="72"/>
      <c r="AE75" s="78" t="s">
        <v>288</v>
      </c>
      <c r="AF75" s="78">
        <v>300</v>
      </c>
      <c r="AG75" s="78">
        <v>1869</v>
      </c>
      <c r="AH75" s="78">
        <v>1981</v>
      </c>
      <c r="AI75" s="78">
        <v>527</v>
      </c>
      <c r="AJ75" s="78"/>
      <c r="AK75" s="78" t="s">
        <v>1049</v>
      </c>
      <c r="AL75" s="78"/>
      <c r="AM75" s="78"/>
      <c r="AN75" s="78"/>
      <c r="AO75" s="80">
        <v>40419.24581018519</v>
      </c>
      <c r="AP75" s="82" t="s">
        <v>1381</v>
      </c>
      <c r="AQ75" s="78" t="b">
        <v>0</v>
      </c>
      <c r="AR75" s="78" t="b">
        <v>0</v>
      </c>
      <c r="AS75" s="78" t="b">
        <v>1</v>
      </c>
      <c r="AT75" s="78"/>
      <c r="AU75" s="78">
        <v>66</v>
      </c>
      <c r="AV75" s="82" t="s">
        <v>1435</v>
      </c>
      <c r="AW75" s="78" t="b">
        <v>0</v>
      </c>
      <c r="AX75" s="78" t="s">
        <v>1585</v>
      </c>
      <c r="AY75" s="82" t="s">
        <v>1658</v>
      </c>
      <c r="AZ75" s="78" t="s">
        <v>65</v>
      </c>
      <c r="BA75" s="78" t="str">
        <f>REPLACE(INDEX(GroupVertices[Group],MATCH(Vertices[[#This Row],[Vertex]],GroupVertices[Vertex],0)),1,1,"")</f>
        <v>1</v>
      </c>
      <c r="BB75" s="48"/>
      <c r="BC75" s="48"/>
      <c r="BD75" s="48"/>
      <c r="BE75" s="48"/>
      <c r="BF75" s="48"/>
      <c r="BG75" s="48"/>
      <c r="BH75" s="48"/>
      <c r="BI75" s="48"/>
      <c r="BJ75" s="48"/>
      <c r="BK75" s="48"/>
      <c r="BL75" s="48"/>
      <c r="BM75" s="49"/>
      <c r="BN75" s="48"/>
      <c r="BO75" s="49"/>
      <c r="BP75" s="48"/>
      <c r="BQ75" s="49"/>
      <c r="BR75" s="48"/>
      <c r="BS75" s="49"/>
      <c r="BT75" s="48"/>
      <c r="BU75" s="2"/>
      <c r="BV75" s="3"/>
      <c r="BW75" s="3"/>
      <c r="BX75" s="3"/>
      <c r="BY75" s="3"/>
    </row>
    <row r="76" spans="1:77" ht="41.45" customHeight="1">
      <c r="A76" s="64" t="s">
        <v>289</v>
      </c>
      <c r="C76" s="65"/>
      <c r="D76" s="65" t="s">
        <v>64</v>
      </c>
      <c r="E76" s="66">
        <v>469.41878071457035</v>
      </c>
      <c r="F76" s="68">
        <v>97.67403997305188</v>
      </c>
      <c r="G76" s="100" t="s">
        <v>1516</v>
      </c>
      <c r="H76" s="65"/>
      <c r="I76" s="69" t="s">
        <v>289</v>
      </c>
      <c r="J76" s="70"/>
      <c r="K76" s="70"/>
      <c r="L76" s="69" t="s">
        <v>1805</v>
      </c>
      <c r="M76" s="73">
        <v>776.1649449809117</v>
      </c>
      <c r="N76" s="74">
        <v>1220.14013671875</v>
      </c>
      <c r="O76" s="74">
        <v>6599.0576171875</v>
      </c>
      <c r="P76" s="75"/>
      <c r="Q76" s="76"/>
      <c r="R76" s="76"/>
      <c r="S76" s="86"/>
      <c r="T76" s="48">
        <v>1</v>
      </c>
      <c r="U76" s="48">
        <v>0</v>
      </c>
      <c r="V76" s="49">
        <v>0</v>
      </c>
      <c r="W76" s="49">
        <v>0.003425</v>
      </c>
      <c r="X76" s="49">
        <v>0.005305</v>
      </c>
      <c r="Y76" s="49">
        <v>0.433596</v>
      </c>
      <c r="Z76" s="49">
        <v>0</v>
      </c>
      <c r="AA76" s="49">
        <v>0</v>
      </c>
      <c r="AB76" s="71">
        <v>76</v>
      </c>
      <c r="AC76" s="71"/>
      <c r="AD76" s="72"/>
      <c r="AE76" s="78" t="s">
        <v>907</v>
      </c>
      <c r="AF76" s="78">
        <v>1777</v>
      </c>
      <c r="AG76" s="78">
        <v>2768</v>
      </c>
      <c r="AH76" s="78">
        <v>989</v>
      </c>
      <c r="AI76" s="78">
        <v>2075</v>
      </c>
      <c r="AJ76" s="78"/>
      <c r="AK76" s="78" t="s">
        <v>1050</v>
      </c>
      <c r="AL76" s="78"/>
      <c r="AM76" s="82" t="s">
        <v>1266</v>
      </c>
      <c r="AN76" s="78"/>
      <c r="AO76" s="80">
        <v>40693.77679398148</v>
      </c>
      <c r="AP76" s="78"/>
      <c r="AQ76" s="78" t="b">
        <v>1</v>
      </c>
      <c r="AR76" s="78" t="b">
        <v>0</v>
      </c>
      <c r="AS76" s="78" t="b">
        <v>0</v>
      </c>
      <c r="AT76" s="78"/>
      <c r="AU76" s="78">
        <v>142</v>
      </c>
      <c r="AV76" s="82" t="s">
        <v>1435</v>
      </c>
      <c r="AW76" s="78" t="b">
        <v>0</v>
      </c>
      <c r="AX76" s="78" t="s">
        <v>1585</v>
      </c>
      <c r="AY76" s="82" t="s">
        <v>1659</v>
      </c>
      <c r="AZ76" s="78" t="s">
        <v>65</v>
      </c>
      <c r="BA76" s="78" t="str">
        <f>REPLACE(INDEX(GroupVertices[Group],MATCH(Vertices[[#This Row],[Vertex]],GroupVertices[Vertex],0)),1,1,"")</f>
        <v>1</v>
      </c>
      <c r="BB76" s="48"/>
      <c r="BC76" s="48"/>
      <c r="BD76" s="48"/>
      <c r="BE76" s="48"/>
      <c r="BF76" s="48"/>
      <c r="BG76" s="48"/>
      <c r="BH76" s="48"/>
      <c r="BI76" s="48"/>
      <c r="BJ76" s="48"/>
      <c r="BK76" s="48"/>
      <c r="BL76" s="48"/>
      <c r="BM76" s="49"/>
      <c r="BN76" s="48"/>
      <c r="BO76" s="49"/>
      <c r="BP76" s="48"/>
      <c r="BQ76" s="49"/>
      <c r="BR76" s="48"/>
      <c r="BS76" s="49"/>
      <c r="BT76" s="48"/>
      <c r="BU76" s="2"/>
      <c r="BV76" s="3"/>
      <c r="BW76" s="3"/>
      <c r="BX76" s="3"/>
      <c r="BY76" s="3"/>
    </row>
    <row r="77" spans="1:77" ht="41.45" customHeight="1">
      <c r="A77" s="64" t="s">
        <v>290</v>
      </c>
      <c r="C77" s="65"/>
      <c r="D77" s="65" t="s">
        <v>64</v>
      </c>
      <c r="E77" s="66">
        <v>1000</v>
      </c>
      <c r="F77" s="68">
        <v>87.72176061082416</v>
      </c>
      <c r="G77" s="100" t="s">
        <v>1517</v>
      </c>
      <c r="H77" s="65"/>
      <c r="I77" s="69" t="s">
        <v>290</v>
      </c>
      <c r="J77" s="70"/>
      <c r="K77" s="70"/>
      <c r="L77" s="69" t="s">
        <v>1806</v>
      </c>
      <c r="M77" s="73">
        <v>4092.9279137660005</v>
      </c>
      <c r="N77" s="74">
        <v>6614.17822265625</v>
      </c>
      <c r="O77" s="74">
        <v>3893.114990234375</v>
      </c>
      <c r="P77" s="75"/>
      <c r="Q77" s="76"/>
      <c r="R77" s="76"/>
      <c r="S77" s="86"/>
      <c r="T77" s="48">
        <v>1</v>
      </c>
      <c r="U77" s="48">
        <v>0</v>
      </c>
      <c r="V77" s="49">
        <v>0</v>
      </c>
      <c r="W77" s="49">
        <v>0.003425</v>
      </c>
      <c r="X77" s="49">
        <v>0.005305</v>
      </c>
      <c r="Y77" s="49">
        <v>0.433596</v>
      </c>
      <c r="Z77" s="49">
        <v>0</v>
      </c>
      <c r="AA77" s="49">
        <v>0</v>
      </c>
      <c r="AB77" s="71">
        <v>77</v>
      </c>
      <c r="AC77" s="71"/>
      <c r="AD77" s="72"/>
      <c r="AE77" s="78" t="s">
        <v>908</v>
      </c>
      <c r="AF77" s="78">
        <v>504</v>
      </c>
      <c r="AG77" s="78">
        <v>14586</v>
      </c>
      <c r="AH77" s="78">
        <v>928</v>
      </c>
      <c r="AI77" s="78">
        <v>534</v>
      </c>
      <c r="AJ77" s="78"/>
      <c r="AK77" s="78" t="s">
        <v>1051</v>
      </c>
      <c r="AL77" s="78"/>
      <c r="AM77" s="82" t="s">
        <v>1267</v>
      </c>
      <c r="AN77" s="78"/>
      <c r="AO77" s="80">
        <v>39915.05631944445</v>
      </c>
      <c r="AP77" s="82" t="s">
        <v>1382</v>
      </c>
      <c r="AQ77" s="78" t="b">
        <v>0</v>
      </c>
      <c r="AR77" s="78" t="b">
        <v>0</v>
      </c>
      <c r="AS77" s="78" t="b">
        <v>1</v>
      </c>
      <c r="AT77" s="78"/>
      <c r="AU77" s="78">
        <v>645</v>
      </c>
      <c r="AV77" s="82" t="s">
        <v>1434</v>
      </c>
      <c r="AW77" s="78" t="b">
        <v>1</v>
      </c>
      <c r="AX77" s="78" t="s">
        <v>1585</v>
      </c>
      <c r="AY77" s="82" t="s">
        <v>1660</v>
      </c>
      <c r="AZ77" s="78" t="s">
        <v>65</v>
      </c>
      <c r="BA77" s="78" t="str">
        <f>REPLACE(INDEX(GroupVertices[Group],MATCH(Vertices[[#This Row],[Vertex]],GroupVertices[Vertex],0)),1,1,"")</f>
        <v>1</v>
      </c>
      <c r="BB77" s="48"/>
      <c r="BC77" s="48"/>
      <c r="BD77" s="48"/>
      <c r="BE77" s="48"/>
      <c r="BF77" s="48"/>
      <c r="BG77" s="48"/>
      <c r="BH77" s="48"/>
      <c r="BI77" s="48"/>
      <c r="BJ77" s="48"/>
      <c r="BK77" s="48"/>
      <c r="BL77" s="48"/>
      <c r="BM77" s="49"/>
      <c r="BN77" s="48"/>
      <c r="BO77" s="49"/>
      <c r="BP77" s="48"/>
      <c r="BQ77" s="49"/>
      <c r="BR77" s="48"/>
      <c r="BS77" s="49"/>
      <c r="BT77" s="48"/>
      <c r="BU77" s="2"/>
      <c r="BV77" s="3"/>
      <c r="BW77" s="3"/>
      <c r="BX77" s="3"/>
      <c r="BY77" s="3"/>
    </row>
    <row r="78" spans="1:77" ht="41.45" customHeight="1">
      <c r="A78" s="64" t="s">
        <v>291</v>
      </c>
      <c r="C78" s="65"/>
      <c r="D78" s="65" t="s">
        <v>64</v>
      </c>
      <c r="E78" s="66">
        <v>262.2839686545358</v>
      </c>
      <c r="F78" s="68">
        <v>99.24124185942061</v>
      </c>
      <c r="G78" s="100" t="s">
        <v>1518</v>
      </c>
      <c r="H78" s="65"/>
      <c r="I78" s="69" t="s">
        <v>291</v>
      </c>
      <c r="J78" s="70"/>
      <c r="K78" s="70"/>
      <c r="L78" s="69" t="s">
        <v>1807</v>
      </c>
      <c r="M78" s="73">
        <v>253.8687963170896</v>
      </c>
      <c r="N78" s="74">
        <v>3266.5361328125</v>
      </c>
      <c r="O78" s="74">
        <v>9646.09375</v>
      </c>
      <c r="P78" s="75"/>
      <c r="Q78" s="76"/>
      <c r="R78" s="76"/>
      <c r="S78" s="86"/>
      <c r="T78" s="48">
        <v>1</v>
      </c>
      <c r="U78" s="48">
        <v>0</v>
      </c>
      <c r="V78" s="49">
        <v>0</v>
      </c>
      <c r="W78" s="49">
        <v>0.003425</v>
      </c>
      <c r="X78" s="49">
        <v>0.005305</v>
      </c>
      <c r="Y78" s="49">
        <v>0.433596</v>
      </c>
      <c r="Z78" s="49">
        <v>0</v>
      </c>
      <c r="AA78" s="49">
        <v>0</v>
      </c>
      <c r="AB78" s="71">
        <v>78</v>
      </c>
      <c r="AC78" s="71"/>
      <c r="AD78" s="72"/>
      <c r="AE78" s="78" t="s">
        <v>909</v>
      </c>
      <c r="AF78" s="78">
        <v>208</v>
      </c>
      <c r="AG78" s="78">
        <v>907</v>
      </c>
      <c r="AH78" s="78">
        <v>179</v>
      </c>
      <c r="AI78" s="78">
        <v>522</v>
      </c>
      <c r="AJ78" s="78"/>
      <c r="AK78" s="78" t="s">
        <v>1052</v>
      </c>
      <c r="AL78" s="78"/>
      <c r="AM78" s="78"/>
      <c r="AN78" s="78"/>
      <c r="AO78" s="80">
        <v>40667.54300925926</v>
      </c>
      <c r="AP78" s="78"/>
      <c r="AQ78" s="78" t="b">
        <v>1</v>
      </c>
      <c r="AR78" s="78" t="b">
        <v>0</v>
      </c>
      <c r="AS78" s="78" t="b">
        <v>0</v>
      </c>
      <c r="AT78" s="78"/>
      <c r="AU78" s="78">
        <v>25</v>
      </c>
      <c r="AV78" s="82" t="s">
        <v>1435</v>
      </c>
      <c r="AW78" s="78" t="b">
        <v>0</v>
      </c>
      <c r="AX78" s="78" t="s">
        <v>1585</v>
      </c>
      <c r="AY78" s="82" t="s">
        <v>1661</v>
      </c>
      <c r="AZ78" s="78" t="s">
        <v>65</v>
      </c>
      <c r="BA78" s="78" t="str">
        <f>REPLACE(INDEX(GroupVertices[Group],MATCH(Vertices[[#This Row],[Vertex]],GroupVertices[Vertex],0)),1,1,"")</f>
        <v>1</v>
      </c>
      <c r="BB78" s="48"/>
      <c r="BC78" s="48"/>
      <c r="BD78" s="48"/>
      <c r="BE78" s="48"/>
      <c r="BF78" s="48"/>
      <c r="BG78" s="48"/>
      <c r="BH78" s="48"/>
      <c r="BI78" s="48"/>
      <c r="BJ78" s="48"/>
      <c r="BK78" s="48"/>
      <c r="BL78" s="48"/>
      <c r="BM78" s="49"/>
      <c r="BN78" s="48"/>
      <c r="BO78" s="49"/>
      <c r="BP78" s="48"/>
      <c r="BQ78" s="49"/>
      <c r="BR78" s="48"/>
      <c r="BS78" s="49"/>
      <c r="BT78" s="48"/>
      <c r="BU78" s="2"/>
      <c r="BV78" s="3"/>
      <c r="BW78" s="3"/>
      <c r="BX78" s="3"/>
      <c r="BY78" s="3"/>
    </row>
    <row r="79" spans="1:77" ht="41.45" customHeight="1">
      <c r="A79" s="64" t="s">
        <v>292</v>
      </c>
      <c r="C79" s="65"/>
      <c r="D79" s="65" t="s">
        <v>64</v>
      </c>
      <c r="E79" s="66">
        <v>210.19418249435518</v>
      </c>
      <c r="F79" s="68">
        <v>99.63535818549293</v>
      </c>
      <c r="G79" s="100" t="s">
        <v>1519</v>
      </c>
      <c r="H79" s="65"/>
      <c r="I79" s="69" t="s">
        <v>292</v>
      </c>
      <c r="J79" s="70"/>
      <c r="K79" s="70"/>
      <c r="L79" s="69" t="s">
        <v>1808</v>
      </c>
      <c r="M79" s="73">
        <v>122.5229620480575</v>
      </c>
      <c r="N79" s="74">
        <v>2041.5289306640625</v>
      </c>
      <c r="O79" s="74">
        <v>4330.32666015625</v>
      </c>
      <c r="P79" s="75"/>
      <c r="Q79" s="76"/>
      <c r="R79" s="76"/>
      <c r="S79" s="86"/>
      <c r="T79" s="48">
        <v>1</v>
      </c>
      <c r="U79" s="48">
        <v>0</v>
      </c>
      <c r="V79" s="49">
        <v>0</v>
      </c>
      <c r="W79" s="49">
        <v>0.003425</v>
      </c>
      <c r="X79" s="49">
        <v>0.005305</v>
      </c>
      <c r="Y79" s="49">
        <v>0.433596</v>
      </c>
      <c r="Z79" s="49">
        <v>0</v>
      </c>
      <c r="AA79" s="49">
        <v>0</v>
      </c>
      <c r="AB79" s="71">
        <v>79</v>
      </c>
      <c r="AC79" s="71"/>
      <c r="AD79" s="72"/>
      <c r="AE79" s="78" t="s">
        <v>910</v>
      </c>
      <c r="AF79" s="78">
        <v>426</v>
      </c>
      <c r="AG79" s="78">
        <v>439</v>
      </c>
      <c r="AH79" s="78">
        <v>265</v>
      </c>
      <c r="AI79" s="78">
        <v>363</v>
      </c>
      <c r="AJ79" s="78"/>
      <c r="AK79" s="78" t="s">
        <v>1053</v>
      </c>
      <c r="AL79" s="78" t="s">
        <v>1168</v>
      </c>
      <c r="AM79" s="78"/>
      <c r="AN79" s="78"/>
      <c r="AO79" s="80">
        <v>42944.80335648148</v>
      </c>
      <c r="AP79" s="78"/>
      <c r="AQ79" s="78" t="b">
        <v>1</v>
      </c>
      <c r="AR79" s="78" t="b">
        <v>0</v>
      </c>
      <c r="AS79" s="78" t="b">
        <v>0</v>
      </c>
      <c r="AT79" s="78"/>
      <c r="AU79" s="78">
        <v>11</v>
      </c>
      <c r="AV79" s="78"/>
      <c r="AW79" s="78" t="b">
        <v>0</v>
      </c>
      <c r="AX79" s="78" t="s">
        <v>1585</v>
      </c>
      <c r="AY79" s="82" t="s">
        <v>1662</v>
      </c>
      <c r="AZ79" s="78" t="s">
        <v>65</v>
      </c>
      <c r="BA79" s="78" t="str">
        <f>REPLACE(INDEX(GroupVertices[Group],MATCH(Vertices[[#This Row],[Vertex]],GroupVertices[Vertex],0)),1,1,"")</f>
        <v>1</v>
      </c>
      <c r="BB79" s="48"/>
      <c r="BC79" s="48"/>
      <c r="BD79" s="48"/>
      <c r="BE79" s="48"/>
      <c r="BF79" s="48"/>
      <c r="BG79" s="48"/>
      <c r="BH79" s="48"/>
      <c r="BI79" s="48"/>
      <c r="BJ79" s="48"/>
      <c r="BK79" s="48"/>
      <c r="BL79" s="48"/>
      <c r="BM79" s="49"/>
      <c r="BN79" s="48"/>
      <c r="BO79" s="49"/>
      <c r="BP79" s="48"/>
      <c r="BQ79" s="49"/>
      <c r="BR79" s="48"/>
      <c r="BS79" s="49"/>
      <c r="BT79" s="48"/>
      <c r="BU79" s="2"/>
      <c r="BV79" s="3"/>
      <c r="BW79" s="3"/>
      <c r="BX79" s="3"/>
      <c r="BY79" s="3"/>
    </row>
    <row r="80" spans="1:77" ht="41.45" customHeight="1">
      <c r="A80" s="64" t="s">
        <v>293</v>
      </c>
      <c r="C80" s="65"/>
      <c r="D80" s="65" t="s">
        <v>64</v>
      </c>
      <c r="E80" s="66">
        <v>785.4078894939566</v>
      </c>
      <c r="F80" s="68">
        <v>95.28323602066023</v>
      </c>
      <c r="G80" s="100" t="s">
        <v>1520</v>
      </c>
      <c r="H80" s="65"/>
      <c r="I80" s="69" t="s">
        <v>293</v>
      </c>
      <c r="J80" s="70"/>
      <c r="K80" s="70"/>
      <c r="L80" s="69" t="s">
        <v>1809</v>
      </c>
      <c r="M80" s="73">
        <v>1572.9402088479676</v>
      </c>
      <c r="N80" s="74">
        <v>932.2005615234375</v>
      </c>
      <c r="O80" s="74">
        <v>2079.747314453125</v>
      </c>
      <c r="P80" s="75"/>
      <c r="Q80" s="76"/>
      <c r="R80" s="76"/>
      <c r="S80" s="86"/>
      <c r="T80" s="48">
        <v>1</v>
      </c>
      <c r="U80" s="48">
        <v>0</v>
      </c>
      <c r="V80" s="49">
        <v>0</v>
      </c>
      <c r="W80" s="49">
        <v>0.003425</v>
      </c>
      <c r="X80" s="49">
        <v>0.005305</v>
      </c>
      <c r="Y80" s="49">
        <v>0.433596</v>
      </c>
      <c r="Z80" s="49">
        <v>0</v>
      </c>
      <c r="AA80" s="49">
        <v>0</v>
      </c>
      <c r="AB80" s="71">
        <v>80</v>
      </c>
      <c r="AC80" s="71"/>
      <c r="AD80" s="72"/>
      <c r="AE80" s="78" t="s">
        <v>911</v>
      </c>
      <c r="AF80" s="78">
        <v>3267</v>
      </c>
      <c r="AG80" s="78">
        <v>5607</v>
      </c>
      <c r="AH80" s="78">
        <v>19825</v>
      </c>
      <c r="AI80" s="78">
        <v>14150</v>
      </c>
      <c r="AJ80" s="78"/>
      <c r="AK80" s="78" t="s">
        <v>1054</v>
      </c>
      <c r="AL80" s="78"/>
      <c r="AM80" s="82" t="s">
        <v>1268</v>
      </c>
      <c r="AN80" s="78"/>
      <c r="AO80" s="80">
        <v>40937.12121527778</v>
      </c>
      <c r="AP80" s="82" t="s">
        <v>1383</v>
      </c>
      <c r="AQ80" s="78" t="b">
        <v>0</v>
      </c>
      <c r="AR80" s="78" t="b">
        <v>0</v>
      </c>
      <c r="AS80" s="78" t="b">
        <v>1</v>
      </c>
      <c r="AT80" s="78"/>
      <c r="AU80" s="78">
        <v>261</v>
      </c>
      <c r="AV80" s="82" t="s">
        <v>1435</v>
      </c>
      <c r="AW80" s="78" t="b">
        <v>0</v>
      </c>
      <c r="AX80" s="78" t="s">
        <v>1585</v>
      </c>
      <c r="AY80" s="82" t="s">
        <v>1663</v>
      </c>
      <c r="AZ80" s="78" t="s">
        <v>65</v>
      </c>
      <c r="BA80" s="78" t="str">
        <f>REPLACE(INDEX(GroupVertices[Group],MATCH(Vertices[[#This Row],[Vertex]],GroupVertices[Vertex],0)),1,1,"")</f>
        <v>1</v>
      </c>
      <c r="BB80" s="48"/>
      <c r="BC80" s="48"/>
      <c r="BD80" s="48"/>
      <c r="BE80" s="48"/>
      <c r="BF80" s="48"/>
      <c r="BG80" s="48"/>
      <c r="BH80" s="48"/>
      <c r="BI80" s="48"/>
      <c r="BJ80" s="48"/>
      <c r="BK80" s="48"/>
      <c r="BL80" s="48"/>
      <c r="BM80" s="49"/>
      <c r="BN80" s="48"/>
      <c r="BO80" s="49"/>
      <c r="BP80" s="48"/>
      <c r="BQ80" s="49"/>
      <c r="BR80" s="48"/>
      <c r="BS80" s="49"/>
      <c r="BT80" s="48"/>
      <c r="BU80" s="2"/>
      <c r="BV80" s="3"/>
      <c r="BW80" s="3"/>
      <c r="BX80" s="3"/>
      <c r="BY80" s="3"/>
    </row>
    <row r="81" spans="1:77" ht="41.45" customHeight="1">
      <c r="A81" s="64" t="s">
        <v>294</v>
      </c>
      <c r="C81" s="65"/>
      <c r="D81" s="65" t="s">
        <v>64</v>
      </c>
      <c r="E81" s="66">
        <v>1000</v>
      </c>
      <c r="F81" s="68">
        <v>86.54278014821469</v>
      </c>
      <c r="G81" s="100" t="s">
        <v>1521</v>
      </c>
      <c r="H81" s="65"/>
      <c r="I81" s="69" t="s">
        <v>294</v>
      </c>
      <c r="J81" s="70"/>
      <c r="K81" s="70"/>
      <c r="L81" s="69" t="s">
        <v>1810</v>
      </c>
      <c r="M81" s="73">
        <v>4485.842802604985</v>
      </c>
      <c r="N81" s="74">
        <v>4658.55078125</v>
      </c>
      <c r="O81" s="74">
        <v>1664.4417724609375</v>
      </c>
      <c r="P81" s="75"/>
      <c r="Q81" s="76"/>
      <c r="R81" s="76"/>
      <c r="S81" s="86"/>
      <c r="T81" s="48">
        <v>1</v>
      </c>
      <c r="U81" s="48">
        <v>0</v>
      </c>
      <c r="V81" s="49">
        <v>0</v>
      </c>
      <c r="W81" s="49">
        <v>0.003425</v>
      </c>
      <c r="X81" s="49">
        <v>0.005305</v>
      </c>
      <c r="Y81" s="49">
        <v>0.433596</v>
      </c>
      <c r="Z81" s="49">
        <v>0</v>
      </c>
      <c r="AA81" s="49">
        <v>0</v>
      </c>
      <c r="AB81" s="71">
        <v>81</v>
      </c>
      <c r="AC81" s="71"/>
      <c r="AD81" s="72"/>
      <c r="AE81" s="78" t="s">
        <v>912</v>
      </c>
      <c r="AF81" s="78">
        <v>4084</v>
      </c>
      <c r="AG81" s="78">
        <v>15986</v>
      </c>
      <c r="AH81" s="78">
        <v>19673</v>
      </c>
      <c r="AI81" s="78">
        <v>26713</v>
      </c>
      <c r="AJ81" s="78"/>
      <c r="AK81" s="78" t="s">
        <v>1055</v>
      </c>
      <c r="AL81" s="78"/>
      <c r="AM81" s="82" t="s">
        <v>1269</v>
      </c>
      <c r="AN81" s="78"/>
      <c r="AO81" s="80">
        <v>41548.80975694444</v>
      </c>
      <c r="AP81" s="82" t="s">
        <v>1384</v>
      </c>
      <c r="AQ81" s="78" t="b">
        <v>1</v>
      </c>
      <c r="AR81" s="78" t="b">
        <v>0</v>
      </c>
      <c r="AS81" s="78" t="b">
        <v>1</v>
      </c>
      <c r="AT81" s="78"/>
      <c r="AU81" s="78">
        <v>439</v>
      </c>
      <c r="AV81" s="82" t="s">
        <v>1435</v>
      </c>
      <c r="AW81" s="78" t="b">
        <v>1</v>
      </c>
      <c r="AX81" s="78" t="s">
        <v>1585</v>
      </c>
      <c r="AY81" s="82" t="s">
        <v>1664</v>
      </c>
      <c r="AZ81" s="78" t="s">
        <v>65</v>
      </c>
      <c r="BA81" s="78" t="str">
        <f>REPLACE(INDEX(GroupVertices[Group],MATCH(Vertices[[#This Row],[Vertex]],GroupVertices[Vertex],0)),1,1,"")</f>
        <v>1</v>
      </c>
      <c r="BB81" s="48"/>
      <c r="BC81" s="48"/>
      <c r="BD81" s="48"/>
      <c r="BE81" s="48"/>
      <c r="BF81" s="48"/>
      <c r="BG81" s="48"/>
      <c r="BH81" s="48"/>
      <c r="BI81" s="48"/>
      <c r="BJ81" s="48"/>
      <c r="BK81" s="48"/>
      <c r="BL81" s="48"/>
      <c r="BM81" s="49"/>
      <c r="BN81" s="48"/>
      <c r="BO81" s="49"/>
      <c r="BP81" s="48"/>
      <c r="BQ81" s="49"/>
      <c r="BR81" s="48"/>
      <c r="BS81" s="49"/>
      <c r="BT81" s="48"/>
      <c r="BU81" s="2"/>
      <c r="BV81" s="3"/>
      <c r="BW81" s="3"/>
      <c r="BX81" s="3"/>
      <c r="BY81" s="3"/>
    </row>
    <row r="82" spans="1:77" ht="41.45" customHeight="1">
      <c r="A82" s="64" t="s">
        <v>295</v>
      </c>
      <c r="C82" s="65"/>
      <c r="D82" s="65" t="s">
        <v>64</v>
      </c>
      <c r="E82" s="66">
        <v>304.3564882454509</v>
      </c>
      <c r="F82" s="68">
        <v>98.92291713451606</v>
      </c>
      <c r="G82" s="100" t="s">
        <v>1522</v>
      </c>
      <c r="H82" s="65"/>
      <c r="I82" s="69" t="s">
        <v>295</v>
      </c>
      <c r="J82" s="70"/>
      <c r="K82" s="70"/>
      <c r="L82" s="69" t="s">
        <v>1811</v>
      </c>
      <c r="M82" s="73">
        <v>359.95581630361556</v>
      </c>
      <c r="N82" s="74">
        <v>6479.0703125</v>
      </c>
      <c r="O82" s="74">
        <v>3221.083740234375</v>
      </c>
      <c r="P82" s="75"/>
      <c r="Q82" s="76"/>
      <c r="R82" s="76"/>
      <c r="S82" s="86"/>
      <c r="T82" s="48">
        <v>1</v>
      </c>
      <c r="U82" s="48">
        <v>0</v>
      </c>
      <c r="V82" s="49">
        <v>0</v>
      </c>
      <c r="W82" s="49">
        <v>0.003425</v>
      </c>
      <c r="X82" s="49">
        <v>0.005305</v>
      </c>
      <c r="Y82" s="49">
        <v>0.433596</v>
      </c>
      <c r="Z82" s="49">
        <v>0</v>
      </c>
      <c r="AA82" s="49">
        <v>0</v>
      </c>
      <c r="AB82" s="71">
        <v>82</v>
      </c>
      <c r="AC82" s="71"/>
      <c r="AD82" s="72"/>
      <c r="AE82" s="78" t="s">
        <v>913</v>
      </c>
      <c r="AF82" s="78">
        <v>246</v>
      </c>
      <c r="AG82" s="78">
        <v>1285</v>
      </c>
      <c r="AH82" s="78">
        <v>161</v>
      </c>
      <c r="AI82" s="78">
        <v>56</v>
      </c>
      <c r="AJ82" s="78"/>
      <c r="AK82" s="78" t="s">
        <v>1056</v>
      </c>
      <c r="AL82" s="78"/>
      <c r="AM82" s="82" t="s">
        <v>1270</v>
      </c>
      <c r="AN82" s="78"/>
      <c r="AO82" s="80">
        <v>40693.246412037035</v>
      </c>
      <c r="AP82" s="82" t="s">
        <v>1385</v>
      </c>
      <c r="AQ82" s="78" t="b">
        <v>1</v>
      </c>
      <c r="AR82" s="78" t="b">
        <v>0</v>
      </c>
      <c r="AS82" s="78" t="b">
        <v>0</v>
      </c>
      <c r="AT82" s="78"/>
      <c r="AU82" s="78">
        <v>54</v>
      </c>
      <c r="AV82" s="82" t="s">
        <v>1435</v>
      </c>
      <c r="AW82" s="78" t="b">
        <v>0</v>
      </c>
      <c r="AX82" s="78" t="s">
        <v>1585</v>
      </c>
      <c r="AY82" s="82" t="s">
        <v>1665</v>
      </c>
      <c r="AZ82" s="78" t="s">
        <v>65</v>
      </c>
      <c r="BA82" s="78" t="str">
        <f>REPLACE(INDEX(GroupVertices[Group],MATCH(Vertices[[#This Row],[Vertex]],GroupVertices[Vertex],0)),1,1,"")</f>
        <v>1</v>
      </c>
      <c r="BB82" s="48"/>
      <c r="BC82" s="48"/>
      <c r="BD82" s="48"/>
      <c r="BE82" s="48"/>
      <c r="BF82" s="48"/>
      <c r="BG82" s="48"/>
      <c r="BH82" s="48"/>
      <c r="BI82" s="48"/>
      <c r="BJ82" s="48"/>
      <c r="BK82" s="48"/>
      <c r="BL82" s="48"/>
      <c r="BM82" s="49"/>
      <c r="BN82" s="48"/>
      <c r="BO82" s="49"/>
      <c r="BP82" s="48"/>
      <c r="BQ82" s="49"/>
      <c r="BR82" s="48"/>
      <c r="BS82" s="49"/>
      <c r="BT82" s="48"/>
      <c r="BU82" s="2"/>
      <c r="BV82" s="3"/>
      <c r="BW82" s="3"/>
      <c r="BX82" s="3"/>
      <c r="BY82" s="3"/>
    </row>
    <row r="83" spans="1:77" ht="41.45" customHeight="1">
      <c r="A83" s="64" t="s">
        <v>296</v>
      </c>
      <c r="C83" s="65"/>
      <c r="D83" s="65" t="s">
        <v>64</v>
      </c>
      <c r="E83" s="66">
        <v>1000</v>
      </c>
      <c r="F83" s="68">
        <v>88.26493375252639</v>
      </c>
      <c r="G83" s="100" t="s">
        <v>1523</v>
      </c>
      <c r="H83" s="65"/>
      <c r="I83" s="69" t="s">
        <v>296</v>
      </c>
      <c r="J83" s="70"/>
      <c r="K83" s="70"/>
      <c r="L83" s="69" t="s">
        <v>1812</v>
      </c>
      <c r="M83" s="73">
        <v>3911.9064114080397</v>
      </c>
      <c r="N83" s="74">
        <v>2076.954345703125</v>
      </c>
      <c r="O83" s="74">
        <v>9115.7265625</v>
      </c>
      <c r="P83" s="75"/>
      <c r="Q83" s="76"/>
      <c r="R83" s="76"/>
      <c r="S83" s="86"/>
      <c r="T83" s="48">
        <v>1</v>
      </c>
      <c r="U83" s="48">
        <v>0</v>
      </c>
      <c r="V83" s="49">
        <v>0</v>
      </c>
      <c r="W83" s="49">
        <v>0.003425</v>
      </c>
      <c r="X83" s="49">
        <v>0.005305</v>
      </c>
      <c r="Y83" s="49">
        <v>0.433596</v>
      </c>
      <c r="Z83" s="49">
        <v>0</v>
      </c>
      <c r="AA83" s="49">
        <v>0</v>
      </c>
      <c r="AB83" s="71">
        <v>83</v>
      </c>
      <c r="AC83" s="71"/>
      <c r="AD83" s="72"/>
      <c r="AE83" s="78" t="s">
        <v>914</v>
      </c>
      <c r="AF83" s="78">
        <v>1487</v>
      </c>
      <c r="AG83" s="78">
        <v>13941</v>
      </c>
      <c r="AH83" s="78">
        <v>5300</v>
      </c>
      <c r="AI83" s="78">
        <v>6435</v>
      </c>
      <c r="AJ83" s="78"/>
      <c r="AK83" s="78" t="s">
        <v>1057</v>
      </c>
      <c r="AL83" s="78" t="s">
        <v>1169</v>
      </c>
      <c r="AM83" s="82" t="s">
        <v>1271</v>
      </c>
      <c r="AN83" s="78"/>
      <c r="AO83" s="80">
        <v>39960.65503472222</v>
      </c>
      <c r="AP83" s="82" t="s">
        <v>1386</v>
      </c>
      <c r="AQ83" s="78" t="b">
        <v>0</v>
      </c>
      <c r="AR83" s="78" t="b">
        <v>0</v>
      </c>
      <c r="AS83" s="78" t="b">
        <v>1</v>
      </c>
      <c r="AT83" s="78"/>
      <c r="AU83" s="78">
        <v>342</v>
      </c>
      <c r="AV83" s="82" t="s">
        <v>1438</v>
      </c>
      <c r="AW83" s="78" t="b">
        <v>0</v>
      </c>
      <c r="AX83" s="78" t="s">
        <v>1585</v>
      </c>
      <c r="AY83" s="82" t="s">
        <v>1666</v>
      </c>
      <c r="AZ83" s="78" t="s">
        <v>65</v>
      </c>
      <c r="BA83" s="78" t="str">
        <f>REPLACE(INDEX(GroupVertices[Group],MATCH(Vertices[[#This Row],[Vertex]],GroupVertices[Vertex],0)),1,1,"")</f>
        <v>1</v>
      </c>
      <c r="BB83" s="48"/>
      <c r="BC83" s="48"/>
      <c r="BD83" s="48"/>
      <c r="BE83" s="48"/>
      <c r="BF83" s="48"/>
      <c r="BG83" s="48"/>
      <c r="BH83" s="48"/>
      <c r="BI83" s="48"/>
      <c r="BJ83" s="48"/>
      <c r="BK83" s="48"/>
      <c r="BL83" s="48"/>
      <c r="BM83" s="49"/>
      <c r="BN83" s="48"/>
      <c r="BO83" s="49"/>
      <c r="BP83" s="48"/>
      <c r="BQ83" s="49"/>
      <c r="BR83" s="48"/>
      <c r="BS83" s="49"/>
      <c r="BT83" s="48"/>
      <c r="BU83" s="2"/>
      <c r="BV83" s="3"/>
      <c r="BW83" s="3"/>
      <c r="BX83" s="3"/>
      <c r="BY83" s="3"/>
    </row>
    <row r="84" spans="1:77" ht="41.45" customHeight="1">
      <c r="A84" s="64" t="s">
        <v>297</v>
      </c>
      <c r="C84" s="65"/>
      <c r="D84" s="65" t="s">
        <v>64</v>
      </c>
      <c r="E84" s="66">
        <v>184.48319829990703</v>
      </c>
      <c r="F84" s="68">
        <v>99.82988996182348</v>
      </c>
      <c r="G84" s="100" t="s">
        <v>1524</v>
      </c>
      <c r="H84" s="65"/>
      <c r="I84" s="69" t="s">
        <v>297</v>
      </c>
      <c r="J84" s="70"/>
      <c r="K84" s="70"/>
      <c r="L84" s="69" t="s">
        <v>1813</v>
      </c>
      <c r="M84" s="73">
        <v>57.692005389624974</v>
      </c>
      <c r="N84" s="74">
        <v>708.2384033203125</v>
      </c>
      <c r="O84" s="74">
        <v>7442.8515625</v>
      </c>
      <c r="P84" s="75"/>
      <c r="Q84" s="76"/>
      <c r="R84" s="76"/>
      <c r="S84" s="86"/>
      <c r="T84" s="48">
        <v>1</v>
      </c>
      <c r="U84" s="48">
        <v>0</v>
      </c>
      <c r="V84" s="49">
        <v>0</v>
      </c>
      <c r="W84" s="49">
        <v>0.003425</v>
      </c>
      <c r="X84" s="49">
        <v>0.005305</v>
      </c>
      <c r="Y84" s="49">
        <v>0.433596</v>
      </c>
      <c r="Z84" s="49">
        <v>0</v>
      </c>
      <c r="AA84" s="49">
        <v>0</v>
      </c>
      <c r="AB84" s="71">
        <v>84</v>
      </c>
      <c r="AC84" s="71"/>
      <c r="AD84" s="72"/>
      <c r="AE84" s="78" t="s">
        <v>915</v>
      </c>
      <c r="AF84" s="78">
        <v>484</v>
      </c>
      <c r="AG84" s="78">
        <v>208</v>
      </c>
      <c r="AH84" s="78">
        <v>746</v>
      </c>
      <c r="AI84" s="78">
        <v>630</v>
      </c>
      <c r="AJ84" s="78"/>
      <c r="AK84" s="78" t="s">
        <v>1058</v>
      </c>
      <c r="AL84" s="78" t="s">
        <v>1170</v>
      </c>
      <c r="AM84" s="78"/>
      <c r="AN84" s="78"/>
      <c r="AO84" s="80">
        <v>43165.23302083334</v>
      </c>
      <c r="AP84" s="78"/>
      <c r="AQ84" s="78" t="b">
        <v>0</v>
      </c>
      <c r="AR84" s="78" t="b">
        <v>0</v>
      </c>
      <c r="AS84" s="78" t="b">
        <v>0</v>
      </c>
      <c r="AT84" s="78"/>
      <c r="AU84" s="78">
        <v>2</v>
      </c>
      <c r="AV84" s="82" t="s">
        <v>1435</v>
      </c>
      <c r="AW84" s="78" t="b">
        <v>0</v>
      </c>
      <c r="AX84" s="78" t="s">
        <v>1585</v>
      </c>
      <c r="AY84" s="82" t="s">
        <v>1667</v>
      </c>
      <c r="AZ84" s="78" t="s">
        <v>65</v>
      </c>
      <c r="BA84" s="78" t="str">
        <f>REPLACE(INDEX(GroupVertices[Group],MATCH(Vertices[[#This Row],[Vertex]],GroupVertices[Vertex],0)),1,1,"")</f>
        <v>1</v>
      </c>
      <c r="BB84" s="48"/>
      <c r="BC84" s="48"/>
      <c r="BD84" s="48"/>
      <c r="BE84" s="48"/>
      <c r="BF84" s="48"/>
      <c r="BG84" s="48"/>
      <c r="BH84" s="48"/>
      <c r="BI84" s="48"/>
      <c r="BJ84" s="48"/>
      <c r="BK84" s="48"/>
      <c r="BL84" s="48"/>
      <c r="BM84" s="49"/>
      <c r="BN84" s="48"/>
      <c r="BO84" s="49"/>
      <c r="BP84" s="48"/>
      <c r="BQ84" s="49"/>
      <c r="BR84" s="48"/>
      <c r="BS84" s="49"/>
      <c r="BT84" s="48"/>
      <c r="BU84" s="2"/>
      <c r="BV84" s="3"/>
      <c r="BW84" s="3"/>
      <c r="BX84" s="3"/>
      <c r="BY84" s="3"/>
    </row>
    <row r="85" spans="1:77" ht="41.45" customHeight="1">
      <c r="A85" s="64" t="s">
        <v>298</v>
      </c>
      <c r="C85" s="65"/>
      <c r="D85" s="65" t="s">
        <v>64</v>
      </c>
      <c r="E85" s="66">
        <v>360.341878071457</v>
      </c>
      <c r="F85" s="68">
        <v>98.49932629687851</v>
      </c>
      <c r="G85" s="100" t="s">
        <v>1525</v>
      </c>
      <c r="H85" s="65"/>
      <c r="I85" s="69" t="s">
        <v>298</v>
      </c>
      <c r="J85" s="70"/>
      <c r="K85" s="70"/>
      <c r="L85" s="69" t="s">
        <v>1814</v>
      </c>
      <c r="M85" s="73">
        <v>501.1245227936223</v>
      </c>
      <c r="N85" s="74">
        <v>5146.94287109375</v>
      </c>
      <c r="O85" s="74">
        <v>2318.51171875</v>
      </c>
      <c r="P85" s="75"/>
      <c r="Q85" s="76"/>
      <c r="R85" s="76"/>
      <c r="S85" s="86"/>
      <c r="T85" s="48">
        <v>1</v>
      </c>
      <c r="U85" s="48">
        <v>0</v>
      </c>
      <c r="V85" s="49">
        <v>0</v>
      </c>
      <c r="W85" s="49">
        <v>0.003425</v>
      </c>
      <c r="X85" s="49">
        <v>0.005305</v>
      </c>
      <c r="Y85" s="49">
        <v>0.433596</v>
      </c>
      <c r="Z85" s="49">
        <v>0</v>
      </c>
      <c r="AA85" s="49">
        <v>0</v>
      </c>
      <c r="AB85" s="71">
        <v>85</v>
      </c>
      <c r="AC85" s="71"/>
      <c r="AD85" s="72"/>
      <c r="AE85" s="78" t="s">
        <v>916</v>
      </c>
      <c r="AF85" s="78">
        <v>838</v>
      </c>
      <c r="AG85" s="78">
        <v>1788</v>
      </c>
      <c r="AH85" s="78">
        <v>2785</v>
      </c>
      <c r="AI85" s="78">
        <v>1876</v>
      </c>
      <c r="AJ85" s="78"/>
      <c r="AK85" s="78" t="s">
        <v>1059</v>
      </c>
      <c r="AL85" s="78" t="s">
        <v>1170</v>
      </c>
      <c r="AM85" s="82" t="s">
        <v>1272</v>
      </c>
      <c r="AN85" s="78"/>
      <c r="AO85" s="80">
        <v>39531.103055555555</v>
      </c>
      <c r="AP85" s="78"/>
      <c r="AQ85" s="78" t="b">
        <v>0</v>
      </c>
      <c r="AR85" s="78" t="b">
        <v>0</v>
      </c>
      <c r="AS85" s="78" t="b">
        <v>1</v>
      </c>
      <c r="AT85" s="78"/>
      <c r="AU85" s="78">
        <v>122</v>
      </c>
      <c r="AV85" s="82" t="s">
        <v>1437</v>
      </c>
      <c r="AW85" s="78" t="b">
        <v>0</v>
      </c>
      <c r="AX85" s="78" t="s">
        <v>1585</v>
      </c>
      <c r="AY85" s="82" t="s">
        <v>1668</v>
      </c>
      <c r="AZ85" s="78" t="s">
        <v>65</v>
      </c>
      <c r="BA85" s="78" t="str">
        <f>REPLACE(INDEX(GroupVertices[Group],MATCH(Vertices[[#This Row],[Vertex]],GroupVertices[Vertex],0)),1,1,"")</f>
        <v>1</v>
      </c>
      <c r="BB85" s="48"/>
      <c r="BC85" s="48"/>
      <c r="BD85" s="48"/>
      <c r="BE85" s="48"/>
      <c r="BF85" s="48"/>
      <c r="BG85" s="48"/>
      <c r="BH85" s="48"/>
      <c r="BI85" s="48"/>
      <c r="BJ85" s="48"/>
      <c r="BK85" s="48"/>
      <c r="BL85" s="48"/>
      <c r="BM85" s="49"/>
      <c r="BN85" s="48"/>
      <c r="BO85" s="49"/>
      <c r="BP85" s="48"/>
      <c r="BQ85" s="49"/>
      <c r="BR85" s="48"/>
      <c r="BS85" s="49"/>
      <c r="BT85" s="48"/>
      <c r="BU85" s="2"/>
      <c r="BV85" s="3"/>
      <c r="BW85" s="3"/>
      <c r="BX85" s="3"/>
      <c r="BY85" s="3"/>
    </row>
    <row r="86" spans="1:77" ht="41.45" customHeight="1">
      <c r="A86" s="64" t="s">
        <v>299</v>
      </c>
      <c r="C86" s="65"/>
      <c r="D86" s="65" t="s">
        <v>64</v>
      </c>
      <c r="E86" s="66">
        <v>590.0711913932794</v>
      </c>
      <c r="F86" s="68">
        <v>96.76117224343139</v>
      </c>
      <c r="G86" s="100" t="s">
        <v>1526</v>
      </c>
      <c r="H86" s="65"/>
      <c r="I86" s="69" t="s">
        <v>299</v>
      </c>
      <c r="J86" s="70"/>
      <c r="K86" s="70"/>
      <c r="L86" s="69" t="s">
        <v>1815</v>
      </c>
      <c r="M86" s="73">
        <v>1080.3933303390972</v>
      </c>
      <c r="N86" s="74">
        <v>5494.49365234375</v>
      </c>
      <c r="O86" s="74">
        <v>8608.41015625</v>
      </c>
      <c r="P86" s="75"/>
      <c r="Q86" s="76"/>
      <c r="R86" s="76"/>
      <c r="S86" s="86"/>
      <c r="T86" s="48">
        <v>1</v>
      </c>
      <c r="U86" s="48">
        <v>0</v>
      </c>
      <c r="V86" s="49">
        <v>0</v>
      </c>
      <c r="W86" s="49">
        <v>0.003425</v>
      </c>
      <c r="X86" s="49">
        <v>0.005305</v>
      </c>
      <c r="Y86" s="49">
        <v>0.433596</v>
      </c>
      <c r="Z86" s="49">
        <v>0</v>
      </c>
      <c r="AA86" s="49">
        <v>0</v>
      </c>
      <c r="AB86" s="71">
        <v>86</v>
      </c>
      <c r="AC86" s="71"/>
      <c r="AD86" s="72"/>
      <c r="AE86" s="78" t="s">
        <v>917</v>
      </c>
      <c r="AF86" s="78">
        <v>2988</v>
      </c>
      <c r="AG86" s="78">
        <v>3852</v>
      </c>
      <c r="AH86" s="78">
        <v>2576</v>
      </c>
      <c r="AI86" s="78">
        <v>647</v>
      </c>
      <c r="AJ86" s="78"/>
      <c r="AK86" s="78" t="s">
        <v>1060</v>
      </c>
      <c r="AL86" s="78" t="s">
        <v>1171</v>
      </c>
      <c r="AM86" s="82" t="s">
        <v>1273</v>
      </c>
      <c r="AN86" s="78"/>
      <c r="AO86" s="80">
        <v>39573.63974537037</v>
      </c>
      <c r="AP86" s="82" t="s">
        <v>1387</v>
      </c>
      <c r="AQ86" s="78" t="b">
        <v>0</v>
      </c>
      <c r="AR86" s="78" t="b">
        <v>0</v>
      </c>
      <c r="AS86" s="78" t="b">
        <v>0</v>
      </c>
      <c r="AT86" s="78"/>
      <c r="AU86" s="78">
        <v>173</v>
      </c>
      <c r="AV86" s="82" t="s">
        <v>1438</v>
      </c>
      <c r="AW86" s="78" t="b">
        <v>0</v>
      </c>
      <c r="AX86" s="78" t="s">
        <v>1585</v>
      </c>
      <c r="AY86" s="82" t="s">
        <v>1669</v>
      </c>
      <c r="AZ86" s="78" t="s">
        <v>65</v>
      </c>
      <c r="BA86" s="78" t="str">
        <f>REPLACE(INDEX(GroupVertices[Group],MATCH(Vertices[[#This Row],[Vertex]],GroupVertices[Vertex],0)),1,1,"")</f>
        <v>1</v>
      </c>
      <c r="BB86" s="48"/>
      <c r="BC86" s="48"/>
      <c r="BD86" s="48"/>
      <c r="BE86" s="48"/>
      <c r="BF86" s="48"/>
      <c r="BG86" s="48"/>
      <c r="BH86" s="48"/>
      <c r="BI86" s="48"/>
      <c r="BJ86" s="48"/>
      <c r="BK86" s="48"/>
      <c r="BL86" s="48"/>
      <c r="BM86" s="49"/>
      <c r="BN86" s="48"/>
      <c r="BO86" s="49"/>
      <c r="BP86" s="48"/>
      <c r="BQ86" s="49"/>
      <c r="BR86" s="48"/>
      <c r="BS86" s="49"/>
      <c r="BT86" s="48"/>
      <c r="BU86" s="2"/>
      <c r="BV86" s="3"/>
      <c r="BW86" s="3"/>
      <c r="BX86" s="3"/>
      <c r="BY86" s="3"/>
    </row>
    <row r="87" spans="1:77" ht="41.45" customHeight="1">
      <c r="A87" s="64" t="s">
        <v>300</v>
      </c>
      <c r="C87" s="65"/>
      <c r="D87" s="65" t="s">
        <v>64</v>
      </c>
      <c r="E87" s="66">
        <v>1000</v>
      </c>
      <c r="F87" s="68">
        <v>91.33280934201662</v>
      </c>
      <c r="G87" s="100" t="s">
        <v>1527</v>
      </c>
      <c r="H87" s="65"/>
      <c r="I87" s="69" t="s">
        <v>300</v>
      </c>
      <c r="J87" s="70"/>
      <c r="K87" s="70"/>
      <c r="L87" s="69" t="s">
        <v>1816</v>
      </c>
      <c r="M87" s="73">
        <v>2889.485739950595</v>
      </c>
      <c r="N87" s="74">
        <v>4736.48388671875</v>
      </c>
      <c r="O87" s="74">
        <v>9214.0322265625</v>
      </c>
      <c r="P87" s="75"/>
      <c r="Q87" s="76"/>
      <c r="R87" s="76"/>
      <c r="S87" s="86"/>
      <c r="T87" s="48">
        <v>1</v>
      </c>
      <c r="U87" s="48">
        <v>0</v>
      </c>
      <c r="V87" s="49">
        <v>0</v>
      </c>
      <c r="W87" s="49">
        <v>0.003425</v>
      </c>
      <c r="X87" s="49">
        <v>0.005305</v>
      </c>
      <c r="Y87" s="49">
        <v>0.433596</v>
      </c>
      <c r="Z87" s="49">
        <v>0</v>
      </c>
      <c r="AA87" s="49">
        <v>0</v>
      </c>
      <c r="AB87" s="71">
        <v>87</v>
      </c>
      <c r="AC87" s="71"/>
      <c r="AD87" s="72"/>
      <c r="AE87" s="78" t="s">
        <v>918</v>
      </c>
      <c r="AF87" s="78">
        <v>1322</v>
      </c>
      <c r="AG87" s="78">
        <v>10298</v>
      </c>
      <c r="AH87" s="78">
        <v>4931</v>
      </c>
      <c r="AI87" s="78">
        <v>4494</v>
      </c>
      <c r="AJ87" s="78"/>
      <c r="AK87" s="78" t="s">
        <v>1061</v>
      </c>
      <c r="AL87" s="78" t="s">
        <v>1172</v>
      </c>
      <c r="AM87" s="82" t="s">
        <v>1274</v>
      </c>
      <c r="AN87" s="78"/>
      <c r="AO87" s="80">
        <v>39875.44357638889</v>
      </c>
      <c r="AP87" s="82" t="s">
        <v>1388</v>
      </c>
      <c r="AQ87" s="78" t="b">
        <v>0</v>
      </c>
      <c r="AR87" s="78" t="b">
        <v>0</v>
      </c>
      <c r="AS87" s="78" t="b">
        <v>1</v>
      </c>
      <c r="AT87" s="78"/>
      <c r="AU87" s="78">
        <v>143</v>
      </c>
      <c r="AV87" s="82" t="s">
        <v>1435</v>
      </c>
      <c r="AW87" s="78" t="b">
        <v>0</v>
      </c>
      <c r="AX87" s="78" t="s">
        <v>1585</v>
      </c>
      <c r="AY87" s="82" t="s">
        <v>1670</v>
      </c>
      <c r="AZ87" s="78" t="s">
        <v>65</v>
      </c>
      <c r="BA87" s="78" t="str">
        <f>REPLACE(INDEX(GroupVertices[Group],MATCH(Vertices[[#This Row],[Vertex]],GroupVertices[Vertex],0)),1,1,"")</f>
        <v>1</v>
      </c>
      <c r="BB87" s="48"/>
      <c r="BC87" s="48"/>
      <c r="BD87" s="48"/>
      <c r="BE87" s="48"/>
      <c r="BF87" s="48"/>
      <c r="BG87" s="48"/>
      <c r="BH87" s="48"/>
      <c r="BI87" s="48"/>
      <c r="BJ87" s="48"/>
      <c r="BK87" s="48"/>
      <c r="BL87" s="48"/>
      <c r="BM87" s="49"/>
      <c r="BN87" s="48"/>
      <c r="BO87" s="49"/>
      <c r="BP87" s="48"/>
      <c r="BQ87" s="49"/>
      <c r="BR87" s="48"/>
      <c r="BS87" s="49"/>
      <c r="BT87" s="48"/>
      <c r="BU87" s="2"/>
      <c r="BV87" s="3"/>
      <c r="BW87" s="3"/>
      <c r="BX87" s="3"/>
      <c r="BY87" s="3"/>
    </row>
    <row r="88" spans="1:77" ht="41.45" customHeight="1">
      <c r="A88" s="64" t="s">
        <v>301</v>
      </c>
      <c r="C88" s="65"/>
      <c r="D88" s="65" t="s">
        <v>64</v>
      </c>
      <c r="E88" s="66">
        <v>217.5401779784832</v>
      </c>
      <c r="F88" s="68">
        <v>99.57977767796991</v>
      </c>
      <c r="G88" s="100" t="s">
        <v>1528</v>
      </c>
      <c r="H88" s="65"/>
      <c r="I88" s="69" t="s">
        <v>301</v>
      </c>
      <c r="J88" s="70"/>
      <c r="K88" s="70"/>
      <c r="L88" s="69" t="s">
        <v>1817</v>
      </c>
      <c r="M88" s="73">
        <v>141.04609252189536</v>
      </c>
      <c r="N88" s="74">
        <v>2983.654296875</v>
      </c>
      <c r="O88" s="74">
        <v>6107.0087890625</v>
      </c>
      <c r="P88" s="75"/>
      <c r="Q88" s="76"/>
      <c r="R88" s="76"/>
      <c r="S88" s="86"/>
      <c r="T88" s="48">
        <v>1</v>
      </c>
      <c r="U88" s="48">
        <v>0</v>
      </c>
      <c r="V88" s="49">
        <v>0</v>
      </c>
      <c r="W88" s="49">
        <v>0.003425</v>
      </c>
      <c r="X88" s="49">
        <v>0.005305</v>
      </c>
      <c r="Y88" s="49">
        <v>0.433596</v>
      </c>
      <c r="Z88" s="49">
        <v>0</v>
      </c>
      <c r="AA88" s="49">
        <v>0</v>
      </c>
      <c r="AB88" s="71">
        <v>88</v>
      </c>
      <c r="AC88" s="71"/>
      <c r="AD88" s="72"/>
      <c r="AE88" s="78" t="s">
        <v>919</v>
      </c>
      <c r="AF88" s="78">
        <v>368</v>
      </c>
      <c r="AG88" s="78">
        <v>505</v>
      </c>
      <c r="AH88" s="78">
        <v>1308</v>
      </c>
      <c r="AI88" s="78">
        <v>138</v>
      </c>
      <c r="AJ88" s="78"/>
      <c r="AK88" s="78"/>
      <c r="AL88" s="78" t="s">
        <v>1173</v>
      </c>
      <c r="AM88" s="82" t="s">
        <v>1275</v>
      </c>
      <c r="AN88" s="78"/>
      <c r="AO88" s="80">
        <v>39408.93115740741</v>
      </c>
      <c r="AP88" s="78"/>
      <c r="AQ88" s="78" t="b">
        <v>0</v>
      </c>
      <c r="AR88" s="78" t="b">
        <v>0</v>
      </c>
      <c r="AS88" s="78" t="b">
        <v>1</v>
      </c>
      <c r="AT88" s="78"/>
      <c r="AU88" s="78">
        <v>31</v>
      </c>
      <c r="AV88" s="82" t="s">
        <v>1444</v>
      </c>
      <c r="AW88" s="78" t="b">
        <v>0</v>
      </c>
      <c r="AX88" s="78" t="s">
        <v>1585</v>
      </c>
      <c r="AY88" s="82" t="s">
        <v>1671</v>
      </c>
      <c r="AZ88" s="78" t="s">
        <v>65</v>
      </c>
      <c r="BA88" s="78" t="str">
        <f>REPLACE(INDEX(GroupVertices[Group],MATCH(Vertices[[#This Row],[Vertex]],GroupVertices[Vertex],0)),1,1,"")</f>
        <v>1</v>
      </c>
      <c r="BB88" s="48"/>
      <c r="BC88" s="48"/>
      <c r="BD88" s="48"/>
      <c r="BE88" s="48"/>
      <c r="BF88" s="48"/>
      <c r="BG88" s="48"/>
      <c r="BH88" s="48"/>
      <c r="BI88" s="48"/>
      <c r="BJ88" s="48"/>
      <c r="BK88" s="48"/>
      <c r="BL88" s="48"/>
      <c r="BM88" s="49"/>
      <c r="BN88" s="48"/>
      <c r="BO88" s="49"/>
      <c r="BP88" s="48"/>
      <c r="BQ88" s="49"/>
      <c r="BR88" s="48"/>
      <c r="BS88" s="49"/>
      <c r="BT88" s="48"/>
      <c r="BU88" s="2"/>
      <c r="BV88" s="3"/>
      <c r="BW88" s="3"/>
      <c r="BX88" s="3"/>
      <c r="BY88" s="3"/>
    </row>
    <row r="89" spans="1:77" ht="41.45" customHeight="1">
      <c r="A89" s="64" t="s">
        <v>302</v>
      </c>
      <c r="C89" s="65"/>
      <c r="D89" s="65" t="s">
        <v>64</v>
      </c>
      <c r="E89" s="66">
        <v>1000</v>
      </c>
      <c r="F89" s="68">
        <v>70</v>
      </c>
      <c r="G89" s="100" t="s">
        <v>1529</v>
      </c>
      <c r="H89" s="65"/>
      <c r="I89" s="69" t="s">
        <v>302</v>
      </c>
      <c r="J89" s="70"/>
      <c r="K89" s="70"/>
      <c r="L89" s="69" t="s">
        <v>1818</v>
      </c>
      <c r="M89" s="73">
        <v>9999</v>
      </c>
      <c r="N89" s="74">
        <v>3533.420166015625</v>
      </c>
      <c r="O89" s="74">
        <v>9150.69921875</v>
      </c>
      <c r="P89" s="75"/>
      <c r="Q89" s="76"/>
      <c r="R89" s="76"/>
      <c r="S89" s="86"/>
      <c r="T89" s="48">
        <v>1</v>
      </c>
      <c r="U89" s="48">
        <v>0</v>
      </c>
      <c r="V89" s="49">
        <v>0</v>
      </c>
      <c r="W89" s="49">
        <v>0.003425</v>
      </c>
      <c r="X89" s="49">
        <v>0.005305</v>
      </c>
      <c r="Y89" s="49">
        <v>0.433596</v>
      </c>
      <c r="Z89" s="49">
        <v>0</v>
      </c>
      <c r="AA89" s="49">
        <v>0</v>
      </c>
      <c r="AB89" s="71">
        <v>89</v>
      </c>
      <c r="AC89" s="71"/>
      <c r="AD89" s="72"/>
      <c r="AE89" s="78" t="s">
        <v>920</v>
      </c>
      <c r="AF89" s="78">
        <v>6639</v>
      </c>
      <c r="AG89" s="78">
        <v>35630</v>
      </c>
      <c r="AH89" s="78">
        <v>101886</v>
      </c>
      <c r="AI89" s="78">
        <v>28887</v>
      </c>
      <c r="AJ89" s="78"/>
      <c r="AK89" s="78" t="s">
        <v>1062</v>
      </c>
      <c r="AL89" s="78" t="s">
        <v>1174</v>
      </c>
      <c r="AM89" s="82" t="s">
        <v>1276</v>
      </c>
      <c r="AN89" s="78"/>
      <c r="AO89" s="80">
        <v>40219.59030092593</v>
      </c>
      <c r="AP89" s="82" t="s">
        <v>1389</v>
      </c>
      <c r="AQ89" s="78" t="b">
        <v>0</v>
      </c>
      <c r="AR89" s="78" t="b">
        <v>0</v>
      </c>
      <c r="AS89" s="78" t="b">
        <v>0</v>
      </c>
      <c r="AT89" s="78"/>
      <c r="AU89" s="78">
        <v>1027</v>
      </c>
      <c r="AV89" s="82" t="s">
        <v>1445</v>
      </c>
      <c r="AW89" s="78" t="b">
        <v>0</v>
      </c>
      <c r="AX89" s="78" t="s">
        <v>1585</v>
      </c>
      <c r="AY89" s="82" t="s">
        <v>1672</v>
      </c>
      <c r="AZ89" s="78" t="s">
        <v>65</v>
      </c>
      <c r="BA89" s="78" t="str">
        <f>REPLACE(INDEX(GroupVertices[Group],MATCH(Vertices[[#This Row],[Vertex]],GroupVertices[Vertex],0)),1,1,"")</f>
        <v>1</v>
      </c>
      <c r="BB89" s="48"/>
      <c r="BC89" s="48"/>
      <c r="BD89" s="48"/>
      <c r="BE89" s="48"/>
      <c r="BF89" s="48"/>
      <c r="BG89" s="48"/>
      <c r="BH89" s="48"/>
      <c r="BI89" s="48"/>
      <c r="BJ89" s="48"/>
      <c r="BK89" s="48"/>
      <c r="BL89" s="48"/>
      <c r="BM89" s="49"/>
      <c r="BN89" s="48"/>
      <c r="BO89" s="49"/>
      <c r="BP89" s="48"/>
      <c r="BQ89" s="49"/>
      <c r="BR89" s="48"/>
      <c r="BS89" s="49"/>
      <c r="BT89" s="48"/>
      <c r="BU89" s="2"/>
      <c r="BV89" s="3"/>
      <c r="BW89" s="3"/>
      <c r="BX89" s="3"/>
      <c r="BY89" s="3"/>
    </row>
    <row r="90" spans="1:77" ht="41.45" customHeight="1">
      <c r="A90" s="64" t="s">
        <v>303</v>
      </c>
      <c r="C90" s="65"/>
      <c r="D90" s="65" t="s">
        <v>64</v>
      </c>
      <c r="E90" s="66">
        <v>167.34254217027492</v>
      </c>
      <c r="F90" s="68">
        <v>99.95957781271053</v>
      </c>
      <c r="G90" s="100" t="s">
        <v>1530</v>
      </c>
      <c r="H90" s="65"/>
      <c r="I90" s="69" t="s">
        <v>303</v>
      </c>
      <c r="J90" s="70"/>
      <c r="K90" s="70"/>
      <c r="L90" s="69" t="s">
        <v>1819</v>
      </c>
      <c r="M90" s="73">
        <v>14.471367617336627</v>
      </c>
      <c r="N90" s="74">
        <v>2397.1435546875</v>
      </c>
      <c r="O90" s="74">
        <v>3136.521484375</v>
      </c>
      <c r="P90" s="75"/>
      <c r="Q90" s="76"/>
      <c r="R90" s="76"/>
      <c r="S90" s="86"/>
      <c r="T90" s="48">
        <v>1</v>
      </c>
      <c r="U90" s="48">
        <v>0</v>
      </c>
      <c r="V90" s="49">
        <v>0</v>
      </c>
      <c r="W90" s="49">
        <v>0.003425</v>
      </c>
      <c r="X90" s="49">
        <v>0.005305</v>
      </c>
      <c r="Y90" s="49">
        <v>0.433596</v>
      </c>
      <c r="Z90" s="49">
        <v>0</v>
      </c>
      <c r="AA90" s="49">
        <v>0</v>
      </c>
      <c r="AB90" s="71">
        <v>90</v>
      </c>
      <c r="AC90" s="71"/>
      <c r="AD90" s="72"/>
      <c r="AE90" s="78" t="s">
        <v>921</v>
      </c>
      <c r="AF90" s="78">
        <v>78</v>
      </c>
      <c r="AG90" s="78">
        <v>54</v>
      </c>
      <c r="AH90" s="78">
        <v>66</v>
      </c>
      <c r="AI90" s="78">
        <v>17</v>
      </c>
      <c r="AJ90" s="78"/>
      <c r="AK90" s="78" t="s">
        <v>1063</v>
      </c>
      <c r="AL90" s="78" t="s">
        <v>1175</v>
      </c>
      <c r="AM90" s="78"/>
      <c r="AN90" s="78"/>
      <c r="AO90" s="80">
        <v>43189.81505787037</v>
      </c>
      <c r="AP90" s="78"/>
      <c r="AQ90" s="78" t="b">
        <v>1</v>
      </c>
      <c r="AR90" s="78" t="b">
        <v>0</v>
      </c>
      <c r="AS90" s="78" t="b">
        <v>0</v>
      </c>
      <c r="AT90" s="78"/>
      <c r="AU90" s="78">
        <v>0</v>
      </c>
      <c r="AV90" s="78"/>
      <c r="AW90" s="78" t="b">
        <v>0</v>
      </c>
      <c r="AX90" s="78" t="s">
        <v>1585</v>
      </c>
      <c r="AY90" s="82" t="s">
        <v>1673</v>
      </c>
      <c r="AZ90" s="78" t="s">
        <v>65</v>
      </c>
      <c r="BA90" s="78" t="str">
        <f>REPLACE(INDEX(GroupVertices[Group],MATCH(Vertices[[#This Row],[Vertex]],GroupVertices[Vertex],0)),1,1,"")</f>
        <v>1</v>
      </c>
      <c r="BB90" s="48"/>
      <c r="BC90" s="48"/>
      <c r="BD90" s="48"/>
      <c r="BE90" s="48"/>
      <c r="BF90" s="48"/>
      <c r="BG90" s="48"/>
      <c r="BH90" s="48"/>
      <c r="BI90" s="48"/>
      <c r="BJ90" s="48"/>
      <c r="BK90" s="48"/>
      <c r="BL90" s="48"/>
      <c r="BM90" s="49"/>
      <c r="BN90" s="48"/>
      <c r="BO90" s="49"/>
      <c r="BP90" s="48"/>
      <c r="BQ90" s="49"/>
      <c r="BR90" s="48"/>
      <c r="BS90" s="49"/>
      <c r="BT90" s="48"/>
      <c r="BU90" s="2"/>
      <c r="BV90" s="3"/>
      <c r="BW90" s="3"/>
      <c r="BX90" s="3"/>
      <c r="BY90" s="3"/>
    </row>
    <row r="91" spans="1:77" ht="41.45" customHeight="1">
      <c r="A91" s="64" t="s">
        <v>304</v>
      </c>
      <c r="C91" s="65"/>
      <c r="D91" s="65" t="s">
        <v>64</v>
      </c>
      <c r="E91" s="66">
        <v>284.8784699163235</v>
      </c>
      <c r="F91" s="68">
        <v>99.07028969234224</v>
      </c>
      <c r="G91" s="100" t="s">
        <v>1531</v>
      </c>
      <c r="H91" s="65"/>
      <c r="I91" s="69" t="s">
        <v>304</v>
      </c>
      <c r="J91" s="70"/>
      <c r="K91" s="70"/>
      <c r="L91" s="69" t="s">
        <v>1820</v>
      </c>
      <c r="M91" s="73">
        <v>310.84145519874244</v>
      </c>
      <c r="N91" s="74">
        <v>4427.96044921875</v>
      </c>
      <c r="O91" s="74">
        <v>2803.044921875</v>
      </c>
      <c r="P91" s="75"/>
      <c r="Q91" s="76"/>
      <c r="R91" s="76"/>
      <c r="S91" s="86"/>
      <c r="T91" s="48">
        <v>1</v>
      </c>
      <c r="U91" s="48">
        <v>0</v>
      </c>
      <c r="V91" s="49">
        <v>0</v>
      </c>
      <c r="W91" s="49">
        <v>0.003425</v>
      </c>
      <c r="X91" s="49">
        <v>0.005305</v>
      </c>
      <c r="Y91" s="49">
        <v>0.433596</v>
      </c>
      <c r="Z91" s="49">
        <v>0</v>
      </c>
      <c r="AA91" s="49">
        <v>0</v>
      </c>
      <c r="AB91" s="71">
        <v>91</v>
      </c>
      <c r="AC91" s="71"/>
      <c r="AD91" s="72"/>
      <c r="AE91" s="78" t="s">
        <v>922</v>
      </c>
      <c r="AF91" s="78">
        <v>1144</v>
      </c>
      <c r="AG91" s="78">
        <v>1110</v>
      </c>
      <c r="AH91" s="78">
        <v>1800</v>
      </c>
      <c r="AI91" s="78">
        <v>631</v>
      </c>
      <c r="AJ91" s="78"/>
      <c r="AK91" s="78" t="s">
        <v>1064</v>
      </c>
      <c r="AL91" s="78" t="s">
        <v>1176</v>
      </c>
      <c r="AM91" s="82" t="s">
        <v>1277</v>
      </c>
      <c r="AN91" s="78"/>
      <c r="AO91" s="80">
        <v>40893.69466435185</v>
      </c>
      <c r="AP91" s="82" t="s">
        <v>1390</v>
      </c>
      <c r="AQ91" s="78" t="b">
        <v>0</v>
      </c>
      <c r="AR91" s="78" t="b">
        <v>0</v>
      </c>
      <c r="AS91" s="78" t="b">
        <v>1</v>
      </c>
      <c r="AT91" s="78"/>
      <c r="AU91" s="78">
        <v>49</v>
      </c>
      <c r="AV91" s="82" t="s">
        <v>1435</v>
      </c>
      <c r="AW91" s="78" t="b">
        <v>0</v>
      </c>
      <c r="AX91" s="78" t="s">
        <v>1585</v>
      </c>
      <c r="AY91" s="82" t="s">
        <v>1674</v>
      </c>
      <c r="AZ91" s="78" t="s">
        <v>65</v>
      </c>
      <c r="BA91" s="78" t="str">
        <f>REPLACE(INDEX(GroupVertices[Group],MATCH(Vertices[[#This Row],[Vertex]],GroupVertices[Vertex],0)),1,1,"")</f>
        <v>1</v>
      </c>
      <c r="BB91" s="48"/>
      <c r="BC91" s="48"/>
      <c r="BD91" s="48"/>
      <c r="BE91" s="48"/>
      <c r="BF91" s="48"/>
      <c r="BG91" s="48"/>
      <c r="BH91" s="48"/>
      <c r="BI91" s="48"/>
      <c r="BJ91" s="48"/>
      <c r="BK91" s="48"/>
      <c r="BL91" s="48"/>
      <c r="BM91" s="49"/>
      <c r="BN91" s="48"/>
      <c r="BO91" s="49"/>
      <c r="BP91" s="48"/>
      <c r="BQ91" s="49"/>
      <c r="BR91" s="48"/>
      <c r="BS91" s="49"/>
      <c r="BT91" s="48"/>
      <c r="BU91" s="2"/>
      <c r="BV91" s="3"/>
      <c r="BW91" s="3"/>
      <c r="BX91" s="3"/>
      <c r="BY91" s="3"/>
    </row>
    <row r="92" spans="1:77" ht="41.45" customHeight="1">
      <c r="A92" s="64" t="s">
        <v>305</v>
      </c>
      <c r="C92" s="65"/>
      <c r="D92" s="65" t="s">
        <v>64</v>
      </c>
      <c r="E92" s="66">
        <v>238.3538318501793</v>
      </c>
      <c r="F92" s="68">
        <v>99.42229957332135</v>
      </c>
      <c r="G92" s="100" t="s">
        <v>1532</v>
      </c>
      <c r="H92" s="65"/>
      <c r="I92" s="69" t="s">
        <v>305</v>
      </c>
      <c r="J92" s="70"/>
      <c r="K92" s="70"/>
      <c r="L92" s="69" t="s">
        <v>1821</v>
      </c>
      <c r="M92" s="73">
        <v>193.52829553110263</v>
      </c>
      <c r="N92" s="74">
        <v>1643.790771484375</v>
      </c>
      <c r="O92" s="74">
        <v>3305.422607421875</v>
      </c>
      <c r="P92" s="75"/>
      <c r="Q92" s="76"/>
      <c r="R92" s="76"/>
      <c r="S92" s="86"/>
      <c r="T92" s="48">
        <v>1</v>
      </c>
      <c r="U92" s="48">
        <v>0</v>
      </c>
      <c r="V92" s="49">
        <v>0</v>
      </c>
      <c r="W92" s="49">
        <v>0.003425</v>
      </c>
      <c r="X92" s="49">
        <v>0.005305</v>
      </c>
      <c r="Y92" s="49">
        <v>0.433596</v>
      </c>
      <c r="Z92" s="49">
        <v>0</v>
      </c>
      <c r="AA92" s="49">
        <v>0</v>
      </c>
      <c r="AB92" s="71">
        <v>92</v>
      </c>
      <c r="AC92" s="71"/>
      <c r="AD92" s="72"/>
      <c r="AE92" s="78" t="s">
        <v>923</v>
      </c>
      <c r="AF92" s="78">
        <v>130</v>
      </c>
      <c r="AG92" s="78">
        <v>692</v>
      </c>
      <c r="AH92" s="78">
        <v>1461</v>
      </c>
      <c r="AI92" s="78">
        <v>17</v>
      </c>
      <c r="AJ92" s="78"/>
      <c r="AK92" s="78" t="s">
        <v>1065</v>
      </c>
      <c r="AL92" s="78" t="s">
        <v>1177</v>
      </c>
      <c r="AM92" s="82" t="s">
        <v>1278</v>
      </c>
      <c r="AN92" s="78"/>
      <c r="AO92" s="80">
        <v>39833.86409722222</v>
      </c>
      <c r="AP92" s="78"/>
      <c r="AQ92" s="78" t="b">
        <v>1</v>
      </c>
      <c r="AR92" s="78" t="b">
        <v>0</v>
      </c>
      <c r="AS92" s="78" t="b">
        <v>0</v>
      </c>
      <c r="AT92" s="78"/>
      <c r="AU92" s="78">
        <v>44</v>
      </c>
      <c r="AV92" s="82" t="s">
        <v>1435</v>
      </c>
      <c r="AW92" s="78" t="b">
        <v>0</v>
      </c>
      <c r="AX92" s="78" t="s">
        <v>1585</v>
      </c>
      <c r="AY92" s="82" t="s">
        <v>1675</v>
      </c>
      <c r="AZ92" s="78" t="s">
        <v>65</v>
      </c>
      <c r="BA92" s="78" t="str">
        <f>REPLACE(INDEX(GroupVertices[Group],MATCH(Vertices[[#This Row],[Vertex]],GroupVertices[Vertex],0)),1,1,"")</f>
        <v>1</v>
      </c>
      <c r="BB92" s="48"/>
      <c r="BC92" s="48"/>
      <c r="BD92" s="48"/>
      <c r="BE92" s="48"/>
      <c r="BF92" s="48"/>
      <c r="BG92" s="48"/>
      <c r="BH92" s="48"/>
      <c r="BI92" s="48"/>
      <c r="BJ92" s="48"/>
      <c r="BK92" s="48"/>
      <c r="BL92" s="48"/>
      <c r="BM92" s="49"/>
      <c r="BN92" s="48"/>
      <c r="BO92" s="49"/>
      <c r="BP92" s="48"/>
      <c r="BQ92" s="49"/>
      <c r="BR92" s="48"/>
      <c r="BS92" s="49"/>
      <c r="BT92" s="48"/>
      <c r="BU92" s="2"/>
      <c r="BV92" s="3"/>
      <c r="BW92" s="3"/>
      <c r="BX92" s="3"/>
      <c r="BY92" s="3"/>
    </row>
    <row r="93" spans="1:77" ht="41.45" customHeight="1">
      <c r="A93" s="64" t="s">
        <v>306</v>
      </c>
      <c r="C93" s="65"/>
      <c r="D93" s="65" t="s">
        <v>64</v>
      </c>
      <c r="E93" s="66">
        <v>224.44096161508833</v>
      </c>
      <c r="F93" s="68">
        <v>99.52756568605434</v>
      </c>
      <c r="G93" s="100" t="s">
        <v>1533</v>
      </c>
      <c r="H93" s="65"/>
      <c r="I93" s="69" t="s">
        <v>306</v>
      </c>
      <c r="J93" s="70"/>
      <c r="K93" s="70"/>
      <c r="L93" s="69" t="s">
        <v>1822</v>
      </c>
      <c r="M93" s="73">
        <v>158.44660902762183</v>
      </c>
      <c r="N93" s="74">
        <v>5909.5048828125</v>
      </c>
      <c r="O93" s="74">
        <v>8085.38525390625</v>
      </c>
      <c r="P93" s="75"/>
      <c r="Q93" s="76"/>
      <c r="R93" s="76"/>
      <c r="S93" s="86"/>
      <c r="T93" s="48">
        <v>1</v>
      </c>
      <c r="U93" s="48">
        <v>0</v>
      </c>
      <c r="V93" s="49">
        <v>0</v>
      </c>
      <c r="W93" s="49">
        <v>0.003425</v>
      </c>
      <c r="X93" s="49">
        <v>0.005305</v>
      </c>
      <c r="Y93" s="49">
        <v>0.433596</v>
      </c>
      <c r="Z93" s="49">
        <v>0</v>
      </c>
      <c r="AA93" s="49">
        <v>0</v>
      </c>
      <c r="AB93" s="71">
        <v>93</v>
      </c>
      <c r="AC93" s="71"/>
      <c r="AD93" s="72"/>
      <c r="AE93" s="78" t="s">
        <v>924</v>
      </c>
      <c r="AF93" s="78">
        <v>382</v>
      </c>
      <c r="AG93" s="78">
        <v>567</v>
      </c>
      <c r="AH93" s="78">
        <v>383</v>
      </c>
      <c r="AI93" s="78">
        <v>906</v>
      </c>
      <c r="AJ93" s="78"/>
      <c r="AK93" s="78" t="s">
        <v>1066</v>
      </c>
      <c r="AL93" s="78" t="s">
        <v>1178</v>
      </c>
      <c r="AM93" s="82" t="s">
        <v>1279</v>
      </c>
      <c r="AN93" s="78"/>
      <c r="AO93" s="80">
        <v>40604.74587962963</v>
      </c>
      <c r="AP93" s="78"/>
      <c r="AQ93" s="78" t="b">
        <v>0</v>
      </c>
      <c r="AR93" s="78" t="b">
        <v>0</v>
      </c>
      <c r="AS93" s="78" t="b">
        <v>0</v>
      </c>
      <c r="AT93" s="78"/>
      <c r="AU93" s="78">
        <v>15</v>
      </c>
      <c r="AV93" s="82" t="s">
        <v>1435</v>
      </c>
      <c r="AW93" s="78" t="b">
        <v>0</v>
      </c>
      <c r="AX93" s="78" t="s">
        <v>1585</v>
      </c>
      <c r="AY93" s="82" t="s">
        <v>1676</v>
      </c>
      <c r="AZ93" s="78" t="s">
        <v>65</v>
      </c>
      <c r="BA93" s="78" t="str">
        <f>REPLACE(INDEX(GroupVertices[Group],MATCH(Vertices[[#This Row],[Vertex]],GroupVertices[Vertex],0)),1,1,"")</f>
        <v>1</v>
      </c>
      <c r="BB93" s="48"/>
      <c r="BC93" s="48"/>
      <c r="BD93" s="48"/>
      <c r="BE93" s="48"/>
      <c r="BF93" s="48"/>
      <c r="BG93" s="48"/>
      <c r="BH93" s="48"/>
      <c r="BI93" s="48"/>
      <c r="BJ93" s="48"/>
      <c r="BK93" s="48"/>
      <c r="BL93" s="48"/>
      <c r="BM93" s="49"/>
      <c r="BN93" s="48"/>
      <c r="BO93" s="49"/>
      <c r="BP93" s="48"/>
      <c r="BQ93" s="49"/>
      <c r="BR93" s="48"/>
      <c r="BS93" s="49"/>
      <c r="BT93" s="48"/>
      <c r="BU93" s="2"/>
      <c r="BV93" s="3"/>
      <c r="BW93" s="3"/>
      <c r="BX93" s="3"/>
      <c r="BY93" s="3"/>
    </row>
    <row r="94" spans="1:77" ht="41.45" customHeight="1">
      <c r="A94" s="64" t="s">
        <v>307</v>
      </c>
      <c r="C94" s="65"/>
      <c r="D94" s="65" t="s">
        <v>64</v>
      </c>
      <c r="E94" s="66">
        <v>171.79466064550405</v>
      </c>
      <c r="F94" s="68">
        <v>99.92589265663598</v>
      </c>
      <c r="G94" s="100" t="s">
        <v>1534</v>
      </c>
      <c r="H94" s="65"/>
      <c r="I94" s="69" t="s">
        <v>307</v>
      </c>
      <c r="J94" s="70"/>
      <c r="K94" s="70"/>
      <c r="L94" s="69" t="s">
        <v>1823</v>
      </c>
      <c r="M94" s="73">
        <v>25.697507298450482</v>
      </c>
      <c r="N94" s="74">
        <v>748.0948486328125</v>
      </c>
      <c r="O94" s="74">
        <v>4962.822265625</v>
      </c>
      <c r="P94" s="75"/>
      <c r="Q94" s="76"/>
      <c r="R94" s="76"/>
      <c r="S94" s="86"/>
      <c r="T94" s="48">
        <v>1</v>
      </c>
      <c r="U94" s="48">
        <v>0</v>
      </c>
      <c r="V94" s="49">
        <v>0</v>
      </c>
      <c r="W94" s="49">
        <v>0.003425</v>
      </c>
      <c r="X94" s="49">
        <v>0.005305</v>
      </c>
      <c r="Y94" s="49">
        <v>0.433596</v>
      </c>
      <c r="Z94" s="49">
        <v>0</v>
      </c>
      <c r="AA94" s="49">
        <v>0</v>
      </c>
      <c r="AB94" s="71">
        <v>94</v>
      </c>
      <c r="AC94" s="71"/>
      <c r="AD94" s="72"/>
      <c r="AE94" s="78" t="s">
        <v>925</v>
      </c>
      <c r="AF94" s="78">
        <v>110</v>
      </c>
      <c r="AG94" s="78">
        <v>94</v>
      </c>
      <c r="AH94" s="78">
        <v>23</v>
      </c>
      <c r="AI94" s="78">
        <v>122</v>
      </c>
      <c r="AJ94" s="78"/>
      <c r="AK94" s="78"/>
      <c r="AL94" s="78" t="s">
        <v>1179</v>
      </c>
      <c r="AM94" s="78"/>
      <c r="AN94" s="78"/>
      <c r="AO94" s="80">
        <v>40960.59826388889</v>
      </c>
      <c r="AP94" s="82" t="s">
        <v>1391</v>
      </c>
      <c r="AQ94" s="78" t="b">
        <v>1</v>
      </c>
      <c r="AR94" s="78" t="b">
        <v>0</v>
      </c>
      <c r="AS94" s="78" t="b">
        <v>0</v>
      </c>
      <c r="AT94" s="78"/>
      <c r="AU94" s="78">
        <v>0</v>
      </c>
      <c r="AV94" s="82" t="s">
        <v>1435</v>
      </c>
      <c r="AW94" s="78" t="b">
        <v>0</v>
      </c>
      <c r="AX94" s="78" t="s">
        <v>1585</v>
      </c>
      <c r="AY94" s="82" t="s">
        <v>1677</v>
      </c>
      <c r="AZ94" s="78" t="s">
        <v>65</v>
      </c>
      <c r="BA94" s="78" t="str">
        <f>REPLACE(INDEX(GroupVertices[Group],MATCH(Vertices[[#This Row],[Vertex]],GroupVertices[Vertex],0)),1,1,"")</f>
        <v>1</v>
      </c>
      <c r="BB94" s="48"/>
      <c r="BC94" s="48"/>
      <c r="BD94" s="48"/>
      <c r="BE94" s="48"/>
      <c r="BF94" s="48"/>
      <c r="BG94" s="48"/>
      <c r="BH94" s="48"/>
      <c r="BI94" s="48"/>
      <c r="BJ94" s="48"/>
      <c r="BK94" s="48"/>
      <c r="BL94" s="48"/>
      <c r="BM94" s="49"/>
      <c r="BN94" s="48"/>
      <c r="BO94" s="49"/>
      <c r="BP94" s="48"/>
      <c r="BQ94" s="49"/>
      <c r="BR94" s="48"/>
      <c r="BS94" s="49"/>
      <c r="BT94" s="48"/>
      <c r="BU94" s="2"/>
      <c r="BV94" s="3"/>
      <c r="BW94" s="3"/>
      <c r="BX94" s="3"/>
      <c r="BY94" s="3"/>
    </row>
    <row r="95" spans="1:77" ht="41.45" customHeight="1">
      <c r="A95" s="64" t="s">
        <v>308</v>
      </c>
      <c r="C95" s="65"/>
      <c r="D95" s="65" t="s">
        <v>64</v>
      </c>
      <c r="E95" s="66">
        <v>199.06388630628237</v>
      </c>
      <c r="F95" s="68">
        <v>99.71957107567931</v>
      </c>
      <c r="G95" s="100" t="s">
        <v>1535</v>
      </c>
      <c r="H95" s="65"/>
      <c r="I95" s="69" t="s">
        <v>308</v>
      </c>
      <c r="J95" s="70"/>
      <c r="K95" s="70"/>
      <c r="L95" s="69" t="s">
        <v>1824</v>
      </c>
      <c r="M95" s="73">
        <v>94.45761284527285</v>
      </c>
      <c r="N95" s="74">
        <v>4278.798828125</v>
      </c>
      <c r="O95" s="74">
        <v>6984.30126953125</v>
      </c>
      <c r="P95" s="75"/>
      <c r="Q95" s="76"/>
      <c r="R95" s="76"/>
      <c r="S95" s="86"/>
      <c r="T95" s="48">
        <v>1</v>
      </c>
      <c r="U95" s="48">
        <v>0</v>
      </c>
      <c r="V95" s="49">
        <v>0</v>
      </c>
      <c r="W95" s="49">
        <v>0.003425</v>
      </c>
      <c r="X95" s="49">
        <v>0.005305</v>
      </c>
      <c r="Y95" s="49">
        <v>0.433596</v>
      </c>
      <c r="Z95" s="49">
        <v>0</v>
      </c>
      <c r="AA95" s="49">
        <v>0</v>
      </c>
      <c r="AB95" s="71">
        <v>95</v>
      </c>
      <c r="AC95" s="71"/>
      <c r="AD95" s="72"/>
      <c r="AE95" s="78" t="s">
        <v>926</v>
      </c>
      <c r="AF95" s="78">
        <v>491</v>
      </c>
      <c r="AG95" s="78">
        <v>339</v>
      </c>
      <c r="AH95" s="78">
        <v>533</v>
      </c>
      <c r="AI95" s="78">
        <v>1642</v>
      </c>
      <c r="AJ95" s="78"/>
      <c r="AK95" s="78" t="s">
        <v>1067</v>
      </c>
      <c r="AL95" s="78" t="s">
        <v>1180</v>
      </c>
      <c r="AM95" s="82" t="s">
        <v>1280</v>
      </c>
      <c r="AN95" s="78"/>
      <c r="AO95" s="80">
        <v>40618.7016087963</v>
      </c>
      <c r="AP95" s="78"/>
      <c r="AQ95" s="78" t="b">
        <v>1</v>
      </c>
      <c r="AR95" s="78" t="b">
        <v>0</v>
      </c>
      <c r="AS95" s="78" t="b">
        <v>1</v>
      </c>
      <c r="AT95" s="78"/>
      <c r="AU95" s="78">
        <v>17</v>
      </c>
      <c r="AV95" s="82" t="s">
        <v>1435</v>
      </c>
      <c r="AW95" s="78" t="b">
        <v>0</v>
      </c>
      <c r="AX95" s="78" t="s">
        <v>1585</v>
      </c>
      <c r="AY95" s="82" t="s">
        <v>1678</v>
      </c>
      <c r="AZ95" s="78" t="s">
        <v>65</v>
      </c>
      <c r="BA95" s="78" t="str">
        <f>REPLACE(INDEX(GroupVertices[Group],MATCH(Vertices[[#This Row],[Vertex]],GroupVertices[Vertex],0)),1,1,"")</f>
        <v>1</v>
      </c>
      <c r="BB95" s="48"/>
      <c r="BC95" s="48"/>
      <c r="BD95" s="48"/>
      <c r="BE95" s="48"/>
      <c r="BF95" s="48"/>
      <c r="BG95" s="48"/>
      <c r="BH95" s="48"/>
      <c r="BI95" s="48"/>
      <c r="BJ95" s="48"/>
      <c r="BK95" s="48"/>
      <c r="BL95" s="48"/>
      <c r="BM95" s="49"/>
      <c r="BN95" s="48"/>
      <c r="BO95" s="49"/>
      <c r="BP95" s="48"/>
      <c r="BQ95" s="49"/>
      <c r="BR95" s="48"/>
      <c r="BS95" s="49"/>
      <c r="BT95" s="48"/>
      <c r="BU95" s="2"/>
      <c r="BV95" s="3"/>
      <c r="BW95" s="3"/>
      <c r="BX95" s="3"/>
      <c r="BY95" s="3"/>
    </row>
    <row r="96" spans="1:77" ht="41.45" customHeight="1">
      <c r="A96" s="64" t="s">
        <v>309</v>
      </c>
      <c r="C96" s="65"/>
      <c r="D96" s="65" t="s">
        <v>64</v>
      </c>
      <c r="E96" s="66">
        <v>376.2582016204011</v>
      </c>
      <c r="F96" s="68">
        <v>98.37890186391196</v>
      </c>
      <c r="G96" s="100" t="s">
        <v>1536</v>
      </c>
      <c r="H96" s="65"/>
      <c r="I96" s="69" t="s">
        <v>309</v>
      </c>
      <c r="J96" s="70"/>
      <c r="K96" s="70"/>
      <c r="L96" s="69" t="s">
        <v>1825</v>
      </c>
      <c r="M96" s="73">
        <v>541.2579721536043</v>
      </c>
      <c r="N96" s="74">
        <v>5109.4248046875</v>
      </c>
      <c r="O96" s="74">
        <v>8902.7138671875</v>
      </c>
      <c r="P96" s="75"/>
      <c r="Q96" s="76"/>
      <c r="R96" s="76"/>
      <c r="S96" s="86"/>
      <c r="T96" s="48">
        <v>1</v>
      </c>
      <c r="U96" s="48">
        <v>0</v>
      </c>
      <c r="V96" s="49">
        <v>0</v>
      </c>
      <c r="W96" s="49">
        <v>0.003425</v>
      </c>
      <c r="X96" s="49">
        <v>0.005305</v>
      </c>
      <c r="Y96" s="49">
        <v>0.433596</v>
      </c>
      <c r="Z96" s="49">
        <v>0</v>
      </c>
      <c r="AA96" s="49">
        <v>0</v>
      </c>
      <c r="AB96" s="71">
        <v>96</v>
      </c>
      <c r="AC96" s="71"/>
      <c r="AD96" s="72"/>
      <c r="AE96" s="78" t="s">
        <v>927</v>
      </c>
      <c r="AF96" s="78">
        <v>2657</v>
      </c>
      <c r="AG96" s="78">
        <v>1931</v>
      </c>
      <c r="AH96" s="78">
        <v>18754</v>
      </c>
      <c r="AI96" s="78">
        <v>1891</v>
      </c>
      <c r="AJ96" s="78"/>
      <c r="AK96" s="78" t="s">
        <v>1068</v>
      </c>
      <c r="AL96" s="78" t="s">
        <v>1181</v>
      </c>
      <c r="AM96" s="82" t="s">
        <v>1281</v>
      </c>
      <c r="AN96" s="78"/>
      <c r="AO96" s="80">
        <v>39493.25068287037</v>
      </c>
      <c r="AP96" s="82" t="s">
        <v>1392</v>
      </c>
      <c r="AQ96" s="78" t="b">
        <v>0</v>
      </c>
      <c r="AR96" s="78" t="b">
        <v>0</v>
      </c>
      <c r="AS96" s="78" t="b">
        <v>1</v>
      </c>
      <c r="AT96" s="78"/>
      <c r="AU96" s="78">
        <v>143</v>
      </c>
      <c r="AV96" s="82" t="s">
        <v>1435</v>
      </c>
      <c r="AW96" s="78" t="b">
        <v>0</v>
      </c>
      <c r="AX96" s="78" t="s">
        <v>1585</v>
      </c>
      <c r="AY96" s="82" t="s">
        <v>1679</v>
      </c>
      <c r="AZ96" s="78" t="s">
        <v>65</v>
      </c>
      <c r="BA96" s="78" t="str">
        <f>REPLACE(INDEX(GroupVertices[Group],MATCH(Vertices[[#This Row],[Vertex]],GroupVertices[Vertex],0)),1,1,"")</f>
        <v>1</v>
      </c>
      <c r="BB96" s="48"/>
      <c r="BC96" s="48"/>
      <c r="BD96" s="48"/>
      <c r="BE96" s="48"/>
      <c r="BF96" s="48"/>
      <c r="BG96" s="48"/>
      <c r="BH96" s="48"/>
      <c r="BI96" s="48"/>
      <c r="BJ96" s="48"/>
      <c r="BK96" s="48"/>
      <c r="BL96" s="48"/>
      <c r="BM96" s="49"/>
      <c r="BN96" s="48"/>
      <c r="BO96" s="49"/>
      <c r="BP96" s="48"/>
      <c r="BQ96" s="49"/>
      <c r="BR96" s="48"/>
      <c r="BS96" s="49"/>
      <c r="BT96" s="48"/>
      <c r="BU96" s="2"/>
      <c r="BV96" s="3"/>
      <c r="BW96" s="3"/>
      <c r="BX96" s="3"/>
      <c r="BY96" s="3"/>
    </row>
    <row r="97" spans="1:77" ht="41.45" customHeight="1">
      <c r="A97" s="64" t="s">
        <v>310</v>
      </c>
      <c r="C97" s="65"/>
      <c r="D97" s="65" t="s">
        <v>64</v>
      </c>
      <c r="E97" s="66">
        <v>226.55571789082217</v>
      </c>
      <c r="F97" s="68">
        <v>99.51156523691893</v>
      </c>
      <c r="G97" s="100" t="s">
        <v>1537</v>
      </c>
      <c r="H97" s="65"/>
      <c r="I97" s="69" t="s">
        <v>310</v>
      </c>
      <c r="J97" s="70"/>
      <c r="K97" s="70"/>
      <c r="L97" s="69" t="s">
        <v>1826</v>
      </c>
      <c r="M97" s="73">
        <v>163.7790253761509</v>
      </c>
      <c r="N97" s="74">
        <v>1964.7308349609375</v>
      </c>
      <c r="O97" s="74">
        <v>1234.7548828125</v>
      </c>
      <c r="P97" s="75"/>
      <c r="Q97" s="76"/>
      <c r="R97" s="76"/>
      <c r="S97" s="86"/>
      <c r="T97" s="48">
        <v>1</v>
      </c>
      <c r="U97" s="48">
        <v>0</v>
      </c>
      <c r="V97" s="49">
        <v>0</v>
      </c>
      <c r="W97" s="49">
        <v>0.003425</v>
      </c>
      <c r="X97" s="49">
        <v>0.005305</v>
      </c>
      <c r="Y97" s="49">
        <v>0.433596</v>
      </c>
      <c r="Z97" s="49">
        <v>0</v>
      </c>
      <c r="AA97" s="49">
        <v>0</v>
      </c>
      <c r="AB97" s="71">
        <v>97</v>
      </c>
      <c r="AC97" s="71"/>
      <c r="AD97" s="72"/>
      <c r="AE97" s="78" t="s">
        <v>928</v>
      </c>
      <c r="AF97" s="78">
        <v>1833</v>
      </c>
      <c r="AG97" s="78">
        <v>586</v>
      </c>
      <c r="AH97" s="78">
        <v>1320</v>
      </c>
      <c r="AI97" s="78">
        <v>476</v>
      </c>
      <c r="AJ97" s="78"/>
      <c r="AK97" s="78" t="s">
        <v>1069</v>
      </c>
      <c r="AL97" s="78" t="s">
        <v>1182</v>
      </c>
      <c r="AM97" s="78"/>
      <c r="AN97" s="78"/>
      <c r="AO97" s="80">
        <v>39483.95177083334</v>
      </c>
      <c r="AP97" s="82" t="s">
        <v>1393</v>
      </c>
      <c r="AQ97" s="78" t="b">
        <v>0</v>
      </c>
      <c r="AR97" s="78" t="b">
        <v>0</v>
      </c>
      <c r="AS97" s="78" t="b">
        <v>1</v>
      </c>
      <c r="AT97" s="78"/>
      <c r="AU97" s="78">
        <v>24</v>
      </c>
      <c r="AV97" s="82" t="s">
        <v>1435</v>
      </c>
      <c r="AW97" s="78" t="b">
        <v>0</v>
      </c>
      <c r="AX97" s="78" t="s">
        <v>1585</v>
      </c>
      <c r="AY97" s="82" t="s">
        <v>1680</v>
      </c>
      <c r="AZ97" s="78" t="s">
        <v>65</v>
      </c>
      <c r="BA97" s="78" t="str">
        <f>REPLACE(INDEX(GroupVertices[Group],MATCH(Vertices[[#This Row],[Vertex]],GroupVertices[Vertex],0)),1,1,"")</f>
        <v>1</v>
      </c>
      <c r="BB97" s="48"/>
      <c r="BC97" s="48"/>
      <c r="BD97" s="48"/>
      <c r="BE97" s="48"/>
      <c r="BF97" s="48"/>
      <c r="BG97" s="48"/>
      <c r="BH97" s="48"/>
      <c r="BI97" s="48"/>
      <c r="BJ97" s="48"/>
      <c r="BK97" s="48"/>
      <c r="BL97" s="48"/>
      <c r="BM97" s="49"/>
      <c r="BN97" s="48"/>
      <c r="BO97" s="49"/>
      <c r="BP97" s="48"/>
      <c r="BQ97" s="49"/>
      <c r="BR97" s="48"/>
      <c r="BS97" s="49"/>
      <c r="BT97" s="48"/>
      <c r="BU97" s="2"/>
      <c r="BV97" s="3"/>
      <c r="BW97" s="3"/>
      <c r="BX97" s="3"/>
      <c r="BY97" s="3"/>
    </row>
    <row r="98" spans="1:77" ht="41.45" customHeight="1">
      <c r="A98" s="64" t="s">
        <v>311</v>
      </c>
      <c r="C98" s="65"/>
      <c r="D98" s="65" t="s">
        <v>64</v>
      </c>
      <c r="E98" s="66">
        <v>186.0414397662372</v>
      </c>
      <c r="F98" s="68">
        <v>99.81810015719739</v>
      </c>
      <c r="G98" s="100" t="s">
        <v>1538</v>
      </c>
      <c r="H98" s="65"/>
      <c r="I98" s="69" t="s">
        <v>311</v>
      </c>
      <c r="J98" s="70"/>
      <c r="K98" s="70"/>
      <c r="L98" s="69" t="s">
        <v>1827</v>
      </c>
      <c r="M98" s="73">
        <v>61.62115427801482</v>
      </c>
      <c r="N98" s="74">
        <v>2557.59033203125</v>
      </c>
      <c r="O98" s="74">
        <v>576.5845336914062</v>
      </c>
      <c r="P98" s="75"/>
      <c r="Q98" s="76"/>
      <c r="R98" s="76"/>
      <c r="S98" s="86"/>
      <c r="T98" s="48">
        <v>1</v>
      </c>
      <c r="U98" s="48">
        <v>0</v>
      </c>
      <c r="V98" s="49">
        <v>0</v>
      </c>
      <c r="W98" s="49">
        <v>0.003425</v>
      </c>
      <c r="X98" s="49">
        <v>0.005305</v>
      </c>
      <c r="Y98" s="49">
        <v>0.433596</v>
      </c>
      <c r="Z98" s="49">
        <v>0</v>
      </c>
      <c r="AA98" s="49">
        <v>0</v>
      </c>
      <c r="AB98" s="71">
        <v>98</v>
      </c>
      <c r="AC98" s="71"/>
      <c r="AD98" s="72"/>
      <c r="AE98" s="78" t="s">
        <v>929</v>
      </c>
      <c r="AF98" s="78">
        <v>350</v>
      </c>
      <c r="AG98" s="78">
        <v>222</v>
      </c>
      <c r="AH98" s="78">
        <v>95</v>
      </c>
      <c r="AI98" s="78">
        <v>11</v>
      </c>
      <c r="AJ98" s="78"/>
      <c r="AK98" s="78" t="s">
        <v>1070</v>
      </c>
      <c r="AL98" s="78"/>
      <c r="AM98" s="82" t="s">
        <v>1282</v>
      </c>
      <c r="AN98" s="78"/>
      <c r="AO98" s="80">
        <v>42283.606574074074</v>
      </c>
      <c r="AP98" s="78"/>
      <c r="AQ98" s="78" t="b">
        <v>1</v>
      </c>
      <c r="AR98" s="78" t="b">
        <v>0</v>
      </c>
      <c r="AS98" s="78" t="b">
        <v>0</v>
      </c>
      <c r="AT98" s="78"/>
      <c r="AU98" s="78">
        <v>3</v>
      </c>
      <c r="AV98" s="82" t="s">
        <v>1435</v>
      </c>
      <c r="AW98" s="78" t="b">
        <v>0</v>
      </c>
      <c r="AX98" s="78" t="s">
        <v>1585</v>
      </c>
      <c r="AY98" s="82" t="s">
        <v>1681</v>
      </c>
      <c r="AZ98" s="78" t="s">
        <v>65</v>
      </c>
      <c r="BA98" s="78" t="str">
        <f>REPLACE(INDEX(GroupVertices[Group],MATCH(Vertices[[#This Row],[Vertex]],GroupVertices[Vertex],0)),1,1,"")</f>
        <v>1</v>
      </c>
      <c r="BB98" s="48"/>
      <c r="BC98" s="48"/>
      <c r="BD98" s="48"/>
      <c r="BE98" s="48"/>
      <c r="BF98" s="48"/>
      <c r="BG98" s="48"/>
      <c r="BH98" s="48"/>
      <c r="BI98" s="48"/>
      <c r="BJ98" s="48"/>
      <c r="BK98" s="48"/>
      <c r="BL98" s="48"/>
      <c r="BM98" s="49"/>
      <c r="BN98" s="48"/>
      <c r="BO98" s="49"/>
      <c r="BP98" s="48"/>
      <c r="BQ98" s="49"/>
      <c r="BR98" s="48"/>
      <c r="BS98" s="49"/>
      <c r="BT98" s="48"/>
      <c r="BU98" s="2"/>
      <c r="BV98" s="3"/>
      <c r="BW98" s="3"/>
      <c r="BX98" s="3"/>
      <c r="BY98" s="3"/>
    </row>
    <row r="99" spans="1:77" ht="41.45" customHeight="1">
      <c r="A99" s="64" t="s">
        <v>312</v>
      </c>
      <c r="C99" s="65"/>
      <c r="D99" s="65" t="s">
        <v>64</v>
      </c>
      <c r="E99" s="66">
        <v>1000</v>
      </c>
      <c r="F99" s="68">
        <v>86.88636874017516</v>
      </c>
      <c r="G99" s="100" t="s">
        <v>1539</v>
      </c>
      <c r="H99" s="65"/>
      <c r="I99" s="69" t="s">
        <v>312</v>
      </c>
      <c r="J99" s="70"/>
      <c r="K99" s="70"/>
      <c r="L99" s="69" t="s">
        <v>1828</v>
      </c>
      <c r="M99" s="73">
        <v>4371.336177857624</v>
      </c>
      <c r="N99" s="74">
        <v>4327.1572265625</v>
      </c>
      <c r="O99" s="74">
        <v>9414.3818359375</v>
      </c>
      <c r="P99" s="75"/>
      <c r="Q99" s="76"/>
      <c r="R99" s="76"/>
      <c r="S99" s="86"/>
      <c r="T99" s="48">
        <v>1</v>
      </c>
      <c r="U99" s="48">
        <v>0</v>
      </c>
      <c r="V99" s="49">
        <v>0</v>
      </c>
      <c r="W99" s="49">
        <v>0.003425</v>
      </c>
      <c r="X99" s="49">
        <v>0.005305</v>
      </c>
      <c r="Y99" s="49">
        <v>0.433596</v>
      </c>
      <c r="Z99" s="49">
        <v>0</v>
      </c>
      <c r="AA99" s="49">
        <v>0</v>
      </c>
      <c r="AB99" s="71">
        <v>99</v>
      </c>
      <c r="AC99" s="71"/>
      <c r="AD99" s="72"/>
      <c r="AE99" s="78" t="s">
        <v>930</v>
      </c>
      <c r="AF99" s="78">
        <v>942</v>
      </c>
      <c r="AG99" s="78">
        <v>15578</v>
      </c>
      <c r="AH99" s="78">
        <v>3786</v>
      </c>
      <c r="AI99" s="78">
        <v>489</v>
      </c>
      <c r="AJ99" s="78"/>
      <c r="AK99" s="78" t="s">
        <v>1071</v>
      </c>
      <c r="AL99" s="78" t="s">
        <v>1183</v>
      </c>
      <c r="AM99" s="82" t="s">
        <v>1283</v>
      </c>
      <c r="AN99" s="78"/>
      <c r="AO99" s="80">
        <v>39276.838217592594</v>
      </c>
      <c r="AP99" s="82" t="s">
        <v>1394</v>
      </c>
      <c r="AQ99" s="78" t="b">
        <v>0</v>
      </c>
      <c r="AR99" s="78" t="b">
        <v>0</v>
      </c>
      <c r="AS99" s="78" t="b">
        <v>0</v>
      </c>
      <c r="AT99" s="78"/>
      <c r="AU99" s="78">
        <v>277</v>
      </c>
      <c r="AV99" s="82" t="s">
        <v>1435</v>
      </c>
      <c r="AW99" s="78" t="b">
        <v>0</v>
      </c>
      <c r="AX99" s="78" t="s">
        <v>1585</v>
      </c>
      <c r="AY99" s="82" t="s">
        <v>1682</v>
      </c>
      <c r="AZ99" s="78" t="s">
        <v>65</v>
      </c>
      <c r="BA99" s="78" t="str">
        <f>REPLACE(INDEX(GroupVertices[Group],MATCH(Vertices[[#This Row],[Vertex]],GroupVertices[Vertex],0)),1,1,"")</f>
        <v>1</v>
      </c>
      <c r="BB99" s="48"/>
      <c r="BC99" s="48"/>
      <c r="BD99" s="48"/>
      <c r="BE99" s="48"/>
      <c r="BF99" s="48"/>
      <c r="BG99" s="48"/>
      <c r="BH99" s="48"/>
      <c r="BI99" s="48"/>
      <c r="BJ99" s="48"/>
      <c r="BK99" s="48"/>
      <c r="BL99" s="48"/>
      <c r="BM99" s="49"/>
      <c r="BN99" s="48"/>
      <c r="BO99" s="49"/>
      <c r="BP99" s="48"/>
      <c r="BQ99" s="49"/>
      <c r="BR99" s="48"/>
      <c r="BS99" s="49"/>
      <c r="BT99" s="48"/>
      <c r="BU99" s="2"/>
      <c r="BV99" s="3"/>
      <c r="BW99" s="3"/>
      <c r="BX99" s="3"/>
      <c r="BY99" s="3"/>
    </row>
    <row r="100" spans="1:77" ht="41.45" customHeight="1">
      <c r="A100" s="64" t="s">
        <v>313</v>
      </c>
      <c r="C100" s="65"/>
      <c r="D100" s="65" t="s">
        <v>64</v>
      </c>
      <c r="E100" s="66">
        <v>331.18050205870634</v>
      </c>
      <c r="F100" s="68">
        <v>98.71996406916685</v>
      </c>
      <c r="G100" s="100" t="s">
        <v>1540</v>
      </c>
      <c r="H100" s="65"/>
      <c r="I100" s="69" t="s">
        <v>313</v>
      </c>
      <c r="J100" s="70"/>
      <c r="K100" s="70"/>
      <c r="L100" s="69" t="s">
        <v>1829</v>
      </c>
      <c r="M100" s="73">
        <v>427.59330788232654</v>
      </c>
      <c r="N100" s="74">
        <v>2450.097900390625</v>
      </c>
      <c r="O100" s="74">
        <v>9365.888671875</v>
      </c>
      <c r="P100" s="75"/>
      <c r="Q100" s="76"/>
      <c r="R100" s="76"/>
      <c r="S100" s="86"/>
      <c r="T100" s="48">
        <v>1</v>
      </c>
      <c r="U100" s="48">
        <v>0</v>
      </c>
      <c r="V100" s="49">
        <v>0</v>
      </c>
      <c r="W100" s="49">
        <v>0.003425</v>
      </c>
      <c r="X100" s="49">
        <v>0.005305</v>
      </c>
      <c r="Y100" s="49">
        <v>0.433596</v>
      </c>
      <c r="Z100" s="49">
        <v>0</v>
      </c>
      <c r="AA100" s="49">
        <v>0</v>
      </c>
      <c r="AB100" s="71">
        <v>100</v>
      </c>
      <c r="AC100" s="71"/>
      <c r="AD100" s="72"/>
      <c r="AE100" s="78" t="s">
        <v>931</v>
      </c>
      <c r="AF100" s="78">
        <v>1407</v>
      </c>
      <c r="AG100" s="78">
        <v>1526</v>
      </c>
      <c r="AH100" s="78">
        <v>4686</v>
      </c>
      <c r="AI100" s="78">
        <v>3635</v>
      </c>
      <c r="AJ100" s="78"/>
      <c r="AK100" s="78" t="s">
        <v>1072</v>
      </c>
      <c r="AL100" s="78" t="s">
        <v>1184</v>
      </c>
      <c r="AM100" s="82" t="s">
        <v>1284</v>
      </c>
      <c r="AN100" s="78"/>
      <c r="AO100" s="80">
        <v>39988.62626157407</v>
      </c>
      <c r="AP100" s="82" t="s">
        <v>1395</v>
      </c>
      <c r="AQ100" s="78" t="b">
        <v>0</v>
      </c>
      <c r="AR100" s="78" t="b">
        <v>0</v>
      </c>
      <c r="AS100" s="78" t="b">
        <v>1</v>
      </c>
      <c r="AT100" s="78"/>
      <c r="AU100" s="78">
        <v>27</v>
      </c>
      <c r="AV100" s="82" t="s">
        <v>1437</v>
      </c>
      <c r="AW100" s="78" t="b">
        <v>0</v>
      </c>
      <c r="AX100" s="78" t="s">
        <v>1585</v>
      </c>
      <c r="AY100" s="82" t="s">
        <v>1683</v>
      </c>
      <c r="AZ100" s="78" t="s">
        <v>65</v>
      </c>
      <c r="BA100" s="78" t="str">
        <f>REPLACE(INDEX(GroupVertices[Group],MATCH(Vertices[[#This Row],[Vertex]],GroupVertices[Vertex],0)),1,1,"")</f>
        <v>1</v>
      </c>
      <c r="BB100" s="48"/>
      <c r="BC100" s="48"/>
      <c r="BD100" s="48"/>
      <c r="BE100" s="48"/>
      <c r="BF100" s="48"/>
      <c r="BG100" s="48"/>
      <c r="BH100" s="48"/>
      <c r="BI100" s="48"/>
      <c r="BJ100" s="48"/>
      <c r="BK100" s="48"/>
      <c r="BL100" s="48"/>
      <c r="BM100" s="49"/>
      <c r="BN100" s="48"/>
      <c r="BO100" s="49"/>
      <c r="BP100" s="48"/>
      <c r="BQ100" s="49"/>
      <c r="BR100" s="48"/>
      <c r="BS100" s="49"/>
      <c r="BT100" s="48"/>
      <c r="BU100" s="2"/>
      <c r="BV100" s="3"/>
      <c r="BW100" s="3"/>
      <c r="BX100" s="3"/>
      <c r="BY100" s="3"/>
    </row>
    <row r="101" spans="1:77" ht="41.45" customHeight="1">
      <c r="A101" s="64" t="s">
        <v>314</v>
      </c>
      <c r="C101" s="65"/>
      <c r="D101" s="65" t="s">
        <v>64</v>
      </c>
      <c r="E101" s="66">
        <v>486.67073980608313</v>
      </c>
      <c r="F101" s="68">
        <v>97.54350999326297</v>
      </c>
      <c r="G101" s="100" t="s">
        <v>1541</v>
      </c>
      <c r="H101" s="65"/>
      <c r="I101" s="69" t="s">
        <v>314</v>
      </c>
      <c r="J101" s="70"/>
      <c r="K101" s="70"/>
      <c r="L101" s="69" t="s">
        <v>1830</v>
      </c>
      <c r="M101" s="73">
        <v>819.666236245228</v>
      </c>
      <c r="N101" s="74">
        <v>6258.1123046875</v>
      </c>
      <c r="O101" s="74">
        <v>2673.354736328125</v>
      </c>
      <c r="P101" s="75"/>
      <c r="Q101" s="76"/>
      <c r="R101" s="76"/>
      <c r="S101" s="86"/>
      <c r="T101" s="48">
        <v>1</v>
      </c>
      <c r="U101" s="48">
        <v>0</v>
      </c>
      <c r="V101" s="49">
        <v>0</v>
      </c>
      <c r="W101" s="49">
        <v>0.003425</v>
      </c>
      <c r="X101" s="49">
        <v>0.005305</v>
      </c>
      <c r="Y101" s="49">
        <v>0.433596</v>
      </c>
      <c r="Z101" s="49">
        <v>0</v>
      </c>
      <c r="AA101" s="49">
        <v>0</v>
      </c>
      <c r="AB101" s="71">
        <v>101</v>
      </c>
      <c r="AC101" s="71"/>
      <c r="AD101" s="72"/>
      <c r="AE101" s="78" t="s">
        <v>932</v>
      </c>
      <c r="AF101" s="78">
        <v>1817</v>
      </c>
      <c r="AG101" s="78">
        <v>2923</v>
      </c>
      <c r="AH101" s="78">
        <v>3890</v>
      </c>
      <c r="AI101" s="78">
        <v>2416</v>
      </c>
      <c r="AJ101" s="78"/>
      <c r="AK101" s="78" t="s">
        <v>1073</v>
      </c>
      <c r="AL101" s="78" t="s">
        <v>1125</v>
      </c>
      <c r="AM101" s="82" t="s">
        <v>1285</v>
      </c>
      <c r="AN101" s="78"/>
      <c r="AO101" s="80">
        <v>39965.729097222225</v>
      </c>
      <c r="AP101" s="82" t="s">
        <v>1396</v>
      </c>
      <c r="AQ101" s="78" t="b">
        <v>0</v>
      </c>
      <c r="AR101" s="78" t="b">
        <v>0</v>
      </c>
      <c r="AS101" s="78" t="b">
        <v>1</v>
      </c>
      <c r="AT101" s="78"/>
      <c r="AU101" s="78">
        <v>150</v>
      </c>
      <c r="AV101" s="82" t="s">
        <v>1435</v>
      </c>
      <c r="AW101" s="78" t="b">
        <v>0</v>
      </c>
      <c r="AX101" s="78" t="s">
        <v>1585</v>
      </c>
      <c r="AY101" s="82" t="s">
        <v>1684</v>
      </c>
      <c r="AZ101" s="78" t="s">
        <v>65</v>
      </c>
      <c r="BA101" s="78" t="str">
        <f>REPLACE(INDEX(GroupVertices[Group],MATCH(Vertices[[#This Row],[Vertex]],GroupVertices[Vertex],0)),1,1,"")</f>
        <v>1</v>
      </c>
      <c r="BB101" s="48"/>
      <c r="BC101" s="48"/>
      <c r="BD101" s="48"/>
      <c r="BE101" s="48"/>
      <c r="BF101" s="48"/>
      <c r="BG101" s="48"/>
      <c r="BH101" s="48"/>
      <c r="BI101" s="48"/>
      <c r="BJ101" s="48"/>
      <c r="BK101" s="48"/>
      <c r="BL101" s="48"/>
      <c r="BM101" s="49"/>
      <c r="BN101" s="48"/>
      <c r="BO101" s="49"/>
      <c r="BP101" s="48"/>
      <c r="BQ101" s="49"/>
      <c r="BR101" s="48"/>
      <c r="BS101" s="49"/>
      <c r="BT101" s="48"/>
      <c r="BU101" s="2"/>
      <c r="BV101" s="3"/>
      <c r="BW101" s="3"/>
      <c r="BX101" s="3"/>
      <c r="BY101" s="3"/>
    </row>
    <row r="102" spans="1:77" ht="41.45" customHeight="1">
      <c r="A102" s="64" t="s">
        <v>315</v>
      </c>
      <c r="C102" s="65"/>
      <c r="D102" s="65" t="s">
        <v>64</v>
      </c>
      <c r="E102" s="66">
        <v>173.24159914995352</v>
      </c>
      <c r="F102" s="68">
        <v>99.91494498091174</v>
      </c>
      <c r="G102" s="100" t="s">
        <v>1542</v>
      </c>
      <c r="H102" s="65"/>
      <c r="I102" s="69" t="s">
        <v>315</v>
      </c>
      <c r="J102" s="70"/>
      <c r="K102" s="70"/>
      <c r="L102" s="69" t="s">
        <v>1831</v>
      </c>
      <c r="M102" s="73">
        <v>29.346002694812487</v>
      </c>
      <c r="N102" s="74">
        <v>1819.821044921875</v>
      </c>
      <c r="O102" s="74">
        <v>8166.7958984375</v>
      </c>
      <c r="P102" s="75"/>
      <c r="Q102" s="76"/>
      <c r="R102" s="76"/>
      <c r="S102" s="86"/>
      <c r="T102" s="48">
        <v>1</v>
      </c>
      <c r="U102" s="48">
        <v>0</v>
      </c>
      <c r="V102" s="49">
        <v>0</v>
      </c>
      <c r="W102" s="49">
        <v>0.003425</v>
      </c>
      <c r="X102" s="49">
        <v>0.005305</v>
      </c>
      <c r="Y102" s="49">
        <v>0.433596</v>
      </c>
      <c r="Z102" s="49">
        <v>0</v>
      </c>
      <c r="AA102" s="49">
        <v>0</v>
      </c>
      <c r="AB102" s="71">
        <v>102</v>
      </c>
      <c r="AC102" s="71"/>
      <c r="AD102" s="72"/>
      <c r="AE102" s="78" t="s">
        <v>933</v>
      </c>
      <c r="AF102" s="78">
        <v>465</v>
      </c>
      <c r="AG102" s="78">
        <v>107</v>
      </c>
      <c r="AH102" s="78">
        <v>817</v>
      </c>
      <c r="AI102" s="78">
        <v>4200</v>
      </c>
      <c r="AJ102" s="78"/>
      <c r="AK102" s="78" t="s">
        <v>1074</v>
      </c>
      <c r="AL102" s="78" t="s">
        <v>1185</v>
      </c>
      <c r="AM102" s="82" t="s">
        <v>1286</v>
      </c>
      <c r="AN102" s="78"/>
      <c r="AO102" s="80">
        <v>42124.93708333333</v>
      </c>
      <c r="AP102" s="82" t="s">
        <v>1397</v>
      </c>
      <c r="AQ102" s="78" t="b">
        <v>0</v>
      </c>
      <c r="AR102" s="78" t="b">
        <v>0</v>
      </c>
      <c r="AS102" s="78" t="b">
        <v>1</v>
      </c>
      <c r="AT102" s="78"/>
      <c r="AU102" s="78">
        <v>14</v>
      </c>
      <c r="AV102" s="82" t="s">
        <v>1435</v>
      </c>
      <c r="AW102" s="78" t="b">
        <v>0</v>
      </c>
      <c r="AX102" s="78" t="s">
        <v>1585</v>
      </c>
      <c r="AY102" s="82" t="s">
        <v>1685</v>
      </c>
      <c r="AZ102" s="78" t="s">
        <v>65</v>
      </c>
      <c r="BA102" s="78" t="str">
        <f>REPLACE(INDEX(GroupVertices[Group],MATCH(Vertices[[#This Row],[Vertex]],GroupVertices[Vertex],0)),1,1,"")</f>
        <v>1</v>
      </c>
      <c r="BB102" s="48"/>
      <c r="BC102" s="48"/>
      <c r="BD102" s="48"/>
      <c r="BE102" s="48"/>
      <c r="BF102" s="48"/>
      <c r="BG102" s="48"/>
      <c r="BH102" s="48"/>
      <c r="BI102" s="48"/>
      <c r="BJ102" s="48"/>
      <c r="BK102" s="48"/>
      <c r="BL102" s="48"/>
      <c r="BM102" s="49"/>
      <c r="BN102" s="48"/>
      <c r="BO102" s="49"/>
      <c r="BP102" s="48"/>
      <c r="BQ102" s="49"/>
      <c r="BR102" s="48"/>
      <c r="BS102" s="49"/>
      <c r="BT102" s="48"/>
      <c r="BU102" s="2"/>
      <c r="BV102" s="3"/>
      <c r="BW102" s="3"/>
      <c r="BX102" s="3"/>
      <c r="BY102" s="3"/>
    </row>
    <row r="103" spans="1:77" ht="41.45" customHeight="1">
      <c r="A103" s="64" t="s">
        <v>316</v>
      </c>
      <c r="C103" s="65"/>
      <c r="D103" s="65" t="s">
        <v>64</v>
      </c>
      <c r="E103" s="66">
        <v>227.33483862398725</v>
      </c>
      <c r="F103" s="68">
        <v>99.50567033460588</v>
      </c>
      <c r="G103" s="100" t="s">
        <v>1543</v>
      </c>
      <c r="H103" s="65"/>
      <c r="I103" s="69" t="s">
        <v>316</v>
      </c>
      <c r="J103" s="70"/>
      <c r="K103" s="70"/>
      <c r="L103" s="69" t="s">
        <v>1832</v>
      </c>
      <c r="M103" s="73">
        <v>165.74359982034582</v>
      </c>
      <c r="N103" s="74">
        <v>5432.7783203125</v>
      </c>
      <c r="O103" s="74">
        <v>1508.7752685546875</v>
      </c>
      <c r="P103" s="75"/>
      <c r="Q103" s="76"/>
      <c r="R103" s="76"/>
      <c r="S103" s="86"/>
      <c r="T103" s="48">
        <v>1</v>
      </c>
      <c r="U103" s="48">
        <v>0</v>
      </c>
      <c r="V103" s="49">
        <v>0</v>
      </c>
      <c r="W103" s="49">
        <v>0.003425</v>
      </c>
      <c r="X103" s="49">
        <v>0.005305</v>
      </c>
      <c r="Y103" s="49">
        <v>0.433596</v>
      </c>
      <c r="Z103" s="49">
        <v>0</v>
      </c>
      <c r="AA103" s="49">
        <v>0</v>
      </c>
      <c r="AB103" s="71">
        <v>103</v>
      </c>
      <c r="AC103" s="71"/>
      <c r="AD103" s="72"/>
      <c r="AE103" s="78" t="s">
        <v>934</v>
      </c>
      <c r="AF103" s="78">
        <v>748</v>
      </c>
      <c r="AG103" s="78">
        <v>593</v>
      </c>
      <c r="AH103" s="78">
        <v>12850</v>
      </c>
      <c r="AI103" s="78">
        <v>2503</v>
      </c>
      <c r="AJ103" s="78"/>
      <c r="AK103" s="78" t="s">
        <v>1075</v>
      </c>
      <c r="AL103" s="78" t="s">
        <v>1186</v>
      </c>
      <c r="AM103" s="82" t="s">
        <v>1287</v>
      </c>
      <c r="AN103" s="78"/>
      <c r="AO103" s="80">
        <v>39779.70202546296</v>
      </c>
      <c r="AP103" s="82" t="s">
        <v>1398</v>
      </c>
      <c r="AQ103" s="78" t="b">
        <v>0</v>
      </c>
      <c r="AR103" s="78" t="b">
        <v>0</v>
      </c>
      <c r="AS103" s="78" t="b">
        <v>0</v>
      </c>
      <c r="AT103" s="78"/>
      <c r="AU103" s="78">
        <v>43</v>
      </c>
      <c r="AV103" s="82" t="s">
        <v>1434</v>
      </c>
      <c r="AW103" s="78" t="b">
        <v>0</v>
      </c>
      <c r="AX103" s="78" t="s">
        <v>1585</v>
      </c>
      <c r="AY103" s="82" t="s">
        <v>1686</v>
      </c>
      <c r="AZ103" s="78" t="s">
        <v>65</v>
      </c>
      <c r="BA103" s="78" t="str">
        <f>REPLACE(INDEX(GroupVertices[Group],MATCH(Vertices[[#This Row],[Vertex]],GroupVertices[Vertex],0)),1,1,"")</f>
        <v>1</v>
      </c>
      <c r="BB103" s="48"/>
      <c r="BC103" s="48"/>
      <c r="BD103" s="48"/>
      <c r="BE103" s="48"/>
      <c r="BF103" s="48"/>
      <c r="BG103" s="48"/>
      <c r="BH103" s="48"/>
      <c r="BI103" s="48"/>
      <c r="BJ103" s="48"/>
      <c r="BK103" s="48"/>
      <c r="BL103" s="48"/>
      <c r="BM103" s="49"/>
      <c r="BN103" s="48"/>
      <c r="BO103" s="49"/>
      <c r="BP103" s="48"/>
      <c r="BQ103" s="49"/>
      <c r="BR103" s="48"/>
      <c r="BS103" s="49"/>
      <c r="BT103" s="48"/>
      <c r="BU103" s="2"/>
      <c r="BV103" s="3"/>
      <c r="BW103" s="3"/>
      <c r="BX103" s="3"/>
      <c r="BY103" s="3"/>
    </row>
    <row r="104" spans="1:77" ht="41.45" customHeight="1">
      <c r="A104" s="64" t="s">
        <v>317</v>
      </c>
      <c r="C104" s="65"/>
      <c r="D104" s="65" t="s">
        <v>64</v>
      </c>
      <c r="E104" s="66">
        <v>265.1778456634347</v>
      </c>
      <c r="F104" s="68">
        <v>99.21934650797215</v>
      </c>
      <c r="G104" s="100" t="s">
        <v>1544</v>
      </c>
      <c r="H104" s="65"/>
      <c r="I104" s="69" t="s">
        <v>317</v>
      </c>
      <c r="J104" s="70"/>
      <c r="K104" s="70"/>
      <c r="L104" s="69" t="s">
        <v>1833</v>
      </c>
      <c r="M104" s="73">
        <v>261.1657871098136</v>
      </c>
      <c r="N104" s="74">
        <v>3345.19873046875</v>
      </c>
      <c r="O104" s="74">
        <v>1211.5364990234375</v>
      </c>
      <c r="P104" s="75"/>
      <c r="Q104" s="76"/>
      <c r="R104" s="76"/>
      <c r="S104" s="86"/>
      <c r="T104" s="48">
        <v>1</v>
      </c>
      <c r="U104" s="48">
        <v>0</v>
      </c>
      <c r="V104" s="49">
        <v>0</v>
      </c>
      <c r="W104" s="49">
        <v>0.003425</v>
      </c>
      <c r="X104" s="49">
        <v>0.005305</v>
      </c>
      <c r="Y104" s="49">
        <v>0.433596</v>
      </c>
      <c r="Z104" s="49">
        <v>0</v>
      </c>
      <c r="AA104" s="49">
        <v>0</v>
      </c>
      <c r="AB104" s="71">
        <v>104</v>
      </c>
      <c r="AC104" s="71"/>
      <c r="AD104" s="72"/>
      <c r="AE104" s="78" t="s">
        <v>935</v>
      </c>
      <c r="AF104" s="78">
        <v>997</v>
      </c>
      <c r="AG104" s="78">
        <v>933</v>
      </c>
      <c r="AH104" s="78">
        <v>784</v>
      </c>
      <c r="AI104" s="78">
        <v>1618</v>
      </c>
      <c r="AJ104" s="78"/>
      <c r="AK104" s="78" t="s">
        <v>1076</v>
      </c>
      <c r="AL104" s="78" t="s">
        <v>1187</v>
      </c>
      <c r="AM104" s="82" t="s">
        <v>1288</v>
      </c>
      <c r="AN104" s="78"/>
      <c r="AO104" s="80">
        <v>41782.634247685186</v>
      </c>
      <c r="AP104" s="82" t="s">
        <v>1399</v>
      </c>
      <c r="AQ104" s="78" t="b">
        <v>1</v>
      </c>
      <c r="AR104" s="78" t="b">
        <v>0</v>
      </c>
      <c r="AS104" s="78" t="b">
        <v>0</v>
      </c>
      <c r="AT104" s="78"/>
      <c r="AU104" s="78">
        <v>14</v>
      </c>
      <c r="AV104" s="82" t="s">
        <v>1435</v>
      </c>
      <c r="AW104" s="78" t="b">
        <v>0</v>
      </c>
      <c r="AX104" s="78" t="s">
        <v>1585</v>
      </c>
      <c r="AY104" s="82" t="s">
        <v>1687</v>
      </c>
      <c r="AZ104" s="78" t="s">
        <v>65</v>
      </c>
      <c r="BA104" s="78" t="str">
        <f>REPLACE(INDEX(GroupVertices[Group],MATCH(Vertices[[#This Row],[Vertex]],GroupVertices[Vertex],0)),1,1,"")</f>
        <v>1</v>
      </c>
      <c r="BB104" s="48"/>
      <c r="BC104" s="48"/>
      <c r="BD104" s="48"/>
      <c r="BE104" s="48"/>
      <c r="BF104" s="48"/>
      <c r="BG104" s="48"/>
      <c r="BH104" s="48"/>
      <c r="BI104" s="48"/>
      <c r="BJ104" s="48"/>
      <c r="BK104" s="48"/>
      <c r="BL104" s="48"/>
      <c r="BM104" s="49"/>
      <c r="BN104" s="48"/>
      <c r="BO104" s="49"/>
      <c r="BP104" s="48"/>
      <c r="BQ104" s="49"/>
      <c r="BR104" s="48"/>
      <c r="BS104" s="49"/>
      <c r="BT104" s="48"/>
      <c r="BU104" s="2"/>
      <c r="BV104" s="3"/>
      <c r="BW104" s="3"/>
      <c r="BX104" s="3"/>
      <c r="BY104" s="3"/>
    </row>
    <row r="105" spans="1:77" ht="41.45" customHeight="1">
      <c r="A105" s="64" t="s">
        <v>318</v>
      </c>
      <c r="C105" s="65"/>
      <c r="D105" s="65" t="s">
        <v>64</v>
      </c>
      <c r="E105" s="66">
        <v>313.7059370434321</v>
      </c>
      <c r="F105" s="68">
        <v>98.85217830675948</v>
      </c>
      <c r="G105" s="100" t="s">
        <v>1545</v>
      </c>
      <c r="H105" s="65"/>
      <c r="I105" s="69" t="s">
        <v>318</v>
      </c>
      <c r="J105" s="70"/>
      <c r="K105" s="70"/>
      <c r="L105" s="69" t="s">
        <v>1834</v>
      </c>
      <c r="M105" s="73">
        <v>383.53070963395464</v>
      </c>
      <c r="N105" s="74">
        <v>879.0170288085938</v>
      </c>
      <c r="O105" s="74">
        <v>5872.91064453125</v>
      </c>
      <c r="P105" s="75"/>
      <c r="Q105" s="76"/>
      <c r="R105" s="76"/>
      <c r="S105" s="86"/>
      <c r="T105" s="48">
        <v>1</v>
      </c>
      <c r="U105" s="48">
        <v>0</v>
      </c>
      <c r="V105" s="49">
        <v>0</v>
      </c>
      <c r="W105" s="49">
        <v>0.003425</v>
      </c>
      <c r="X105" s="49">
        <v>0.005305</v>
      </c>
      <c r="Y105" s="49">
        <v>0.433596</v>
      </c>
      <c r="Z105" s="49">
        <v>0</v>
      </c>
      <c r="AA105" s="49">
        <v>0</v>
      </c>
      <c r="AB105" s="71">
        <v>105</v>
      </c>
      <c r="AC105" s="71"/>
      <c r="AD105" s="72"/>
      <c r="AE105" s="78" t="s">
        <v>936</v>
      </c>
      <c r="AF105" s="78">
        <v>1068</v>
      </c>
      <c r="AG105" s="78">
        <v>1369</v>
      </c>
      <c r="AH105" s="78">
        <v>862</v>
      </c>
      <c r="AI105" s="78">
        <v>1325</v>
      </c>
      <c r="AJ105" s="78"/>
      <c r="AK105" s="78" t="s">
        <v>1077</v>
      </c>
      <c r="AL105" s="78" t="s">
        <v>1188</v>
      </c>
      <c r="AM105" s="82" t="s">
        <v>1289</v>
      </c>
      <c r="AN105" s="78"/>
      <c r="AO105" s="80">
        <v>39923.8278587963</v>
      </c>
      <c r="AP105" s="82" t="s">
        <v>1400</v>
      </c>
      <c r="AQ105" s="78" t="b">
        <v>0</v>
      </c>
      <c r="AR105" s="78" t="b">
        <v>0</v>
      </c>
      <c r="AS105" s="78" t="b">
        <v>1</v>
      </c>
      <c r="AT105" s="78"/>
      <c r="AU105" s="78">
        <v>30</v>
      </c>
      <c r="AV105" s="82" t="s">
        <v>1441</v>
      </c>
      <c r="AW105" s="78" t="b">
        <v>0</v>
      </c>
      <c r="AX105" s="78" t="s">
        <v>1585</v>
      </c>
      <c r="AY105" s="82" t="s">
        <v>1688</v>
      </c>
      <c r="AZ105" s="78" t="s">
        <v>65</v>
      </c>
      <c r="BA105" s="78" t="str">
        <f>REPLACE(INDEX(GroupVertices[Group],MATCH(Vertices[[#This Row],[Vertex]],GroupVertices[Vertex],0)),1,1,"")</f>
        <v>1</v>
      </c>
      <c r="BB105" s="48"/>
      <c r="BC105" s="48"/>
      <c r="BD105" s="48"/>
      <c r="BE105" s="48"/>
      <c r="BF105" s="48"/>
      <c r="BG105" s="48"/>
      <c r="BH105" s="48"/>
      <c r="BI105" s="48"/>
      <c r="BJ105" s="48"/>
      <c r="BK105" s="48"/>
      <c r="BL105" s="48"/>
      <c r="BM105" s="49"/>
      <c r="BN105" s="48"/>
      <c r="BO105" s="49"/>
      <c r="BP105" s="48"/>
      <c r="BQ105" s="49"/>
      <c r="BR105" s="48"/>
      <c r="BS105" s="49"/>
      <c r="BT105" s="48"/>
      <c r="BU105" s="2"/>
      <c r="BV105" s="3"/>
      <c r="BW105" s="3"/>
      <c r="BX105" s="3"/>
      <c r="BY105" s="3"/>
    </row>
    <row r="106" spans="1:77" ht="41.45" customHeight="1">
      <c r="A106" s="64" t="s">
        <v>319</v>
      </c>
      <c r="C106" s="65"/>
      <c r="D106" s="65" t="s">
        <v>64</v>
      </c>
      <c r="E106" s="66">
        <v>450.27467127108514</v>
      </c>
      <c r="F106" s="68">
        <v>97.81888614417247</v>
      </c>
      <c r="G106" s="100" t="s">
        <v>1546</v>
      </c>
      <c r="H106" s="65"/>
      <c r="I106" s="69" t="s">
        <v>319</v>
      </c>
      <c r="J106" s="70"/>
      <c r="K106" s="70"/>
      <c r="L106" s="69" t="s">
        <v>1835</v>
      </c>
      <c r="M106" s="73">
        <v>727.8925443521222</v>
      </c>
      <c r="N106" s="74">
        <v>1026.5546875</v>
      </c>
      <c r="O106" s="74">
        <v>3023.714599609375</v>
      </c>
      <c r="P106" s="75"/>
      <c r="Q106" s="76"/>
      <c r="R106" s="76"/>
      <c r="S106" s="86"/>
      <c r="T106" s="48">
        <v>1</v>
      </c>
      <c r="U106" s="48">
        <v>0</v>
      </c>
      <c r="V106" s="49">
        <v>0</v>
      </c>
      <c r="W106" s="49">
        <v>0.003425</v>
      </c>
      <c r="X106" s="49">
        <v>0.005305</v>
      </c>
      <c r="Y106" s="49">
        <v>0.433596</v>
      </c>
      <c r="Z106" s="49">
        <v>0</v>
      </c>
      <c r="AA106" s="49">
        <v>0</v>
      </c>
      <c r="AB106" s="71">
        <v>106</v>
      </c>
      <c r="AC106" s="71"/>
      <c r="AD106" s="72"/>
      <c r="AE106" s="78" t="s">
        <v>937</v>
      </c>
      <c r="AF106" s="78">
        <v>747</v>
      </c>
      <c r="AG106" s="78">
        <v>2596</v>
      </c>
      <c r="AH106" s="78">
        <v>6256</v>
      </c>
      <c r="AI106" s="78">
        <v>42389</v>
      </c>
      <c r="AJ106" s="78"/>
      <c r="AK106" s="78" t="s">
        <v>1078</v>
      </c>
      <c r="AL106" s="78" t="s">
        <v>1189</v>
      </c>
      <c r="AM106" s="82" t="s">
        <v>1290</v>
      </c>
      <c r="AN106" s="78"/>
      <c r="AO106" s="80">
        <v>40879.37608796296</v>
      </c>
      <c r="AP106" s="82" t="s">
        <v>1401</v>
      </c>
      <c r="AQ106" s="78" t="b">
        <v>0</v>
      </c>
      <c r="AR106" s="78" t="b">
        <v>0</v>
      </c>
      <c r="AS106" s="78" t="b">
        <v>0</v>
      </c>
      <c r="AT106" s="78"/>
      <c r="AU106" s="78">
        <v>145</v>
      </c>
      <c r="AV106" s="82" t="s">
        <v>1443</v>
      </c>
      <c r="AW106" s="78" t="b">
        <v>0</v>
      </c>
      <c r="AX106" s="78" t="s">
        <v>1585</v>
      </c>
      <c r="AY106" s="82" t="s">
        <v>1689</v>
      </c>
      <c r="AZ106" s="78" t="s">
        <v>65</v>
      </c>
      <c r="BA106" s="78" t="str">
        <f>REPLACE(INDEX(GroupVertices[Group],MATCH(Vertices[[#This Row],[Vertex]],GroupVertices[Vertex],0)),1,1,"")</f>
        <v>1</v>
      </c>
      <c r="BB106" s="48"/>
      <c r="BC106" s="48"/>
      <c r="BD106" s="48"/>
      <c r="BE106" s="48"/>
      <c r="BF106" s="48"/>
      <c r="BG106" s="48"/>
      <c r="BH106" s="48"/>
      <c r="BI106" s="48"/>
      <c r="BJ106" s="48"/>
      <c r="BK106" s="48"/>
      <c r="BL106" s="48"/>
      <c r="BM106" s="49"/>
      <c r="BN106" s="48"/>
      <c r="BO106" s="49"/>
      <c r="BP106" s="48"/>
      <c r="BQ106" s="49"/>
      <c r="BR106" s="48"/>
      <c r="BS106" s="49"/>
      <c r="BT106" s="48"/>
      <c r="BU106" s="2"/>
      <c r="BV106" s="3"/>
      <c r="BW106" s="3"/>
      <c r="BX106" s="3"/>
      <c r="BY106" s="3"/>
    </row>
    <row r="107" spans="1:77" ht="41.45" customHeight="1">
      <c r="A107" s="64" t="s">
        <v>320</v>
      </c>
      <c r="C107" s="65"/>
      <c r="D107" s="65" t="s">
        <v>64</v>
      </c>
      <c r="E107" s="66">
        <v>172.23987249302695</v>
      </c>
      <c r="F107" s="68">
        <v>99.92252414102852</v>
      </c>
      <c r="G107" s="100" t="s">
        <v>1547</v>
      </c>
      <c r="H107" s="65"/>
      <c r="I107" s="69" t="s">
        <v>320</v>
      </c>
      <c r="J107" s="70"/>
      <c r="K107" s="70"/>
      <c r="L107" s="69" t="s">
        <v>1836</v>
      </c>
      <c r="M107" s="73">
        <v>26.82012126656187</v>
      </c>
      <c r="N107" s="74">
        <v>2052.6982421875</v>
      </c>
      <c r="O107" s="74">
        <v>7253.095703125</v>
      </c>
      <c r="P107" s="75"/>
      <c r="Q107" s="76"/>
      <c r="R107" s="76"/>
      <c r="S107" s="86"/>
      <c r="T107" s="48">
        <v>1</v>
      </c>
      <c r="U107" s="48">
        <v>0</v>
      </c>
      <c r="V107" s="49">
        <v>0</v>
      </c>
      <c r="W107" s="49">
        <v>0.003425</v>
      </c>
      <c r="X107" s="49">
        <v>0.005305</v>
      </c>
      <c r="Y107" s="49">
        <v>0.433596</v>
      </c>
      <c r="Z107" s="49">
        <v>0</v>
      </c>
      <c r="AA107" s="49">
        <v>0</v>
      </c>
      <c r="AB107" s="71">
        <v>107</v>
      </c>
      <c r="AC107" s="71"/>
      <c r="AD107" s="72"/>
      <c r="AE107" s="78" t="s">
        <v>938</v>
      </c>
      <c r="AF107" s="78">
        <v>138</v>
      </c>
      <c r="AG107" s="78">
        <v>98</v>
      </c>
      <c r="AH107" s="78">
        <v>76</v>
      </c>
      <c r="AI107" s="78">
        <v>189</v>
      </c>
      <c r="AJ107" s="78"/>
      <c r="AK107" s="78" t="s">
        <v>1079</v>
      </c>
      <c r="AL107" s="78"/>
      <c r="AM107" s="78"/>
      <c r="AN107" s="78"/>
      <c r="AO107" s="80">
        <v>41046.36530092593</v>
      </c>
      <c r="AP107" s="82" t="s">
        <v>1402</v>
      </c>
      <c r="AQ107" s="78" t="b">
        <v>1</v>
      </c>
      <c r="AR107" s="78" t="b">
        <v>0</v>
      </c>
      <c r="AS107" s="78" t="b">
        <v>0</v>
      </c>
      <c r="AT107" s="78"/>
      <c r="AU107" s="78">
        <v>2</v>
      </c>
      <c r="AV107" s="82" t="s">
        <v>1435</v>
      </c>
      <c r="AW107" s="78" t="b">
        <v>0</v>
      </c>
      <c r="AX107" s="78" t="s">
        <v>1585</v>
      </c>
      <c r="AY107" s="82" t="s">
        <v>1690</v>
      </c>
      <c r="AZ107" s="78" t="s">
        <v>65</v>
      </c>
      <c r="BA107" s="78" t="str">
        <f>REPLACE(INDEX(GroupVertices[Group],MATCH(Vertices[[#This Row],[Vertex]],GroupVertices[Vertex],0)),1,1,"")</f>
        <v>1</v>
      </c>
      <c r="BB107" s="48"/>
      <c r="BC107" s="48"/>
      <c r="BD107" s="48"/>
      <c r="BE107" s="48"/>
      <c r="BF107" s="48"/>
      <c r="BG107" s="48"/>
      <c r="BH107" s="48"/>
      <c r="BI107" s="48"/>
      <c r="BJ107" s="48"/>
      <c r="BK107" s="48"/>
      <c r="BL107" s="48"/>
      <c r="BM107" s="49"/>
      <c r="BN107" s="48"/>
      <c r="BO107" s="49"/>
      <c r="BP107" s="48"/>
      <c r="BQ107" s="49"/>
      <c r="BR107" s="48"/>
      <c r="BS107" s="49"/>
      <c r="BT107" s="48"/>
      <c r="BU107" s="2"/>
      <c r="BV107" s="3"/>
      <c r="BW107" s="3"/>
      <c r="BX107" s="3"/>
      <c r="BY107" s="3"/>
    </row>
    <row r="108" spans="1:77" ht="41.45" customHeight="1">
      <c r="A108" s="64" t="s">
        <v>321</v>
      </c>
      <c r="C108" s="65"/>
      <c r="D108" s="65" t="s">
        <v>64</v>
      </c>
      <c r="E108" s="66">
        <v>203.40470181963076</v>
      </c>
      <c r="F108" s="68">
        <v>99.68672804850662</v>
      </c>
      <c r="G108" s="100" t="s">
        <v>1548</v>
      </c>
      <c r="H108" s="65"/>
      <c r="I108" s="69" t="s">
        <v>321</v>
      </c>
      <c r="J108" s="70"/>
      <c r="K108" s="70"/>
      <c r="L108" s="69" t="s">
        <v>1837</v>
      </c>
      <c r="M108" s="73">
        <v>105.40309903435886</v>
      </c>
      <c r="N108" s="74">
        <v>709.66748046875</v>
      </c>
      <c r="O108" s="74">
        <v>3858.859619140625</v>
      </c>
      <c r="P108" s="75"/>
      <c r="Q108" s="76"/>
      <c r="R108" s="76"/>
      <c r="S108" s="86"/>
      <c r="T108" s="48">
        <v>1</v>
      </c>
      <c r="U108" s="48">
        <v>0</v>
      </c>
      <c r="V108" s="49">
        <v>0</v>
      </c>
      <c r="W108" s="49">
        <v>0.003425</v>
      </c>
      <c r="X108" s="49">
        <v>0.005305</v>
      </c>
      <c r="Y108" s="49">
        <v>0.433596</v>
      </c>
      <c r="Z108" s="49">
        <v>0</v>
      </c>
      <c r="AA108" s="49">
        <v>0</v>
      </c>
      <c r="AB108" s="71">
        <v>108</v>
      </c>
      <c r="AC108" s="71"/>
      <c r="AD108" s="72"/>
      <c r="AE108" s="78" t="s">
        <v>939</v>
      </c>
      <c r="AF108" s="78">
        <v>375</v>
      </c>
      <c r="AG108" s="78">
        <v>378</v>
      </c>
      <c r="AH108" s="78">
        <v>280</v>
      </c>
      <c r="AI108" s="78">
        <v>541</v>
      </c>
      <c r="AJ108" s="78"/>
      <c r="AK108" s="78" t="s">
        <v>1080</v>
      </c>
      <c r="AL108" s="78" t="s">
        <v>1190</v>
      </c>
      <c r="AM108" s="82" t="s">
        <v>1291</v>
      </c>
      <c r="AN108" s="78"/>
      <c r="AO108" s="80">
        <v>39920.45924768518</v>
      </c>
      <c r="AP108" s="82" t="s">
        <v>1403</v>
      </c>
      <c r="AQ108" s="78" t="b">
        <v>0</v>
      </c>
      <c r="AR108" s="78" t="b">
        <v>0</v>
      </c>
      <c r="AS108" s="78" t="b">
        <v>1</v>
      </c>
      <c r="AT108" s="78"/>
      <c r="AU108" s="78">
        <v>8</v>
      </c>
      <c r="AV108" s="82" t="s">
        <v>1440</v>
      </c>
      <c r="AW108" s="78" t="b">
        <v>0</v>
      </c>
      <c r="AX108" s="78" t="s">
        <v>1585</v>
      </c>
      <c r="AY108" s="82" t="s">
        <v>1691</v>
      </c>
      <c r="AZ108" s="78" t="s">
        <v>65</v>
      </c>
      <c r="BA108" s="78" t="str">
        <f>REPLACE(INDEX(GroupVertices[Group],MATCH(Vertices[[#This Row],[Vertex]],GroupVertices[Vertex],0)),1,1,"")</f>
        <v>1</v>
      </c>
      <c r="BB108" s="48"/>
      <c r="BC108" s="48"/>
      <c r="BD108" s="48"/>
      <c r="BE108" s="48"/>
      <c r="BF108" s="48"/>
      <c r="BG108" s="48"/>
      <c r="BH108" s="48"/>
      <c r="BI108" s="48"/>
      <c r="BJ108" s="48"/>
      <c r="BK108" s="48"/>
      <c r="BL108" s="48"/>
      <c r="BM108" s="49"/>
      <c r="BN108" s="48"/>
      <c r="BO108" s="49"/>
      <c r="BP108" s="48"/>
      <c r="BQ108" s="49"/>
      <c r="BR108" s="48"/>
      <c r="BS108" s="49"/>
      <c r="BT108" s="48"/>
      <c r="BU108" s="2"/>
      <c r="BV108" s="3"/>
      <c r="BW108" s="3"/>
      <c r="BX108" s="3"/>
      <c r="BY108" s="3"/>
    </row>
    <row r="109" spans="1:77" ht="41.45" customHeight="1">
      <c r="A109" s="64" t="s">
        <v>322</v>
      </c>
      <c r="C109" s="65"/>
      <c r="D109" s="65" t="s">
        <v>64</v>
      </c>
      <c r="E109" s="66">
        <v>182.3684420241732</v>
      </c>
      <c r="F109" s="68">
        <v>99.8458904109589</v>
      </c>
      <c r="G109" s="100" t="s">
        <v>1549</v>
      </c>
      <c r="H109" s="65"/>
      <c r="I109" s="69" t="s">
        <v>322</v>
      </c>
      <c r="J109" s="70"/>
      <c r="K109" s="70"/>
      <c r="L109" s="69" t="s">
        <v>1838</v>
      </c>
      <c r="M109" s="73">
        <v>52.35958904109589</v>
      </c>
      <c r="N109" s="74">
        <v>2848.530517578125</v>
      </c>
      <c r="O109" s="74">
        <v>9437.6748046875</v>
      </c>
      <c r="P109" s="75"/>
      <c r="Q109" s="76"/>
      <c r="R109" s="76"/>
      <c r="S109" s="86"/>
      <c r="T109" s="48">
        <v>1</v>
      </c>
      <c r="U109" s="48">
        <v>0</v>
      </c>
      <c r="V109" s="49">
        <v>0</v>
      </c>
      <c r="W109" s="49">
        <v>0.003425</v>
      </c>
      <c r="X109" s="49">
        <v>0.005305</v>
      </c>
      <c r="Y109" s="49">
        <v>0.433596</v>
      </c>
      <c r="Z109" s="49">
        <v>0</v>
      </c>
      <c r="AA109" s="49">
        <v>0</v>
      </c>
      <c r="AB109" s="71">
        <v>109</v>
      </c>
      <c r="AC109" s="71"/>
      <c r="AD109" s="72"/>
      <c r="AE109" s="78" t="s">
        <v>940</v>
      </c>
      <c r="AF109" s="78">
        <v>217</v>
      </c>
      <c r="AG109" s="78">
        <v>189</v>
      </c>
      <c r="AH109" s="78">
        <v>132</v>
      </c>
      <c r="AI109" s="78">
        <v>425</v>
      </c>
      <c r="AJ109" s="78"/>
      <c r="AK109" s="78" t="s">
        <v>1081</v>
      </c>
      <c r="AL109" s="78" t="s">
        <v>1191</v>
      </c>
      <c r="AM109" s="78"/>
      <c r="AN109" s="78"/>
      <c r="AO109" s="80">
        <v>41679.77206018518</v>
      </c>
      <c r="AP109" s="82" t="s">
        <v>1404</v>
      </c>
      <c r="AQ109" s="78" t="b">
        <v>0</v>
      </c>
      <c r="AR109" s="78" t="b">
        <v>0</v>
      </c>
      <c r="AS109" s="78" t="b">
        <v>1</v>
      </c>
      <c r="AT109" s="78"/>
      <c r="AU109" s="78">
        <v>3</v>
      </c>
      <c r="AV109" s="82" t="s">
        <v>1435</v>
      </c>
      <c r="AW109" s="78" t="b">
        <v>0</v>
      </c>
      <c r="AX109" s="78" t="s">
        <v>1585</v>
      </c>
      <c r="AY109" s="82" t="s">
        <v>1692</v>
      </c>
      <c r="AZ109" s="78" t="s">
        <v>65</v>
      </c>
      <c r="BA109" s="78" t="str">
        <f>REPLACE(INDEX(GroupVertices[Group],MATCH(Vertices[[#This Row],[Vertex]],GroupVertices[Vertex],0)),1,1,"")</f>
        <v>1</v>
      </c>
      <c r="BB109" s="48"/>
      <c r="BC109" s="48"/>
      <c r="BD109" s="48"/>
      <c r="BE109" s="48"/>
      <c r="BF109" s="48"/>
      <c r="BG109" s="48"/>
      <c r="BH109" s="48"/>
      <c r="BI109" s="48"/>
      <c r="BJ109" s="48"/>
      <c r="BK109" s="48"/>
      <c r="BL109" s="48"/>
      <c r="BM109" s="49"/>
      <c r="BN109" s="48"/>
      <c r="BO109" s="49"/>
      <c r="BP109" s="48"/>
      <c r="BQ109" s="49"/>
      <c r="BR109" s="48"/>
      <c r="BS109" s="49"/>
      <c r="BT109" s="48"/>
      <c r="BU109" s="2"/>
      <c r="BV109" s="3"/>
      <c r="BW109" s="3"/>
      <c r="BX109" s="3"/>
      <c r="BY109" s="3"/>
    </row>
    <row r="110" spans="1:77" ht="41.45" customHeight="1">
      <c r="A110" s="64" t="s">
        <v>323</v>
      </c>
      <c r="C110" s="65"/>
      <c r="D110" s="65" t="s">
        <v>64</v>
      </c>
      <c r="E110" s="66">
        <v>271.63341745251694</v>
      </c>
      <c r="F110" s="68">
        <v>99.17050303166404</v>
      </c>
      <c r="G110" s="100" t="s">
        <v>1550</v>
      </c>
      <c r="H110" s="65"/>
      <c r="I110" s="69" t="s">
        <v>323</v>
      </c>
      <c r="J110" s="70"/>
      <c r="K110" s="70"/>
      <c r="L110" s="69" t="s">
        <v>1839</v>
      </c>
      <c r="M110" s="73">
        <v>277.4436896474287</v>
      </c>
      <c r="N110" s="74">
        <v>6490.4326171875</v>
      </c>
      <c r="O110" s="74">
        <v>6576.93701171875</v>
      </c>
      <c r="P110" s="75"/>
      <c r="Q110" s="76"/>
      <c r="R110" s="76"/>
      <c r="S110" s="86"/>
      <c r="T110" s="48">
        <v>1</v>
      </c>
      <c r="U110" s="48">
        <v>0</v>
      </c>
      <c r="V110" s="49">
        <v>0</v>
      </c>
      <c r="W110" s="49">
        <v>0.003425</v>
      </c>
      <c r="X110" s="49">
        <v>0.005305</v>
      </c>
      <c r="Y110" s="49">
        <v>0.433596</v>
      </c>
      <c r="Z110" s="49">
        <v>0</v>
      </c>
      <c r="AA110" s="49">
        <v>0</v>
      </c>
      <c r="AB110" s="71">
        <v>110</v>
      </c>
      <c r="AC110" s="71"/>
      <c r="AD110" s="72"/>
      <c r="AE110" s="78" t="s">
        <v>941</v>
      </c>
      <c r="AF110" s="78">
        <v>478</v>
      </c>
      <c r="AG110" s="78">
        <v>991</v>
      </c>
      <c r="AH110" s="78">
        <v>4301</v>
      </c>
      <c r="AI110" s="78">
        <v>716</v>
      </c>
      <c r="AJ110" s="78"/>
      <c r="AK110" s="78" t="s">
        <v>1082</v>
      </c>
      <c r="AL110" s="78"/>
      <c r="AM110" s="78"/>
      <c r="AN110" s="78"/>
      <c r="AO110" s="80">
        <v>40675.681226851855</v>
      </c>
      <c r="AP110" s="78"/>
      <c r="AQ110" s="78" t="b">
        <v>1</v>
      </c>
      <c r="AR110" s="78" t="b">
        <v>0</v>
      </c>
      <c r="AS110" s="78" t="b">
        <v>1</v>
      </c>
      <c r="AT110" s="78"/>
      <c r="AU110" s="78">
        <v>60</v>
      </c>
      <c r="AV110" s="82" t="s">
        <v>1435</v>
      </c>
      <c r="AW110" s="78" t="b">
        <v>0</v>
      </c>
      <c r="AX110" s="78" t="s">
        <v>1585</v>
      </c>
      <c r="AY110" s="82" t="s">
        <v>1693</v>
      </c>
      <c r="AZ110" s="78" t="s">
        <v>65</v>
      </c>
      <c r="BA110" s="78" t="str">
        <f>REPLACE(INDEX(GroupVertices[Group],MATCH(Vertices[[#This Row],[Vertex]],GroupVertices[Vertex],0)),1,1,"")</f>
        <v>1</v>
      </c>
      <c r="BB110" s="48"/>
      <c r="BC110" s="48"/>
      <c r="BD110" s="48"/>
      <c r="BE110" s="48"/>
      <c r="BF110" s="48"/>
      <c r="BG110" s="48"/>
      <c r="BH110" s="48"/>
      <c r="BI110" s="48"/>
      <c r="BJ110" s="48"/>
      <c r="BK110" s="48"/>
      <c r="BL110" s="48"/>
      <c r="BM110" s="49"/>
      <c r="BN110" s="48"/>
      <c r="BO110" s="49"/>
      <c r="BP110" s="48"/>
      <c r="BQ110" s="49"/>
      <c r="BR110" s="48"/>
      <c r="BS110" s="49"/>
      <c r="BT110" s="48"/>
      <c r="BU110" s="2"/>
      <c r="BV110" s="3"/>
      <c r="BW110" s="3"/>
      <c r="BX110" s="3"/>
      <c r="BY110" s="3"/>
    </row>
    <row r="111" spans="1:77" ht="41.45" customHeight="1">
      <c r="A111" s="64" t="s">
        <v>324</v>
      </c>
      <c r="C111" s="65"/>
      <c r="D111" s="65" t="s">
        <v>64</v>
      </c>
      <c r="E111" s="66">
        <v>244.58679771550007</v>
      </c>
      <c r="F111" s="68">
        <v>99.37514035481698</v>
      </c>
      <c r="G111" s="100" t="s">
        <v>1551</v>
      </c>
      <c r="H111" s="65"/>
      <c r="I111" s="69" t="s">
        <v>324</v>
      </c>
      <c r="J111" s="70"/>
      <c r="K111" s="70"/>
      <c r="L111" s="69" t="s">
        <v>1840</v>
      </c>
      <c r="M111" s="73">
        <v>209.24489108466202</v>
      </c>
      <c r="N111" s="74">
        <v>363.50555419921875</v>
      </c>
      <c r="O111" s="74">
        <v>6399.041015625</v>
      </c>
      <c r="P111" s="75"/>
      <c r="Q111" s="76"/>
      <c r="R111" s="76"/>
      <c r="S111" s="86"/>
      <c r="T111" s="48">
        <v>1</v>
      </c>
      <c r="U111" s="48">
        <v>0</v>
      </c>
      <c r="V111" s="49">
        <v>0</v>
      </c>
      <c r="W111" s="49">
        <v>0.003425</v>
      </c>
      <c r="X111" s="49">
        <v>0.005305</v>
      </c>
      <c r="Y111" s="49">
        <v>0.433596</v>
      </c>
      <c r="Z111" s="49">
        <v>0</v>
      </c>
      <c r="AA111" s="49">
        <v>0</v>
      </c>
      <c r="AB111" s="71">
        <v>111</v>
      </c>
      <c r="AC111" s="71"/>
      <c r="AD111" s="72"/>
      <c r="AE111" s="78" t="s">
        <v>942</v>
      </c>
      <c r="AF111" s="78">
        <v>586</v>
      </c>
      <c r="AG111" s="78">
        <v>748</v>
      </c>
      <c r="AH111" s="78">
        <v>1218</v>
      </c>
      <c r="AI111" s="78">
        <v>181</v>
      </c>
      <c r="AJ111" s="78"/>
      <c r="AK111" s="78" t="s">
        <v>1083</v>
      </c>
      <c r="AL111" s="78" t="s">
        <v>1192</v>
      </c>
      <c r="AM111" s="82" t="s">
        <v>1292</v>
      </c>
      <c r="AN111" s="78"/>
      <c r="AO111" s="80">
        <v>39768.690474537034</v>
      </c>
      <c r="AP111" s="82" t="s">
        <v>1405</v>
      </c>
      <c r="AQ111" s="78" t="b">
        <v>0</v>
      </c>
      <c r="AR111" s="78" t="b">
        <v>0</v>
      </c>
      <c r="AS111" s="78" t="b">
        <v>0</v>
      </c>
      <c r="AT111" s="78"/>
      <c r="AU111" s="78">
        <v>54</v>
      </c>
      <c r="AV111" s="82" t="s">
        <v>1447</v>
      </c>
      <c r="AW111" s="78" t="b">
        <v>0</v>
      </c>
      <c r="AX111" s="78" t="s">
        <v>1585</v>
      </c>
      <c r="AY111" s="82" t="s">
        <v>1694</v>
      </c>
      <c r="AZ111" s="78" t="s">
        <v>65</v>
      </c>
      <c r="BA111" s="78" t="str">
        <f>REPLACE(INDEX(GroupVertices[Group],MATCH(Vertices[[#This Row],[Vertex]],GroupVertices[Vertex],0)),1,1,"")</f>
        <v>1</v>
      </c>
      <c r="BB111" s="48"/>
      <c r="BC111" s="48"/>
      <c r="BD111" s="48"/>
      <c r="BE111" s="48"/>
      <c r="BF111" s="48"/>
      <c r="BG111" s="48"/>
      <c r="BH111" s="48"/>
      <c r="BI111" s="48"/>
      <c r="BJ111" s="48"/>
      <c r="BK111" s="48"/>
      <c r="BL111" s="48"/>
      <c r="BM111" s="49"/>
      <c r="BN111" s="48"/>
      <c r="BO111" s="49"/>
      <c r="BP111" s="48"/>
      <c r="BQ111" s="49"/>
      <c r="BR111" s="48"/>
      <c r="BS111" s="49"/>
      <c r="BT111" s="48"/>
      <c r="BU111" s="2"/>
      <c r="BV111" s="3"/>
      <c r="BW111" s="3"/>
      <c r="BX111" s="3"/>
      <c r="BY111" s="3"/>
    </row>
    <row r="112" spans="1:77" ht="41.45" customHeight="1">
      <c r="A112" s="64" t="s">
        <v>325</v>
      </c>
      <c r="C112" s="65"/>
      <c r="D112" s="65" t="s">
        <v>64</v>
      </c>
      <c r="E112" s="66">
        <v>222.43750830123523</v>
      </c>
      <c r="F112" s="68">
        <v>99.5427240062879</v>
      </c>
      <c r="G112" s="100" t="s">
        <v>1552</v>
      </c>
      <c r="H112" s="65"/>
      <c r="I112" s="69" t="s">
        <v>325</v>
      </c>
      <c r="J112" s="70"/>
      <c r="K112" s="70"/>
      <c r="L112" s="69" t="s">
        <v>1841</v>
      </c>
      <c r="M112" s="73">
        <v>153.3948461711206</v>
      </c>
      <c r="N112" s="74">
        <v>3072.337890625</v>
      </c>
      <c r="O112" s="74">
        <v>8515.4697265625</v>
      </c>
      <c r="P112" s="75"/>
      <c r="Q112" s="76"/>
      <c r="R112" s="76"/>
      <c r="S112" s="86"/>
      <c r="T112" s="48">
        <v>1</v>
      </c>
      <c r="U112" s="48">
        <v>0</v>
      </c>
      <c r="V112" s="49">
        <v>0</v>
      </c>
      <c r="W112" s="49">
        <v>0.003425</v>
      </c>
      <c r="X112" s="49">
        <v>0.005305</v>
      </c>
      <c r="Y112" s="49">
        <v>0.433596</v>
      </c>
      <c r="Z112" s="49">
        <v>0</v>
      </c>
      <c r="AA112" s="49">
        <v>0</v>
      </c>
      <c r="AB112" s="71">
        <v>112</v>
      </c>
      <c r="AC112" s="71"/>
      <c r="AD112" s="72"/>
      <c r="AE112" s="78" t="s">
        <v>943</v>
      </c>
      <c r="AF112" s="78">
        <v>2003</v>
      </c>
      <c r="AG112" s="78">
        <v>549</v>
      </c>
      <c r="AH112" s="78">
        <v>644</v>
      </c>
      <c r="AI112" s="78">
        <v>880</v>
      </c>
      <c r="AJ112" s="78"/>
      <c r="AK112" s="78" t="s">
        <v>1084</v>
      </c>
      <c r="AL112" s="78" t="s">
        <v>1193</v>
      </c>
      <c r="AM112" s="82" t="s">
        <v>1293</v>
      </c>
      <c r="AN112" s="78"/>
      <c r="AO112" s="80">
        <v>40362.88731481481</v>
      </c>
      <c r="AP112" s="78"/>
      <c r="AQ112" s="78" t="b">
        <v>0</v>
      </c>
      <c r="AR112" s="78" t="b">
        <v>0</v>
      </c>
      <c r="AS112" s="78" t="b">
        <v>0</v>
      </c>
      <c r="AT112" s="78"/>
      <c r="AU112" s="78">
        <v>40</v>
      </c>
      <c r="AV112" s="82" t="s">
        <v>1435</v>
      </c>
      <c r="AW112" s="78" t="b">
        <v>0</v>
      </c>
      <c r="AX112" s="78" t="s">
        <v>1585</v>
      </c>
      <c r="AY112" s="82" t="s">
        <v>1695</v>
      </c>
      <c r="AZ112" s="78" t="s">
        <v>65</v>
      </c>
      <c r="BA112" s="78" t="str">
        <f>REPLACE(INDEX(GroupVertices[Group],MATCH(Vertices[[#This Row],[Vertex]],GroupVertices[Vertex],0)),1,1,"")</f>
        <v>1</v>
      </c>
      <c r="BB112" s="48"/>
      <c r="BC112" s="48"/>
      <c r="BD112" s="48"/>
      <c r="BE112" s="48"/>
      <c r="BF112" s="48"/>
      <c r="BG112" s="48"/>
      <c r="BH112" s="48"/>
      <c r="BI112" s="48"/>
      <c r="BJ112" s="48"/>
      <c r="BK112" s="48"/>
      <c r="BL112" s="48"/>
      <c r="BM112" s="49"/>
      <c r="BN112" s="48"/>
      <c r="BO112" s="49"/>
      <c r="BP112" s="48"/>
      <c r="BQ112" s="49"/>
      <c r="BR112" s="48"/>
      <c r="BS112" s="49"/>
      <c r="BT112" s="48"/>
      <c r="BU112" s="2"/>
      <c r="BV112" s="3"/>
      <c r="BW112" s="3"/>
      <c r="BX112" s="3"/>
      <c r="BY112" s="3"/>
    </row>
    <row r="113" spans="1:77" ht="41.45" customHeight="1">
      <c r="A113" s="64" t="s">
        <v>326</v>
      </c>
      <c r="C113" s="65"/>
      <c r="D113" s="65" t="s">
        <v>64</v>
      </c>
      <c r="E113" s="66">
        <v>202.06906627706203</v>
      </c>
      <c r="F113" s="68">
        <v>99.696833595329</v>
      </c>
      <c r="G113" s="100" t="s">
        <v>1553</v>
      </c>
      <c r="H113" s="65"/>
      <c r="I113" s="69" t="s">
        <v>326</v>
      </c>
      <c r="J113" s="70"/>
      <c r="K113" s="70"/>
      <c r="L113" s="69" t="s">
        <v>1842</v>
      </c>
      <c r="M113" s="73">
        <v>102.0352571300247</v>
      </c>
      <c r="N113" s="74">
        <v>3883.506591796875</v>
      </c>
      <c r="O113" s="74">
        <v>9599.248046875</v>
      </c>
      <c r="P113" s="75"/>
      <c r="Q113" s="76"/>
      <c r="R113" s="76"/>
      <c r="S113" s="86"/>
      <c r="T113" s="48">
        <v>1</v>
      </c>
      <c r="U113" s="48">
        <v>0</v>
      </c>
      <c r="V113" s="49">
        <v>0</v>
      </c>
      <c r="W113" s="49">
        <v>0.003425</v>
      </c>
      <c r="X113" s="49">
        <v>0.005305</v>
      </c>
      <c r="Y113" s="49">
        <v>0.433596</v>
      </c>
      <c r="Z113" s="49">
        <v>0</v>
      </c>
      <c r="AA113" s="49">
        <v>0</v>
      </c>
      <c r="AB113" s="71">
        <v>113</v>
      </c>
      <c r="AC113" s="71"/>
      <c r="AD113" s="72"/>
      <c r="AE113" s="78" t="s">
        <v>944</v>
      </c>
      <c r="AF113" s="78">
        <v>937</v>
      </c>
      <c r="AG113" s="78">
        <v>366</v>
      </c>
      <c r="AH113" s="78">
        <v>1926</v>
      </c>
      <c r="AI113" s="78">
        <v>6215</v>
      </c>
      <c r="AJ113" s="78"/>
      <c r="AK113" s="78" t="s">
        <v>1085</v>
      </c>
      <c r="AL113" s="78"/>
      <c r="AM113" s="82" t="s">
        <v>1294</v>
      </c>
      <c r="AN113" s="78"/>
      <c r="AO113" s="80">
        <v>39933.0840625</v>
      </c>
      <c r="AP113" s="82" t="s">
        <v>1406</v>
      </c>
      <c r="AQ113" s="78" t="b">
        <v>0</v>
      </c>
      <c r="AR113" s="78" t="b">
        <v>0</v>
      </c>
      <c r="AS113" s="78" t="b">
        <v>0</v>
      </c>
      <c r="AT113" s="78"/>
      <c r="AU113" s="78">
        <v>9</v>
      </c>
      <c r="AV113" s="82" t="s">
        <v>1435</v>
      </c>
      <c r="AW113" s="78" t="b">
        <v>0</v>
      </c>
      <c r="AX113" s="78" t="s">
        <v>1585</v>
      </c>
      <c r="AY113" s="82" t="s">
        <v>1696</v>
      </c>
      <c r="AZ113" s="78" t="s">
        <v>65</v>
      </c>
      <c r="BA113" s="78" t="str">
        <f>REPLACE(INDEX(GroupVertices[Group],MATCH(Vertices[[#This Row],[Vertex]],GroupVertices[Vertex],0)),1,1,"")</f>
        <v>1</v>
      </c>
      <c r="BB113" s="48"/>
      <c r="BC113" s="48"/>
      <c r="BD113" s="48"/>
      <c r="BE113" s="48"/>
      <c r="BF113" s="48"/>
      <c r="BG113" s="48"/>
      <c r="BH113" s="48"/>
      <c r="BI113" s="48"/>
      <c r="BJ113" s="48"/>
      <c r="BK113" s="48"/>
      <c r="BL113" s="48"/>
      <c r="BM113" s="49"/>
      <c r="BN113" s="48"/>
      <c r="BO113" s="49"/>
      <c r="BP113" s="48"/>
      <c r="BQ113" s="49"/>
      <c r="BR113" s="48"/>
      <c r="BS113" s="49"/>
      <c r="BT113" s="48"/>
      <c r="BU113" s="2"/>
      <c r="BV113" s="3"/>
      <c r="BW113" s="3"/>
      <c r="BX113" s="3"/>
      <c r="BY113" s="3"/>
    </row>
    <row r="114" spans="1:77" ht="41.45" customHeight="1">
      <c r="A114" s="64" t="s">
        <v>327</v>
      </c>
      <c r="C114" s="65"/>
      <c r="D114" s="65" t="s">
        <v>64</v>
      </c>
      <c r="E114" s="66">
        <v>197.72825076371365</v>
      </c>
      <c r="F114" s="68">
        <v>99.72967662250169</v>
      </c>
      <c r="G114" s="100" t="s">
        <v>1554</v>
      </c>
      <c r="H114" s="65"/>
      <c r="I114" s="69" t="s">
        <v>327</v>
      </c>
      <c r="J114" s="70"/>
      <c r="K114" s="70"/>
      <c r="L114" s="69" t="s">
        <v>1843</v>
      </c>
      <c r="M114" s="73">
        <v>91.08977094093869</v>
      </c>
      <c r="N114" s="74">
        <v>3642.560791015625</v>
      </c>
      <c r="O114" s="74">
        <v>2669.88525390625</v>
      </c>
      <c r="P114" s="75"/>
      <c r="Q114" s="76"/>
      <c r="R114" s="76"/>
      <c r="S114" s="86"/>
      <c r="T114" s="48">
        <v>1</v>
      </c>
      <c r="U114" s="48">
        <v>0</v>
      </c>
      <c r="V114" s="49">
        <v>0</v>
      </c>
      <c r="W114" s="49">
        <v>0.003425</v>
      </c>
      <c r="X114" s="49">
        <v>0.005305</v>
      </c>
      <c r="Y114" s="49">
        <v>0.433596</v>
      </c>
      <c r="Z114" s="49">
        <v>0</v>
      </c>
      <c r="AA114" s="49">
        <v>0</v>
      </c>
      <c r="AB114" s="71">
        <v>114</v>
      </c>
      <c r="AC114" s="71"/>
      <c r="AD114" s="72"/>
      <c r="AE114" s="78" t="s">
        <v>945</v>
      </c>
      <c r="AF114" s="78">
        <v>615</v>
      </c>
      <c r="AG114" s="78">
        <v>327</v>
      </c>
      <c r="AH114" s="78">
        <v>188</v>
      </c>
      <c r="AI114" s="78">
        <v>9</v>
      </c>
      <c r="AJ114" s="78"/>
      <c r="AK114" s="78" t="s">
        <v>1086</v>
      </c>
      <c r="AL114" s="78" t="s">
        <v>1194</v>
      </c>
      <c r="AM114" s="82" t="s">
        <v>1295</v>
      </c>
      <c r="AN114" s="78"/>
      <c r="AO114" s="80">
        <v>41465.97489583334</v>
      </c>
      <c r="AP114" s="82" t="s">
        <v>1407</v>
      </c>
      <c r="AQ114" s="78" t="b">
        <v>0</v>
      </c>
      <c r="AR114" s="78" t="b">
        <v>0</v>
      </c>
      <c r="AS114" s="78" t="b">
        <v>0</v>
      </c>
      <c r="AT114" s="78"/>
      <c r="AU114" s="78">
        <v>15</v>
      </c>
      <c r="AV114" s="82" t="s">
        <v>1435</v>
      </c>
      <c r="AW114" s="78" t="b">
        <v>0</v>
      </c>
      <c r="AX114" s="78" t="s">
        <v>1585</v>
      </c>
      <c r="AY114" s="82" t="s">
        <v>1697</v>
      </c>
      <c r="AZ114" s="78" t="s">
        <v>65</v>
      </c>
      <c r="BA114" s="78" t="str">
        <f>REPLACE(INDEX(GroupVertices[Group],MATCH(Vertices[[#This Row],[Vertex]],GroupVertices[Vertex],0)),1,1,"")</f>
        <v>1</v>
      </c>
      <c r="BB114" s="48"/>
      <c r="BC114" s="48"/>
      <c r="BD114" s="48"/>
      <c r="BE114" s="48"/>
      <c r="BF114" s="48"/>
      <c r="BG114" s="48"/>
      <c r="BH114" s="48"/>
      <c r="BI114" s="48"/>
      <c r="BJ114" s="48"/>
      <c r="BK114" s="48"/>
      <c r="BL114" s="48"/>
      <c r="BM114" s="49"/>
      <c r="BN114" s="48"/>
      <c r="BO114" s="49"/>
      <c r="BP114" s="48"/>
      <c r="BQ114" s="49"/>
      <c r="BR114" s="48"/>
      <c r="BS114" s="49"/>
      <c r="BT114" s="48"/>
      <c r="BU114" s="2"/>
      <c r="BV114" s="3"/>
      <c r="BW114" s="3"/>
      <c r="BX114" s="3"/>
      <c r="BY114" s="3"/>
    </row>
    <row r="115" spans="1:77" ht="41.45" customHeight="1">
      <c r="A115" s="64" t="s">
        <v>328</v>
      </c>
      <c r="C115" s="65"/>
      <c r="D115" s="65" t="s">
        <v>64</v>
      </c>
      <c r="E115" s="66">
        <v>331.29180502058705</v>
      </c>
      <c r="F115" s="68">
        <v>98.71912194026498</v>
      </c>
      <c r="G115" s="100" t="s">
        <v>1555</v>
      </c>
      <c r="H115" s="65"/>
      <c r="I115" s="69" t="s">
        <v>328</v>
      </c>
      <c r="J115" s="70"/>
      <c r="K115" s="70"/>
      <c r="L115" s="69" t="s">
        <v>1844</v>
      </c>
      <c r="M115" s="73">
        <v>427.8739613743544</v>
      </c>
      <c r="N115" s="74">
        <v>4920.63330078125</v>
      </c>
      <c r="O115" s="74">
        <v>4927.37109375</v>
      </c>
      <c r="P115" s="75"/>
      <c r="Q115" s="76"/>
      <c r="R115" s="76"/>
      <c r="S115" s="86"/>
      <c r="T115" s="48">
        <v>1</v>
      </c>
      <c r="U115" s="48">
        <v>0</v>
      </c>
      <c r="V115" s="49">
        <v>0</v>
      </c>
      <c r="W115" s="49">
        <v>0.003425</v>
      </c>
      <c r="X115" s="49">
        <v>0.005305</v>
      </c>
      <c r="Y115" s="49">
        <v>0.433596</v>
      </c>
      <c r="Z115" s="49">
        <v>0</v>
      </c>
      <c r="AA115" s="49">
        <v>0</v>
      </c>
      <c r="AB115" s="71">
        <v>115</v>
      </c>
      <c r="AC115" s="71"/>
      <c r="AD115" s="72"/>
      <c r="AE115" s="78" t="s">
        <v>946</v>
      </c>
      <c r="AF115" s="78">
        <v>1293</v>
      </c>
      <c r="AG115" s="78">
        <v>1527</v>
      </c>
      <c r="AH115" s="78">
        <v>18585</v>
      </c>
      <c r="AI115" s="78">
        <v>6735</v>
      </c>
      <c r="AJ115" s="78"/>
      <c r="AK115" s="78" t="s">
        <v>1087</v>
      </c>
      <c r="AL115" s="78" t="s">
        <v>1195</v>
      </c>
      <c r="AM115" s="82" t="s">
        <v>1296</v>
      </c>
      <c r="AN115" s="78"/>
      <c r="AO115" s="80">
        <v>40768.167974537035</v>
      </c>
      <c r="AP115" s="82" t="s">
        <v>1408</v>
      </c>
      <c r="AQ115" s="78" t="b">
        <v>0</v>
      </c>
      <c r="AR115" s="78" t="b">
        <v>0</v>
      </c>
      <c r="AS115" s="78" t="b">
        <v>0</v>
      </c>
      <c r="AT115" s="78"/>
      <c r="AU115" s="78">
        <v>133</v>
      </c>
      <c r="AV115" s="82" t="s">
        <v>1435</v>
      </c>
      <c r="AW115" s="78" t="b">
        <v>0</v>
      </c>
      <c r="AX115" s="78" t="s">
        <v>1585</v>
      </c>
      <c r="AY115" s="82" t="s">
        <v>1698</v>
      </c>
      <c r="AZ115" s="78" t="s">
        <v>65</v>
      </c>
      <c r="BA115" s="78" t="str">
        <f>REPLACE(INDEX(GroupVertices[Group],MATCH(Vertices[[#This Row],[Vertex]],GroupVertices[Vertex],0)),1,1,"")</f>
        <v>1</v>
      </c>
      <c r="BB115" s="48"/>
      <c r="BC115" s="48"/>
      <c r="BD115" s="48"/>
      <c r="BE115" s="48"/>
      <c r="BF115" s="48"/>
      <c r="BG115" s="48"/>
      <c r="BH115" s="48"/>
      <c r="BI115" s="48"/>
      <c r="BJ115" s="48"/>
      <c r="BK115" s="48"/>
      <c r="BL115" s="48"/>
      <c r="BM115" s="49"/>
      <c r="BN115" s="48"/>
      <c r="BO115" s="49"/>
      <c r="BP115" s="48"/>
      <c r="BQ115" s="49"/>
      <c r="BR115" s="48"/>
      <c r="BS115" s="49"/>
      <c r="BT115" s="48"/>
      <c r="BU115" s="2"/>
      <c r="BV115" s="3"/>
      <c r="BW115" s="3"/>
      <c r="BX115" s="3"/>
      <c r="BY115" s="3"/>
    </row>
    <row r="116" spans="1:77" ht="41.45" customHeight="1">
      <c r="A116" s="64" t="s">
        <v>329</v>
      </c>
      <c r="C116" s="65"/>
      <c r="D116" s="65" t="s">
        <v>64</v>
      </c>
      <c r="E116" s="66">
        <v>1000</v>
      </c>
      <c r="F116" s="68">
        <v>93.6596114978666</v>
      </c>
      <c r="G116" s="100" t="s">
        <v>1556</v>
      </c>
      <c r="H116" s="65"/>
      <c r="I116" s="69" t="s">
        <v>329</v>
      </c>
      <c r="J116" s="70"/>
      <c r="K116" s="70"/>
      <c r="L116" s="69" t="s">
        <v>1845</v>
      </c>
      <c r="M116" s="73">
        <v>2114.0401414776557</v>
      </c>
      <c r="N116" s="74">
        <v>5421.14697265625</v>
      </c>
      <c r="O116" s="74">
        <v>7944.1943359375</v>
      </c>
      <c r="P116" s="75"/>
      <c r="Q116" s="76"/>
      <c r="R116" s="76"/>
      <c r="S116" s="86"/>
      <c r="T116" s="48">
        <v>1</v>
      </c>
      <c r="U116" s="48">
        <v>0</v>
      </c>
      <c r="V116" s="49">
        <v>0</v>
      </c>
      <c r="W116" s="49">
        <v>0.003425</v>
      </c>
      <c r="X116" s="49">
        <v>0.005305</v>
      </c>
      <c r="Y116" s="49">
        <v>0.433596</v>
      </c>
      <c r="Z116" s="49">
        <v>0</v>
      </c>
      <c r="AA116" s="49">
        <v>0</v>
      </c>
      <c r="AB116" s="71">
        <v>116</v>
      </c>
      <c r="AC116" s="71"/>
      <c r="AD116" s="72"/>
      <c r="AE116" s="78" t="s">
        <v>947</v>
      </c>
      <c r="AF116" s="78">
        <v>853</v>
      </c>
      <c r="AG116" s="78">
        <v>7535</v>
      </c>
      <c r="AH116" s="78">
        <v>3422</v>
      </c>
      <c r="AI116" s="78">
        <v>1320</v>
      </c>
      <c r="AJ116" s="78"/>
      <c r="AK116" s="78" t="s">
        <v>1088</v>
      </c>
      <c r="AL116" s="78"/>
      <c r="AM116" s="82" t="s">
        <v>1297</v>
      </c>
      <c r="AN116" s="78"/>
      <c r="AO116" s="80">
        <v>40969.829247685186</v>
      </c>
      <c r="AP116" s="78"/>
      <c r="AQ116" s="78" t="b">
        <v>1</v>
      </c>
      <c r="AR116" s="78" t="b">
        <v>0</v>
      </c>
      <c r="AS116" s="78" t="b">
        <v>0</v>
      </c>
      <c r="AT116" s="78"/>
      <c r="AU116" s="78">
        <v>175</v>
      </c>
      <c r="AV116" s="82" t="s">
        <v>1435</v>
      </c>
      <c r="AW116" s="78" t="b">
        <v>0</v>
      </c>
      <c r="AX116" s="78" t="s">
        <v>1585</v>
      </c>
      <c r="AY116" s="82" t="s">
        <v>1699</v>
      </c>
      <c r="AZ116" s="78" t="s">
        <v>65</v>
      </c>
      <c r="BA116" s="78" t="str">
        <f>REPLACE(INDEX(GroupVertices[Group],MATCH(Vertices[[#This Row],[Vertex]],GroupVertices[Vertex],0)),1,1,"")</f>
        <v>1</v>
      </c>
      <c r="BB116" s="48"/>
      <c r="BC116" s="48"/>
      <c r="BD116" s="48"/>
      <c r="BE116" s="48"/>
      <c r="BF116" s="48"/>
      <c r="BG116" s="48"/>
      <c r="BH116" s="48"/>
      <c r="BI116" s="48"/>
      <c r="BJ116" s="48"/>
      <c r="BK116" s="48"/>
      <c r="BL116" s="48"/>
      <c r="BM116" s="49"/>
      <c r="BN116" s="48"/>
      <c r="BO116" s="49"/>
      <c r="BP116" s="48"/>
      <c r="BQ116" s="49"/>
      <c r="BR116" s="48"/>
      <c r="BS116" s="49"/>
      <c r="BT116" s="48"/>
      <c r="BU116" s="2"/>
      <c r="BV116" s="3"/>
      <c r="BW116" s="3"/>
      <c r="BX116" s="3"/>
      <c r="BY116" s="3"/>
    </row>
    <row r="117" spans="1:77" ht="41.45" customHeight="1">
      <c r="A117" s="64" t="s">
        <v>330</v>
      </c>
      <c r="C117" s="65"/>
      <c r="D117" s="65" t="s">
        <v>64</v>
      </c>
      <c r="E117" s="66">
        <v>182.92495683357683</v>
      </c>
      <c r="F117" s="68">
        <v>99.84167976644959</v>
      </c>
      <c r="G117" s="100" t="s">
        <v>1557</v>
      </c>
      <c r="H117" s="65"/>
      <c r="I117" s="69" t="s">
        <v>330</v>
      </c>
      <c r="J117" s="70"/>
      <c r="K117" s="70"/>
      <c r="L117" s="69" t="s">
        <v>1846</v>
      </c>
      <c r="M117" s="73">
        <v>53.76285650123512</v>
      </c>
      <c r="N117" s="74">
        <v>6649.14599609375</v>
      </c>
      <c r="O117" s="74">
        <v>5964.05810546875</v>
      </c>
      <c r="P117" s="75"/>
      <c r="Q117" s="76"/>
      <c r="R117" s="76"/>
      <c r="S117" s="86"/>
      <c r="T117" s="48">
        <v>1</v>
      </c>
      <c r="U117" s="48">
        <v>0</v>
      </c>
      <c r="V117" s="49">
        <v>0</v>
      </c>
      <c r="W117" s="49">
        <v>0.003425</v>
      </c>
      <c r="X117" s="49">
        <v>0.005305</v>
      </c>
      <c r="Y117" s="49">
        <v>0.433596</v>
      </c>
      <c r="Z117" s="49">
        <v>0</v>
      </c>
      <c r="AA117" s="49">
        <v>0</v>
      </c>
      <c r="AB117" s="71">
        <v>117</v>
      </c>
      <c r="AC117" s="71"/>
      <c r="AD117" s="72"/>
      <c r="AE117" s="78" t="s">
        <v>948</v>
      </c>
      <c r="AF117" s="78">
        <v>271</v>
      </c>
      <c r="AG117" s="78">
        <v>194</v>
      </c>
      <c r="AH117" s="78">
        <v>228</v>
      </c>
      <c r="AI117" s="78">
        <v>80</v>
      </c>
      <c r="AJ117" s="78"/>
      <c r="AK117" s="78" t="s">
        <v>1089</v>
      </c>
      <c r="AL117" s="78" t="s">
        <v>1142</v>
      </c>
      <c r="AM117" s="82" t="s">
        <v>1298</v>
      </c>
      <c r="AN117" s="78"/>
      <c r="AO117" s="80">
        <v>42310.71991898148</v>
      </c>
      <c r="AP117" s="82" t="s">
        <v>1409</v>
      </c>
      <c r="AQ117" s="78" t="b">
        <v>0</v>
      </c>
      <c r="AR117" s="78" t="b">
        <v>0</v>
      </c>
      <c r="AS117" s="78" t="b">
        <v>1</v>
      </c>
      <c r="AT117" s="78"/>
      <c r="AU117" s="78">
        <v>13</v>
      </c>
      <c r="AV117" s="82" t="s">
        <v>1435</v>
      </c>
      <c r="AW117" s="78" t="b">
        <v>0</v>
      </c>
      <c r="AX117" s="78" t="s">
        <v>1585</v>
      </c>
      <c r="AY117" s="82" t="s">
        <v>1700</v>
      </c>
      <c r="AZ117" s="78" t="s">
        <v>65</v>
      </c>
      <c r="BA117" s="78" t="str">
        <f>REPLACE(INDEX(GroupVertices[Group],MATCH(Vertices[[#This Row],[Vertex]],GroupVertices[Vertex],0)),1,1,"")</f>
        <v>1</v>
      </c>
      <c r="BB117" s="48"/>
      <c r="BC117" s="48"/>
      <c r="BD117" s="48"/>
      <c r="BE117" s="48"/>
      <c r="BF117" s="48"/>
      <c r="BG117" s="48"/>
      <c r="BH117" s="48"/>
      <c r="BI117" s="48"/>
      <c r="BJ117" s="48"/>
      <c r="BK117" s="48"/>
      <c r="BL117" s="48"/>
      <c r="BM117" s="49"/>
      <c r="BN117" s="48"/>
      <c r="BO117" s="49"/>
      <c r="BP117" s="48"/>
      <c r="BQ117" s="49"/>
      <c r="BR117" s="48"/>
      <c r="BS117" s="49"/>
      <c r="BT117" s="48"/>
      <c r="BU117" s="2"/>
      <c r="BV117" s="3"/>
      <c r="BW117" s="3"/>
      <c r="BX117" s="3"/>
      <c r="BY117" s="3"/>
    </row>
    <row r="118" spans="1:77" ht="41.45" customHeight="1">
      <c r="A118" s="64" t="s">
        <v>331</v>
      </c>
      <c r="C118" s="65"/>
      <c r="D118" s="65" t="s">
        <v>64</v>
      </c>
      <c r="E118" s="66">
        <v>163.11302961880727</v>
      </c>
      <c r="F118" s="68">
        <v>99.99157871098136</v>
      </c>
      <c r="G118" s="100" t="s">
        <v>1558</v>
      </c>
      <c r="H118" s="65"/>
      <c r="I118" s="69" t="s">
        <v>331</v>
      </c>
      <c r="J118" s="70"/>
      <c r="K118" s="70"/>
      <c r="L118" s="69" t="s">
        <v>1847</v>
      </c>
      <c r="M118" s="73">
        <v>3.8065349202784637</v>
      </c>
      <c r="N118" s="74">
        <v>3527.02197265625</v>
      </c>
      <c r="O118" s="74">
        <v>6857.2490234375</v>
      </c>
      <c r="P118" s="75"/>
      <c r="Q118" s="76"/>
      <c r="R118" s="76"/>
      <c r="S118" s="86"/>
      <c r="T118" s="48">
        <v>1</v>
      </c>
      <c r="U118" s="48">
        <v>0</v>
      </c>
      <c r="V118" s="49">
        <v>0</v>
      </c>
      <c r="W118" s="49">
        <v>0.003425</v>
      </c>
      <c r="X118" s="49">
        <v>0.005305</v>
      </c>
      <c r="Y118" s="49">
        <v>0.433596</v>
      </c>
      <c r="Z118" s="49">
        <v>0</v>
      </c>
      <c r="AA118" s="49">
        <v>0</v>
      </c>
      <c r="AB118" s="71">
        <v>118</v>
      </c>
      <c r="AC118" s="71"/>
      <c r="AD118" s="72"/>
      <c r="AE118" s="78" t="s">
        <v>949</v>
      </c>
      <c r="AF118" s="78">
        <v>51</v>
      </c>
      <c r="AG118" s="78">
        <v>16</v>
      </c>
      <c r="AH118" s="78">
        <v>200</v>
      </c>
      <c r="AI118" s="78">
        <v>134</v>
      </c>
      <c r="AJ118" s="78"/>
      <c r="AK118" s="78" t="s">
        <v>1090</v>
      </c>
      <c r="AL118" s="78"/>
      <c r="AM118" s="78"/>
      <c r="AN118" s="78"/>
      <c r="AO118" s="80">
        <v>39973.88539351852</v>
      </c>
      <c r="AP118" s="78"/>
      <c r="AQ118" s="78" t="b">
        <v>1</v>
      </c>
      <c r="AR118" s="78" t="b">
        <v>0</v>
      </c>
      <c r="AS118" s="78" t="b">
        <v>0</v>
      </c>
      <c r="AT118" s="78"/>
      <c r="AU118" s="78">
        <v>1</v>
      </c>
      <c r="AV118" s="82" t="s">
        <v>1435</v>
      </c>
      <c r="AW118" s="78" t="b">
        <v>0</v>
      </c>
      <c r="AX118" s="78" t="s">
        <v>1585</v>
      </c>
      <c r="AY118" s="82" t="s">
        <v>1701</v>
      </c>
      <c r="AZ118" s="78" t="s">
        <v>65</v>
      </c>
      <c r="BA118" s="78" t="str">
        <f>REPLACE(INDEX(GroupVertices[Group],MATCH(Vertices[[#This Row],[Vertex]],GroupVertices[Vertex],0)),1,1,"")</f>
        <v>1</v>
      </c>
      <c r="BB118" s="48"/>
      <c r="BC118" s="48"/>
      <c r="BD118" s="48"/>
      <c r="BE118" s="48"/>
      <c r="BF118" s="48"/>
      <c r="BG118" s="48"/>
      <c r="BH118" s="48"/>
      <c r="BI118" s="48"/>
      <c r="BJ118" s="48"/>
      <c r="BK118" s="48"/>
      <c r="BL118" s="48"/>
      <c r="BM118" s="49"/>
      <c r="BN118" s="48"/>
      <c r="BO118" s="49"/>
      <c r="BP118" s="48"/>
      <c r="BQ118" s="49"/>
      <c r="BR118" s="48"/>
      <c r="BS118" s="49"/>
      <c r="BT118" s="48"/>
      <c r="BU118" s="2"/>
      <c r="BV118" s="3"/>
      <c r="BW118" s="3"/>
      <c r="BX118" s="3"/>
      <c r="BY118" s="3"/>
    </row>
    <row r="119" spans="1:77" ht="41.45" customHeight="1">
      <c r="A119" s="64" t="s">
        <v>332</v>
      </c>
      <c r="C119" s="65"/>
      <c r="D119" s="65" t="s">
        <v>64</v>
      </c>
      <c r="E119" s="66">
        <v>192.83092044096162</v>
      </c>
      <c r="F119" s="68">
        <v>99.7667302941837</v>
      </c>
      <c r="G119" s="100" t="s">
        <v>1559</v>
      </c>
      <c r="H119" s="65"/>
      <c r="I119" s="69" t="s">
        <v>332</v>
      </c>
      <c r="J119" s="70"/>
      <c r="K119" s="70"/>
      <c r="L119" s="69" t="s">
        <v>1848</v>
      </c>
      <c r="M119" s="73">
        <v>78.74101729171345</v>
      </c>
      <c r="N119" s="74">
        <v>2031.6324462890625</v>
      </c>
      <c r="O119" s="74">
        <v>6271.55419921875</v>
      </c>
      <c r="P119" s="75"/>
      <c r="Q119" s="76"/>
      <c r="R119" s="76"/>
      <c r="S119" s="86"/>
      <c r="T119" s="48">
        <v>1</v>
      </c>
      <c r="U119" s="48">
        <v>0</v>
      </c>
      <c r="V119" s="49">
        <v>0</v>
      </c>
      <c r="W119" s="49">
        <v>0.003425</v>
      </c>
      <c r="X119" s="49">
        <v>0.005305</v>
      </c>
      <c r="Y119" s="49">
        <v>0.433596</v>
      </c>
      <c r="Z119" s="49">
        <v>0</v>
      </c>
      <c r="AA119" s="49">
        <v>0</v>
      </c>
      <c r="AB119" s="71">
        <v>119</v>
      </c>
      <c r="AC119" s="71"/>
      <c r="AD119" s="72"/>
      <c r="AE119" s="78" t="s">
        <v>950</v>
      </c>
      <c r="AF119" s="78">
        <v>144</v>
      </c>
      <c r="AG119" s="78">
        <v>283</v>
      </c>
      <c r="AH119" s="78">
        <v>275</v>
      </c>
      <c r="AI119" s="78">
        <v>426</v>
      </c>
      <c r="AJ119" s="78"/>
      <c r="AK119" s="78" t="s">
        <v>1091</v>
      </c>
      <c r="AL119" s="78"/>
      <c r="AM119" s="78"/>
      <c r="AN119" s="78"/>
      <c r="AO119" s="80">
        <v>41117.21513888889</v>
      </c>
      <c r="AP119" s="82" t="s">
        <v>1410</v>
      </c>
      <c r="AQ119" s="78" t="b">
        <v>0</v>
      </c>
      <c r="AR119" s="78" t="b">
        <v>0</v>
      </c>
      <c r="AS119" s="78" t="b">
        <v>1</v>
      </c>
      <c r="AT119" s="78"/>
      <c r="AU119" s="78">
        <v>1</v>
      </c>
      <c r="AV119" s="82" t="s">
        <v>1449</v>
      </c>
      <c r="AW119" s="78" t="b">
        <v>0</v>
      </c>
      <c r="AX119" s="78" t="s">
        <v>1585</v>
      </c>
      <c r="AY119" s="82" t="s">
        <v>1702</v>
      </c>
      <c r="AZ119" s="78" t="s">
        <v>65</v>
      </c>
      <c r="BA119" s="78" t="str">
        <f>REPLACE(INDEX(GroupVertices[Group],MATCH(Vertices[[#This Row],[Vertex]],GroupVertices[Vertex],0)),1,1,"")</f>
        <v>1</v>
      </c>
      <c r="BB119" s="48"/>
      <c r="BC119" s="48"/>
      <c r="BD119" s="48"/>
      <c r="BE119" s="48"/>
      <c r="BF119" s="48"/>
      <c r="BG119" s="48"/>
      <c r="BH119" s="48"/>
      <c r="BI119" s="48"/>
      <c r="BJ119" s="48"/>
      <c r="BK119" s="48"/>
      <c r="BL119" s="48"/>
      <c r="BM119" s="49"/>
      <c r="BN119" s="48"/>
      <c r="BO119" s="49"/>
      <c r="BP119" s="48"/>
      <c r="BQ119" s="49"/>
      <c r="BR119" s="48"/>
      <c r="BS119" s="49"/>
      <c r="BT119" s="48"/>
      <c r="BU119" s="2"/>
      <c r="BV119" s="3"/>
      <c r="BW119" s="3"/>
      <c r="BX119" s="3"/>
      <c r="BY119" s="3"/>
    </row>
    <row r="120" spans="1:77" ht="41.45" customHeight="1">
      <c r="A120" s="64" t="s">
        <v>333</v>
      </c>
      <c r="C120" s="65"/>
      <c r="D120" s="65" t="s">
        <v>64</v>
      </c>
      <c r="E120" s="66">
        <v>165.89560366582546</v>
      </c>
      <c r="F120" s="68">
        <v>99.97052548843476</v>
      </c>
      <c r="G120" s="100" t="s">
        <v>1560</v>
      </c>
      <c r="H120" s="65"/>
      <c r="I120" s="69" t="s">
        <v>333</v>
      </c>
      <c r="J120" s="70"/>
      <c r="K120" s="70"/>
      <c r="L120" s="69" t="s">
        <v>1849</v>
      </c>
      <c r="M120" s="73">
        <v>10.822872220974624</v>
      </c>
      <c r="N120" s="74">
        <v>5187.90869140625</v>
      </c>
      <c r="O120" s="74">
        <v>1061.5845947265625</v>
      </c>
      <c r="P120" s="75"/>
      <c r="Q120" s="76"/>
      <c r="R120" s="76"/>
      <c r="S120" s="86"/>
      <c r="T120" s="48">
        <v>1</v>
      </c>
      <c r="U120" s="48">
        <v>0</v>
      </c>
      <c r="V120" s="49">
        <v>0</v>
      </c>
      <c r="W120" s="49">
        <v>0.003425</v>
      </c>
      <c r="X120" s="49">
        <v>0.005305</v>
      </c>
      <c r="Y120" s="49">
        <v>0.433596</v>
      </c>
      <c r="Z120" s="49">
        <v>0</v>
      </c>
      <c r="AA120" s="49">
        <v>0</v>
      </c>
      <c r="AB120" s="71">
        <v>120</v>
      </c>
      <c r="AC120" s="71"/>
      <c r="AD120" s="72"/>
      <c r="AE120" s="78" t="s">
        <v>951</v>
      </c>
      <c r="AF120" s="78">
        <v>129</v>
      </c>
      <c r="AG120" s="78">
        <v>41</v>
      </c>
      <c r="AH120" s="78">
        <v>33</v>
      </c>
      <c r="AI120" s="78">
        <v>25</v>
      </c>
      <c r="AJ120" s="78"/>
      <c r="AK120" s="78" t="s">
        <v>1092</v>
      </c>
      <c r="AL120" s="78" t="s">
        <v>1196</v>
      </c>
      <c r="AM120" s="82" t="s">
        <v>1299</v>
      </c>
      <c r="AN120" s="78"/>
      <c r="AO120" s="80">
        <v>43361.69969907407</v>
      </c>
      <c r="AP120" s="82" t="s">
        <v>1411</v>
      </c>
      <c r="AQ120" s="78" t="b">
        <v>0</v>
      </c>
      <c r="AR120" s="78" t="b">
        <v>0</v>
      </c>
      <c r="AS120" s="78" t="b">
        <v>0</v>
      </c>
      <c r="AT120" s="78"/>
      <c r="AU120" s="78">
        <v>0</v>
      </c>
      <c r="AV120" s="82" t="s">
        <v>1435</v>
      </c>
      <c r="AW120" s="78" t="b">
        <v>0</v>
      </c>
      <c r="AX120" s="78" t="s">
        <v>1585</v>
      </c>
      <c r="AY120" s="82" t="s">
        <v>1703</v>
      </c>
      <c r="AZ120" s="78" t="s">
        <v>65</v>
      </c>
      <c r="BA120" s="78" t="str">
        <f>REPLACE(INDEX(GroupVertices[Group],MATCH(Vertices[[#This Row],[Vertex]],GroupVertices[Vertex],0)),1,1,"")</f>
        <v>1</v>
      </c>
      <c r="BB120" s="48"/>
      <c r="BC120" s="48"/>
      <c r="BD120" s="48"/>
      <c r="BE120" s="48"/>
      <c r="BF120" s="48"/>
      <c r="BG120" s="48"/>
      <c r="BH120" s="48"/>
      <c r="BI120" s="48"/>
      <c r="BJ120" s="48"/>
      <c r="BK120" s="48"/>
      <c r="BL120" s="48"/>
      <c r="BM120" s="49"/>
      <c r="BN120" s="48"/>
      <c r="BO120" s="49"/>
      <c r="BP120" s="48"/>
      <c r="BQ120" s="49"/>
      <c r="BR120" s="48"/>
      <c r="BS120" s="49"/>
      <c r="BT120" s="48"/>
      <c r="BU120" s="2"/>
      <c r="BV120" s="3"/>
      <c r="BW120" s="3"/>
      <c r="BX120" s="3"/>
      <c r="BY120" s="3"/>
    </row>
    <row r="121" spans="1:77" ht="41.45" customHeight="1">
      <c r="A121" s="64" t="s">
        <v>334</v>
      </c>
      <c r="C121" s="65"/>
      <c r="D121" s="65" t="s">
        <v>64</v>
      </c>
      <c r="E121" s="66">
        <v>203.9612166290344</v>
      </c>
      <c r="F121" s="68">
        <v>99.68251740399731</v>
      </c>
      <c r="G121" s="100" t="s">
        <v>1561</v>
      </c>
      <c r="H121" s="65"/>
      <c r="I121" s="69" t="s">
        <v>334</v>
      </c>
      <c r="J121" s="70"/>
      <c r="K121" s="70"/>
      <c r="L121" s="69" t="s">
        <v>1850</v>
      </c>
      <c r="M121" s="73">
        <v>106.80636649449809</v>
      </c>
      <c r="N121" s="74">
        <v>9004.5029296875</v>
      </c>
      <c r="O121" s="74">
        <v>6240.3212890625</v>
      </c>
      <c r="P121" s="75"/>
      <c r="Q121" s="76"/>
      <c r="R121" s="76"/>
      <c r="S121" s="86"/>
      <c r="T121" s="48">
        <v>2</v>
      </c>
      <c r="U121" s="48">
        <v>0</v>
      </c>
      <c r="V121" s="49">
        <v>0</v>
      </c>
      <c r="W121" s="49">
        <v>0.003436</v>
      </c>
      <c r="X121" s="49">
        <v>0.007288</v>
      </c>
      <c r="Y121" s="49">
        <v>0.655391</v>
      </c>
      <c r="Z121" s="49">
        <v>1</v>
      </c>
      <c r="AA121" s="49">
        <v>0</v>
      </c>
      <c r="AB121" s="71">
        <v>121</v>
      </c>
      <c r="AC121" s="71"/>
      <c r="AD121" s="72"/>
      <c r="AE121" s="78" t="s">
        <v>952</v>
      </c>
      <c r="AF121" s="78">
        <v>276</v>
      </c>
      <c r="AG121" s="78">
        <v>383</v>
      </c>
      <c r="AH121" s="78">
        <v>658</v>
      </c>
      <c r="AI121" s="78">
        <v>839</v>
      </c>
      <c r="AJ121" s="78"/>
      <c r="AK121" s="78" t="s">
        <v>1093</v>
      </c>
      <c r="AL121" s="78"/>
      <c r="AM121" s="82" t="s">
        <v>1300</v>
      </c>
      <c r="AN121" s="78"/>
      <c r="AO121" s="80">
        <v>40815.75349537037</v>
      </c>
      <c r="AP121" s="82" t="s">
        <v>1412</v>
      </c>
      <c r="AQ121" s="78" t="b">
        <v>0</v>
      </c>
      <c r="AR121" s="78" t="b">
        <v>0</v>
      </c>
      <c r="AS121" s="78" t="b">
        <v>0</v>
      </c>
      <c r="AT121" s="78"/>
      <c r="AU121" s="78">
        <v>16</v>
      </c>
      <c r="AV121" s="82" t="s">
        <v>1434</v>
      </c>
      <c r="AW121" s="78" t="b">
        <v>0</v>
      </c>
      <c r="AX121" s="78" t="s">
        <v>1585</v>
      </c>
      <c r="AY121" s="82" t="s">
        <v>1704</v>
      </c>
      <c r="AZ121" s="78" t="s">
        <v>65</v>
      </c>
      <c r="BA121" s="78" t="str">
        <f>REPLACE(INDEX(GroupVertices[Group],MATCH(Vertices[[#This Row],[Vertex]],GroupVertices[Vertex],0)),1,1,"")</f>
        <v>2</v>
      </c>
      <c r="BB121" s="48"/>
      <c r="BC121" s="48"/>
      <c r="BD121" s="48"/>
      <c r="BE121" s="48"/>
      <c r="BF121" s="48"/>
      <c r="BG121" s="48"/>
      <c r="BH121" s="48"/>
      <c r="BI121" s="48"/>
      <c r="BJ121" s="48"/>
      <c r="BK121" s="48"/>
      <c r="BL121" s="48"/>
      <c r="BM121" s="49"/>
      <c r="BN121" s="48"/>
      <c r="BO121" s="49"/>
      <c r="BP121" s="48"/>
      <c r="BQ121" s="49"/>
      <c r="BR121" s="48"/>
      <c r="BS121" s="49"/>
      <c r="BT121" s="48"/>
      <c r="BU121" s="2"/>
      <c r="BV121" s="3"/>
      <c r="BW121" s="3"/>
      <c r="BX121" s="3"/>
      <c r="BY121" s="3"/>
    </row>
    <row r="122" spans="1:77" ht="41.45" customHeight="1">
      <c r="A122" s="64" t="s">
        <v>219</v>
      </c>
      <c r="C122" s="65"/>
      <c r="D122" s="65" t="s">
        <v>64</v>
      </c>
      <c r="E122" s="66">
        <v>179.25195909151282</v>
      </c>
      <c r="F122" s="68">
        <v>99.8694700202111</v>
      </c>
      <c r="G122" s="100" t="s">
        <v>471</v>
      </c>
      <c r="H122" s="65"/>
      <c r="I122" s="69" t="s">
        <v>219</v>
      </c>
      <c r="J122" s="70"/>
      <c r="K122" s="70"/>
      <c r="L122" s="69" t="s">
        <v>1851</v>
      </c>
      <c r="M122" s="73">
        <v>44.501291264316194</v>
      </c>
      <c r="N122" s="74">
        <v>8344.66796875</v>
      </c>
      <c r="O122" s="74">
        <v>7067.9384765625</v>
      </c>
      <c r="P122" s="75"/>
      <c r="Q122" s="76"/>
      <c r="R122" s="76"/>
      <c r="S122" s="86"/>
      <c r="T122" s="48">
        <v>3</v>
      </c>
      <c r="U122" s="48">
        <v>33</v>
      </c>
      <c r="V122" s="49">
        <v>572.984127</v>
      </c>
      <c r="W122" s="49">
        <v>0.003922</v>
      </c>
      <c r="X122" s="49">
        <v>0.026994</v>
      </c>
      <c r="Y122" s="49">
        <v>8.871795</v>
      </c>
      <c r="Z122" s="49">
        <v>0.049019607843137254</v>
      </c>
      <c r="AA122" s="49">
        <v>0.058823529411764705</v>
      </c>
      <c r="AB122" s="71">
        <v>122</v>
      </c>
      <c r="AC122" s="71"/>
      <c r="AD122" s="72"/>
      <c r="AE122" s="78" t="s">
        <v>953</v>
      </c>
      <c r="AF122" s="78">
        <v>462</v>
      </c>
      <c r="AG122" s="78">
        <v>161</v>
      </c>
      <c r="AH122" s="78">
        <v>8074</v>
      </c>
      <c r="AI122" s="78">
        <v>6457</v>
      </c>
      <c r="AJ122" s="78"/>
      <c r="AK122" s="78" t="s">
        <v>1094</v>
      </c>
      <c r="AL122" s="78" t="s">
        <v>1197</v>
      </c>
      <c r="AM122" s="82" t="s">
        <v>1301</v>
      </c>
      <c r="AN122" s="78"/>
      <c r="AO122" s="80">
        <v>43285.988229166665</v>
      </c>
      <c r="AP122" s="82" t="s">
        <v>1413</v>
      </c>
      <c r="AQ122" s="78" t="b">
        <v>0</v>
      </c>
      <c r="AR122" s="78" t="b">
        <v>0</v>
      </c>
      <c r="AS122" s="78" t="b">
        <v>0</v>
      </c>
      <c r="AT122" s="78" t="s">
        <v>805</v>
      </c>
      <c r="AU122" s="78">
        <v>2</v>
      </c>
      <c r="AV122" s="82" t="s">
        <v>1435</v>
      </c>
      <c r="AW122" s="78" t="b">
        <v>0</v>
      </c>
      <c r="AX122" s="78" t="s">
        <v>1585</v>
      </c>
      <c r="AY122" s="82" t="s">
        <v>1705</v>
      </c>
      <c r="AZ122" s="78" t="s">
        <v>66</v>
      </c>
      <c r="BA122" s="78" t="str">
        <f>REPLACE(INDEX(GroupVertices[Group],MATCH(Vertices[[#This Row],[Vertex]],GroupVertices[Vertex],0)),1,1,"")</f>
        <v>2</v>
      </c>
      <c r="BB122" s="48" t="s">
        <v>1946</v>
      </c>
      <c r="BC122" s="48" t="s">
        <v>1946</v>
      </c>
      <c r="BD122" s="48" t="s">
        <v>455</v>
      </c>
      <c r="BE122" s="48" t="s">
        <v>455</v>
      </c>
      <c r="BF122" s="48" t="s">
        <v>462</v>
      </c>
      <c r="BG122" s="48" t="s">
        <v>2052</v>
      </c>
      <c r="BH122" s="121" t="s">
        <v>2061</v>
      </c>
      <c r="BI122" s="121" t="s">
        <v>2067</v>
      </c>
      <c r="BJ122" s="121" t="s">
        <v>2076</v>
      </c>
      <c r="BK122" s="121" t="s">
        <v>2082</v>
      </c>
      <c r="BL122" s="121">
        <v>0</v>
      </c>
      <c r="BM122" s="124">
        <v>0</v>
      </c>
      <c r="BN122" s="121">
        <v>0</v>
      </c>
      <c r="BO122" s="124">
        <v>0</v>
      </c>
      <c r="BP122" s="121">
        <v>0</v>
      </c>
      <c r="BQ122" s="124">
        <v>0</v>
      </c>
      <c r="BR122" s="121">
        <v>111</v>
      </c>
      <c r="BS122" s="124">
        <v>100</v>
      </c>
      <c r="BT122" s="121">
        <v>111</v>
      </c>
      <c r="BU122" s="2"/>
      <c r="BV122" s="3"/>
      <c r="BW122" s="3"/>
      <c r="BX122" s="3"/>
      <c r="BY122" s="3"/>
    </row>
    <row r="123" spans="1:77" ht="41.45" customHeight="1">
      <c r="A123" s="64" t="s">
        <v>335</v>
      </c>
      <c r="C123" s="65"/>
      <c r="D123" s="65" t="s">
        <v>64</v>
      </c>
      <c r="E123" s="66">
        <v>198.06215964935583</v>
      </c>
      <c r="F123" s="68">
        <v>99.72715023579609</v>
      </c>
      <c r="G123" s="100" t="s">
        <v>1562</v>
      </c>
      <c r="H123" s="65"/>
      <c r="I123" s="69" t="s">
        <v>335</v>
      </c>
      <c r="J123" s="70"/>
      <c r="K123" s="70"/>
      <c r="L123" s="69" t="s">
        <v>1852</v>
      </c>
      <c r="M123" s="73">
        <v>91.93173141702223</v>
      </c>
      <c r="N123" s="74">
        <v>9433.4521484375</v>
      </c>
      <c r="O123" s="74">
        <v>5405.8525390625</v>
      </c>
      <c r="P123" s="75"/>
      <c r="Q123" s="76"/>
      <c r="R123" s="76"/>
      <c r="S123" s="86"/>
      <c r="T123" s="48">
        <v>2</v>
      </c>
      <c r="U123" s="48">
        <v>0</v>
      </c>
      <c r="V123" s="49">
        <v>0</v>
      </c>
      <c r="W123" s="49">
        <v>0.003436</v>
      </c>
      <c r="X123" s="49">
        <v>0.007288</v>
      </c>
      <c r="Y123" s="49">
        <v>0.655391</v>
      </c>
      <c r="Z123" s="49">
        <v>1</v>
      </c>
      <c r="AA123" s="49">
        <v>0</v>
      </c>
      <c r="AB123" s="71">
        <v>123</v>
      </c>
      <c r="AC123" s="71"/>
      <c r="AD123" s="72"/>
      <c r="AE123" s="78" t="s">
        <v>954</v>
      </c>
      <c r="AF123" s="78">
        <v>208</v>
      </c>
      <c r="AG123" s="78">
        <v>330</v>
      </c>
      <c r="AH123" s="78">
        <v>207</v>
      </c>
      <c r="AI123" s="78">
        <v>152</v>
      </c>
      <c r="AJ123" s="78"/>
      <c r="AK123" s="78" t="s">
        <v>1095</v>
      </c>
      <c r="AL123" s="78"/>
      <c r="AM123" s="78"/>
      <c r="AN123" s="78"/>
      <c r="AO123" s="80">
        <v>41184.548854166664</v>
      </c>
      <c r="AP123" s="82" t="s">
        <v>1414</v>
      </c>
      <c r="AQ123" s="78" t="b">
        <v>0</v>
      </c>
      <c r="AR123" s="78" t="b">
        <v>0</v>
      </c>
      <c r="AS123" s="78" t="b">
        <v>1</v>
      </c>
      <c r="AT123" s="78"/>
      <c r="AU123" s="78">
        <v>8</v>
      </c>
      <c r="AV123" s="82" t="s">
        <v>1435</v>
      </c>
      <c r="AW123" s="78" t="b">
        <v>0</v>
      </c>
      <c r="AX123" s="78" t="s">
        <v>1585</v>
      </c>
      <c r="AY123" s="82" t="s">
        <v>1706</v>
      </c>
      <c r="AZ123" s="78" t="s">
        <v>65</v>
      </c>
      <c r="BA123" s="78" t="str">
        <f>REPLACE(INDEX(GroupVertices[Group],MATCH(Vertices[[#This Row],[Vertex]],GroupVertices[Vertex],0)),1,1,"")</f>
        <v>2</v>
      </c>
      <c r="BB123" s="48"/>
      <c r="BC123" s="48"/>
      <c r="BD123" s="48"/>
      <c r="BE123" s="48"/>
      <c r="BF123" s="48"/>
      <c r="BG123" s="48"/>
      <c r="BH123" s="48"/>
      <c r="BI123" s="48"/>
      <c r="BJ123" s="48"/>
      <c r="BK123" s="48"/>
      <c r="BL123" s="48"/>
      <c r="BM123" s="49"/>
      <c r="BN123" s="48"/>
      <c r="BO123" s="49"/>
      <c r="BP123" s="48"/>
      <c r="BQ123" s="49"/>
      <c r="BR123" s="48"/>
      <c r="BS123" s="49"/>
      <c r="BT123" s="48"/>
      <c r="BU123" s="2"/>
      <c r="BV123" s="3"/>
      <c r="BW123" s="3"/>
      <c r="BX123" s="3"/>
      <c r="BY123" s="3"/>
    </row>
    <row r="124" spans="1:77" ht="41.45" customHeight="1">
      <c r="A124" s="64" t="s">
        <v>336</v>
      </c>
      <c r="C124" s="65"/>
      <c r="D124" s="65" t="s">
        <v>64</v>
      </c>
      <c r="E124" s="66">
        <v>184.70580422366848</v>
      </c>
      <c r="F124" s="68">
        <v>99.82820570401977</v>
      </c>
      <c r="G124" s="100" t="s">
        <v>1563</v>
      </c>
      <c r="H124" s="65"/>
      <c r="I124" s="69" t="s">
        <v>336</v>
      </c>
      <c r="J124" s="70"/>
      <c r="K124" s="70"/>
      <c r="L124" s="69" t="s">
        <v>1853</v>
      </c>
      <c r="M124" s="73">
        <v>58.253312373680664</v>
      </c>
      <c r="N124" s="74">
        <v>7063.701171875</v>
      </c>
      <c r="O124" s="74">
        <v>8172.5888671875</v>
      </c>
      <c r="P124" s="75"/>
      <c r="Q124" s="76"/>
      <c r="R124" s="76"/>
      <c r="S124" s="86"/>
      <c r="T124" s="48">
        <v>2</v>
      </c>
      <c r="U124" s="48">
        <v>0</v>
      </c>
      <c r="V124" s="49">
        <v>0</v>
      </c>
      <c r="W124" s="49">
        <v>0.003436</v>
      </c>
      <c r="X124" s="49">
        <v>0.007288</v>
      </c>
      <c r="Y124" s="49">
        <v>0.655391</v>
      </c>
      <c r="Z124" s="49">
        <v>1</v>
      </c>
      <c r="AA124" s="49">
        <v>0</v>
      </c>
      <c r="AB124" s="71">
        <v>124</v>
      </c>
      <c r="AC124" s="71"/>
      <c r="AD124" s="72"/>
      <c r="AE124" s="78" t="s">
        <v>955</v>
      </c>
      <c r="AF124" s="78">
        <v>150</v>
      </c>
      <c r="AG124" s="78">
        <v>210</v>
      </c>
      <c r="AH124" s="78">
        <v>108</v>
      </c>
      <c r="AI124" s="78">
        <v>193</v>
      </c>
      <c r="AJ124" s="78"/>
      <c r="AK124" s="78" t="s">
        <v>1096</v>
      </c>
      <c r="AL124" s="78" t="s">
        <v>1198</v>
      </c>
      <c r="AM124" s="78"/>
      <c r="AN124" s="78"/>
      <c r="AO124" s="80">
        <v>39873.43483796297</v>
      </c>
      <c r="AP124" s="82" t="s">
        <v>1415</v>
      </c>
      <c r="AQ124" s="78" t="b">
        <v>1</v>
      </c>
      <c r="AR124" s="78" t="b">
        <v>0</v>
      </c>
      <c r="AS124" s="78" t="b">
        <v>0</v>
      </c>
      <c r="AT124" s="78"/>
      <c r="AU124" s="78">
        <v>6</v>
      </c>
      <c r="AV124" s="82" t="s">
        <v>1435</v>
      </c>
      <c r="AW124" s="78" t="b">
        <v>0</v>
      </c>
      <c r="AX124" s="78" t="s">
        <v>1585</v>
      </c>
      <c r="AY124" s="82" t="s">
        <v>1707</v>
      </c>
      <c r="AZ124" s="78" t="s">
        <v>65</v>
      </c>
      <c r="BA124" s="78" t="str">
        <f>REPLACE(INDEX(GroupVertices[Group],MATCH(Vertices[[#This Row],[Vertex]],GroupVertices[Vertex],0)),1,1,"")</f>
        <v>2</v>
      </c>
      <c r="BB124" s="48"/>
      <c r="BC124" s="48"/>
      <c r="BD124" s="48"/>
      <c r="BE124" s="48"/>
      <c r="BF124" s="48"/>
      <c r="BG124" s="48"/>
      <c r="BH124" s="48"/>
      <c r="BI124" s="48"/>
      <c r="BJ124" s="48"/>
      <c r="BK124" s="48"/>
      <c r="BL124" s="48"/>
      <c r="BM124" s="49"/>
      <c r="BN124" s="48"/>
      <c r="BO124" s="49"/>
      <c r="BP124" s="48"/>
      <c r="BQ124" s="49"/>
      <c r="BR124" s="48"/>
      <c r="BS124" s="49"/>
      <c r="BT124" s="48"/>
      <c r="BU124" s="2"/>
      <c r="BV124" s="3"/>
      <c r="BW124" s="3"/>
      <c r="BX124" s="3"/>
      <c r="BY124" s="3"/>
    </row>
    <row r="125" spans="1:77" ht="41.45" customHeight="1">
      <c r="A125" s="64" t="s">
        <v>337</v>
      </c>
      <c r="C125" s="65"/>
      <c r="D125" s="65" t="s">
        <v>64</v>
      </c>
      <c r="E125" s="66">
        <v>183.9266834905034</v>
      </c>
      <c r="F125" s="68">
        <v>99.83410060633281</v>
      </c>
      <c r="G125" s="100" t="s">
        <v>1564</v>
      </c>
      <c r="H125" s="65"/>
      <c r="I125" s="69" t="s">
        <v>337</v>
      </c>
      <c r="J125" s="70"/>
      <c r="K125" s="70"/>
      <c r="L125" s="69" t="s">
        <v>1854</v>
      </c>
      <c r="M125" s="73">
        <v>56.28873792948574</v>
      </c>
      <c r="N125" s="74">
        <v>9241.298828125</v>
      </c>
      <c r="O125" s="74">
        <v>7335.4072265625</v>
      </c>
      <c r="P125" s="75"/>
      <c r="Q125" s="76"/>
      <c r="R125" s="76"/>
      <c r="S125" s="86"/>
      <c r="T125" s="48">
        <v>2</v>
      </c>
      <c r="U125" s="48">
        <v>0</v>
      </c>
      <c r="V125" s="49">
        <v>0</v>
      </c>
      <c r="W125" s="49">
        <v>0.003436</v>
      </c>
      <c r="X125" s="49">
        <v>0.007288</v>
      </c>
      <c r="Y125" s="49">
        <v>0.655391</v>
      </c>
      <c r="Z125" s="49">
        <v>1</v>
      </c>
      <c r="AA125" s="49">
        <v>0</v>
      </c>
      <c r="AB125" s="71">
        <v>125</v>
      </c>
      <c r="AC125" s="71"/>
      <c r="AD125" s="72"/>
      <c r="AE125" s="78" t="s">
        <v>956</v>
      </c>
      <c r="AF125" s="78">
        <v>52</v>
      </c>
      <c r="AG125" s="78">
        <v>203</v>
      </c>
      <c r="AH125" s="78">
        <v>187</v>
      </c>
      <c r="AI125" s="78">
        <v>61</v>
      </c>
      <c r="AJ125" s="78"/>
      <c r="AK125" s="78" t="s">
        <v>1097</v>
      </c>
      <c r="AL125" s="78" t="s">
        <v>1142</v>
      </c>
      <c r="AM125" s="82" t="s">
        <v>1302</v>
      </c>
      <c r="AN125" s="78"/>
      <c r="AO125" s="80">
        <v>42394.67743055556</v>
      </c>
      <c r="AP125" s="78"/>
      <c r="AQ125" s="78" t="b">
        <v>1</v>
      </c>
      <c r="AR125" s="78" t="b">
        <v>0</v>
      </c>
      <c r="AS125" s="78" t="b">
        <v>1</v>
      </c>
      <c r="AT125" s="78"/>
      <c r="AU125" s="78">
        <v>9</v>
      </c>
      <c r="AV125" s="78"/>
      <c r="AW125" s="78" t="b">
        <v>0</v>
      </c>
      <c r="AX125" s="78" t="s">
        <v>1585</v>
      </c>
      <c r="AY125" s="82" t="s">
        <v>1708</v>
      </c>
      <c r="AZ125" s="78" t="s">
        <v>65</v>
      </c>
      <c r="BA125" s="78" t="str">
        <f>REPLACE(INDEX(GroupVertices[Group],MATCH(Vertices[[#This Row],[Vertex]],GroupVertices[Vertex],0)),1,1,"")</f>
        <v>2</v>
      </c>
      <c r="BB125" s="48"/>
      <c r="BC125" s="48"/>
      <c r="BD125" s="48"/>
      <c r="BE125" s="48"/>
      <c r="BF125" s="48"/>
      <c r="BG125" s="48"/>
      <c r="BH125" s="48"/>
      <c r="BI125" s="48"/>
      <c r="BJ125" s="48"/>
      <c r="BK125" s="48"/>
      <c r="BL125" s="48"/>
      <c r="BM125" s="49"/>
      <c r="BN125" s="48"/>
      <c r="BO125" s="49"/>
      <c r="BP125" s="48"/>
      <c r="BQ125" s="49"/>
      <c r="BR125" s="48"/>
      <c r="BS125" s="49"/>
      <c r="BT125" s="48"/>
      <c r="BU125" s="2"/>
      <c r="BV125" s="3"/>
      <c r="BW125" s="3"/>
      <c r="BX125" s="3"/>
      <c r="BY125" s="3"/>
    </row>
    <row r="126" spans="1:77" ht="41.45" customHeight="1">
      <c r="A126" s="64" t="s">
        <v>220</v>
      </c>
      <c r="C126" s="65"/>
      <c r="D126" s="65" t="s">
        <v>64</v>
      </c>
      <c r="E126" s="66">
        <v>177.5824146633019</v>
      </c>
      <c r="F126" s="68">
        <v>99.88210195373905</v>
      </c>
      <c r="G126" s="100" t="s">
        <v>472</v>
      </c>
      <c r="H126" s="65"/>
      <c r="I126" s="69" t="s">
        <v>220</v>
      </c>
      <c r="J126" s="70"/>
      <c r="K126" s="70"/>
      <c r="L126" s="69" t="s">
        <v>1855</v>
      </c>
      <c r="M126" s="73">
        <v>40.291488883898495</v>
      </c>
      <c r="N126" s="74">
        <v>7564.001953125</v>
      </c>
      <c r="O126" s="74">
        <v>4861.39404296875</v>
      </c>
      <c r="P126" s="75"/>
      <c r="Q126" s="76"/>
      <c r="R126" s="76"/>
      <c r="S126" s="86"/>
      <c r="T126" s="48">
        <v>2</v>
      </c>
      <c r="U126" s="48">
        <v>1</v>
      </c>
      <c r="V126" s="49">
        <v>0</v>
      </c>
      <c r="W126" s="49">
        <v>0.003436</v>
      </c>
      <c r="X126" s="49">
        <v>0.007288</v>
      </c>
      <c r="Y126" s="49">
        <v>0.655391</v>
      </c>
      <c r="Z126" s="49">
        <v>1</v>
      </c>
      <c r="AA126" s="49">
        <v>0.5</v>
      </c>
      <c r="AB126" s="71">
        <v>126</v>
      </c>
      <c r="AC126" s="71"/>
      <c r="AD126" s="72"/>
      <c r="AE126" s="78" t="s">
        <v>957</v>
      </c>
      <c r="AF126" s="78">
        <v>298</v>
      </c>
      <c r="AG126" s="78">
        <v>146</v>
      </c>
      <c r="AH126" s="78">
        <v>953</v>
      </c>
      <c r="AI126" s="78">
        <v>88</v>
      </c>
      <c r="AJ126" s="78"/>
      <c r="AK126" s="78" t="s">
        <v>1098</v>
      </c>
      <c r="AL126" s="78" t="s">
        <v>1199</v>
      </c>
      <c r="AM126" s="78"/>
      <c r="AN126" s="78"/>
      <c r="AO126" s="80">
        <v>40206.71037037037</v>
      </c>
      <c r="AP126" s="82" t="s">
        <v>1416</v>
      </c>
      <c r="AQ126" s="78" t="b">
        <v>0</v>
      </c>
      <c r="AR126" s="78" t="b">
        <v>0</v>
      </c>
      <c r="AS126" s="78" t="b">
        <v>0</v>
      </c>
      <c r="AT126" s="78" t="s">
        <v>805</v>
      </c>
      <c r="AU126" s="78">
        <v>9</v>
      </c>
      <c r="AV126" s="82" t="s">
        <v>1440</v>
      </c>
      <c r="AW126" s="78" t="b">
        <v>0</v>
      </c>
      <c r="AX126" s="78" t="s">
        <v>1585</v>
      </c>
      <c r="AY126" s="82" t="s">
        <v>1709</v>
      </c>
      <c r="AZ126" s="78" t="s">
        <v>66</v>
      </c>
      <c r="BA126" s="78" t="str">
        <f>REPLACE(INDEX(GroupVertices[Group],MATCH(Vertices[[#This Row],[Vertex]],GroupVertices[Vertex],0)),1,1,"")</f>
        <v>2</v>
      </c>
      <c r="BB126" s="48"/>
      <c r="BC126" s="48"/>
      <c r="BD126" s="48"/>
      <c r="BE126" s="48"/>
      <c r="BF126" s="48" t="s">
        <v>462</v>
      </c>
      <c r="BG126" s="48" t="s">
        <v>462</v>
      </c>
      <c r="BH126" s="121" t="s">
        <v>2062</v>
      </c>
      <c r="BI126" s="121" t="s">
        <v>2062</v>
      </c>
      <c r="BJ126" s="121" t="s">
        <v>2077</v>
      </c>
      <c r="BK126" s="121" t="s">
        <v>2077</v>
      </c>
      <c r="BL126" s="121">
        <v>0</v>
      </c>
      <c r="BM126" s="124">
        <v>0</v>
      </c>
      <c r="BN126" s="121">
        <v>0</v>
      </c>
      <c r="BO126" s="124">
        <v>0</v>
      </c>
      <c r="BP126" s="121">
        <v>0</v>
      </c>
      <c r="BQ126" s="124">
        <v>0</v>
      </c>
      <c r="BR126" s="121">
        <v>6</v>
      </c>
      <c r="BS126" s="124">
        <v>100</v>
      </c>
      <c r="BT126" s="121">
        <v>6</v>
      </c>
      <c r="BU126" s="2"/>
      <c r="BV126" s="3"/>
      <c r="BW126" s="3"/>
      <c r="BX126" s="3"/>
      <c r="BY126" s="3"/>
    </row>
    <row r="127" spans="1:77" ht="41.45" customHeight="1">
      <c r="A127" s="64" t="s">
        <v>338</v>
      </c>
      <c r="C127" s="65"/>
      <c r="D127" s="65" t="s">
        <v>64</v>
      </c>
      <c r="E127" s="66">
        <v>204.51773143843803</v>
      </c>
      <c r="F127" s="68">
        <v>99.67830675948798</v>
      </c>
      <c r="G127" s="100" t="s">
        <v>1565</v>
      </c>
      <c r="H127" s="65"/>
      <c r="I127" s="69" t="s">
        <v>338</v>
      </c>
      <c r="J127" s="70"/>
      <c r="K127" s="70"/>
      <c r="L127" s="69" t="s">
        <v>1856</v>
      </c>
      <c r="M127" s="73">
        <v>108.20963395463733</v>
      </c>
      <c r="N127" s="74">
        <v>7526.4365234375</v>
      </c>
      <c r="O127" s="74">
        <v>6916.65185546875</v>
      </c>
      <c r="P127" s="75"/>
      <c r="Q127" s="76"/>
      <c r="R127" s="76"/>
      <c r="S127" s="86"/>
      <c r="T127" s="48">
        <v>2</v>
      </c>
      <c r="U127" s="48">
        <v>0</v>
      </c>
      <c r="V127" s="49">
        <v>0</v>
      </c>
      <c r="W127" s="49">
        <v>0.003436</v>
      </c>
      <c r="X127" s="49">
        <v>0.007288</v>
      </c>
      <c r="Y127" s="49">
        <v>0.655391</v>
      </c>
      <c r="Z127" s="49">
        <v>1</v>
      </c>
      <c r="AA127" s="49">
        <v>0</v>
      </c>
      <c r="AB127" s="71">
        <v>127</v>
      </c>
      <c r="AC127" s="71"/>
      <c r="AD127" s="72"/>
      <c r="AE127" s="78" t="s">
        <v>958</v>
      </c>
      <c r="AF127" s="78">
        <v>368</v>
      </c>
      <c r="AG127" s="78">
        <v>388</v>
      </c>
      <c r="AH127" s="78">
        <v>616</v>
      </c>
      <c r="AI127" s="78">
        <v>1160</v>
      </c>
      <c r="AJ127" s="78"/>
      <c r="AK127" s="78" t="s">
        <v>1099</v>
      </c>
      <c r="AL127" s="78" t="s">
        <v>1200</v>
      </c>
      <c r="AM127" s="82" t="s">
        <v>1303</v>
      </c>
      <c r="AN127" s="78"/>
      <c r="AO127" s="80">
        <v>42318.87327546296</v>
      </c>
      <c r="AP127" s="82" t="s">
        <v>1417</v>
      </c>
      <c r="AQ127" s="78" t="b">
        <v>0</v>
      </c>
      <c r="AR127" s="78" t="b">
        <v>0</v>
      </c>
      <c r="AS127" s="78" t="b">
        <v>0</v>
      </c>
      <c r="AT127" s="78"/>
      <c r="AU127" s="78">
        <v>15</v>
      </c>
      <c r="AV127" s="82" t="s">
        <v>1435</v>
      </c>
      <c r="AW127" s="78" t="b">
        <v>0</v>
      </c>
      <c r="AX127" s="78" t="s">
        <v>1585</v>
      </c>
      <c r="AY127" s="82" t="s">
        <v>1710</v>
      </c>
      <c r="AZ127" s="78" t="s">
        <v>65</v>
      </c>
      <c r="BA127" s="78" t="str">
        <f>REPLACE(INDEX(GroupVertices[Group],MATCH(Vertices[[#This Row],[Vertex]],GroupVertices[Vertex],0)),1,1,"")</f>
        <v>2</v>
      </c>
      <c r="BB127" s="48"/>
      <c r="BC127" s="48"/>
      <c r="BD127" s="48"/>
      <c r="BE127" s="48"/>
      <c r="BF127" s="48"/>
      <c r="BG127" s="48"/>
      <c r="BH127" s="48"/>
      <c r="BI127" s="48"/>
      <c r="BJ127" s="48"/>
      <c r="BK127" s="48"/>
      <c r="BL127" s="48"/>
      <c r="BM127" s="49"/>
      <c r="BN127" s="48"/>
      <c r="BO127" s="49"/>
      <c r="BP127" s="48"/>
      <c r="BQ127" s="49"/>
      <c r="BR127" s="48"/>
      <c r="BS127" s="49"/>
      <c r="BT127" s="48"/>
      <c r="BU127" s="2"/>
      <c r="BV127" s="3"/>
      <c r="BW127" s="3"/>
      <c r="BX127" s="3"/>
      <c r="BY127" s="3"/>
    </row>
    <row r="128" spans="1:77" ht="41.45" customHeight="1">
      <c r="A128" s="64" t="s">
        <v>339</v>
      </c>
      <c r="C128" s="65"/>
      <c r="D128" s="65" t="s">
        <v>64</v>
      </c>
      <c r="E128" s="66">
        <v>185.37362199495286</v>
      </c>
      <c r="F128" s="68">
        <v>99.82315293060857</v>
      </c>
      <c r="G128" s="100" t="s">
        <v>1566</v>
      </c>
      <c r="H128" s="65"/>
      <c r="I128" s="69" t="s">
        <v>339</v>
      </c>
      <c r="J128" s="70"/>
      <c r="K128" s="70"/>
      <c r="L128" s="69" t="s">
        <v>1857</v>
      </c>
      <c r="M128" s="73">
        <v>59.93723332584774</v>
      </c>
      <c r="N128" s="74">
        <v>8968.61328125</v>
      </c>
      <c r="O128" s="74">
        <v>8342.509765625</v>
      </c>
      <c r="P128" s="75"/>
      <c r="Q128" s="76"/>
      <c r="R128" s="76"/>
      <c r="S128" s="86"/>
      <c r="T128" s="48">
        <v>2</v>
      </c>
      <c r="U128" s="48">
        <v>0</v>
      </c>
      <c r="V128" s="49">
        <v>0</v>
      </c>
      <c r="W128" s="49">
        <v>0.003436</v>
      </c>
      <c r="X128" s="49">
        <v>0.007288</v>
      </c>
      <c r="Y128" s="49">
        <v>0.655391</v>
      </c>
      <c r="Z128" s="49">
        <v>1</v>
      </c>
      <c r="AA128" s="49">
        <v>0</v>
      </c>
      <c r="AB128" s="71">
        <v>128</v>
      </c>
      <c r="AC128" s="71"/>
      <c r="AD128" s="72"/>
      <c r="AE128" s="78" t="s">
        <v>959</v>
      </c>
      <c r="AF128" s="78">
        <v>115</v>
      </c>
      <c r="AG128" s="78">
        <v>216</v>
      </c>
      <c r="AH128" s="78">
        <v>578</v>
      </c>
      <c r="AI128" s="78">
        <v>83</v>
      </c>
      <c r="AJ128" s="78"/>
      <c r="AK128" s="78"/>
      <c r="AL128" s="78"/>
      <c r="AM128" s="78"/>
      <c r="AN128" s="78"/>
      <c r="AO128" s="80">
        <v>39874.88704861111</v>
      </c>
      <c r="AP128" s="78"/>
      <c r="AQ128" s="78" t="b">
        <v>1</v>
      </c>
      <c r="AR128" s="78" t="b">
        <v>0</v>
      </c>
      <c r="AS128" s="78" t="b">
        <v>0</v>
      </c>
      <c r="AT128" s="78"/>
      <c r="AU128" s="78">
        <v>21</v>
      </c>
      <c r="AV128" s="82" t="s">
        <v>1435</v>
      </c>
      <c r="AW128" s="78" t="b">
        <v>0</v>
      </c>
      <c r="AX128" s="78" t="s">
        <v>1585</v>
      </c>
      <c r="AY128" s="82" t="s">
        <v>1711</v>
      </c>
      <c r="AZ128" s="78" t="s">
        <v>65</v>
      </c>
      <c r="BA128" s="78" t="str">
        <f>REPLACE(INDEX(GroupVertices[Group],MATCH(Vertices[[#This Row],[Vertex]],GroupVertices[Vertex],0)),1,1,"")</f>
        <v>2</v>
      </c>
      <c r="BB128" s="48"/>
      <c r="BC128" s="48"/>
      <c r="BD128" s="48"/>
      <c r="BE128" s="48"/>
      <c r="BF128" s="48"/>
      <c r="BG128" s="48"/>
      <c r="BH128" s="48"/>
      <c r="BI128" s="48"/>
      <c r="BJ128" s="48"/>
      <c r="BK128" s="48"/>
      <c r="BL128" s="48"/>
      <c r="BM128" s="49"/>
      <c r="BN128" s="48"/>
      <c r="BO128" s="49"/>
      <c r="BP128" s="48"/>
      <c r="BQ128" s="49"/>
      <c r="BR128" s="48"/>
      <c r="BS128" s="49"/>
      <c r="BT128" s="48"/>
      <c r="BU128" s="2"/>
      <c r="BV128" s="3"/>
      <c r="BW128" s="3"/>
      <c r="BX128" s="3"/>
      <c r="BY128" s="3"/>
    </row>
    <row r="129" spans="1:77" ht="41.45" customHeight="1">
      <c r="A129" s="64" t="s">
        <v>340</v>
      </c>
      <c r="C129" s="65"/>
      <c r="D129" s="65" t="s">
        <v>64</v>
      </c>
      <c r="E129" s="66">
        <v>196.17000929738344</v>
      </c>
      <c r="F129" s="68">
        <v>99.74146642712778</v>
      </c>
      <c r="G129" s="100" t="s">
        <v>1567</v>
      </c>
      <c r="H129" s="65"/>
      <c r="I129" s="69" t="s">
        <v>340</v>
      </c>
      <c r="J129" s="70"/>
      <c r="K129" s="70"/>
      <c r="L129" s="69" t="s">
        <v>1858</v>
      </c>
      <c r="M129" s="73">
        <v>87.16062205254885</v>
      </c>
      <c r="N129" s="74">
        <v>7768.7724609375</v>
      </c>
      <c r="O129" s="74">
        <v>9381.697265625</v>
      </c>
      <c r="P129" s="75"/>
      <c r="Q129" s="76"/>
      <c r="R129" s="76"/>
      <c r="S129" s="86"/>
      <c r="T129" s="48">
        <v>2</v>
      </c>
      <c r="U129" s="48">
        <v>0</v>
      </c>
      <c r="V129" s="49">
        <v>0</v>
      </c>
      <c r="W129" s="49">
        <v>0.003436</v>
      </c>
      <c r="X129" s="49">
        <v>0.007288</v>
      </c>
      <c r="Y129" s="49">
        <v>0.655391</v>
      </c>
      <c r="Z129" s="49">
        <v>1</v>
      </c>
      <c r="AA129" s="49">
        <v>0</v>
      </c>
      <c r="AB129" s="71">
        <v>129</v>
      </c>
      <c r="AC129" s="71"/>
      <c r="AD129" s="72"/>
      <c r="AE129" s="78" t="s">
        <v>960</v>
      </c>
      <c r="AF129" s="78">
        <v>167</v>
      </c>
      <c r="AG129" s="78">
        <v>313</v>
      </c>
      <c r="AH129" s="78">
        <v>72</v>
      </c>
      <c r="AI129" s="78">
        <v>69</v>
      </c>
      <c r="AJ129" s="78"/>
      <c r="AK129" s="78" t="s">
        <v>1100</v>
      </c>
      <c r="AL129" s="78" t="s">
        <v>1201</v>
      </c>
      <c r="AM129" s="78"/>
      <c r="AN129" s="78"/>
      <c r="AO129" s="80">
        <v>42441.35870370371</v>
      </c>
      <c r="AP129" s="82" t="s">
        <v>1418</v>
      </c>
      <c r="AQ129" s="78" t="b">
        <v>1</v>
      </c>
      <c r="AR129" s="78" t="b">
        <v>0</v>
      </c>
      <c r="AS129" s="78" t="b">
        <v>0</v>
      </c>
      <c r="AT129" s="78"/>
      <c r="AU129" s="78">
        <v>6</v>
      </c>
      <c r="AV129" s="78"/>
      <c r="AW129" s="78" t="b">
        <v>0</v>
      </c>
      <c r="AX129" s="78" t="s">
        <v>1585</v>
      </c>
      <c r="AY129" s="82" t="s">
        <v>1712</v>
      </c>
      <c r="AZ129" s="78" t="s">
        <v>65</v>
      </c>
      <c r="BA129" s="78" t="str">
        <f>REPLACE(INDEX(GroupVertices[Group],MATCH(Vertices[[#This Row],[Vertex]],GroupVertices[Vertex],0)),1,1,"")</f>
        <v>2</v>
      </c>
      <c r="BB129" s="48"/>
      <c r="BC129" s="48"/>
      <c r="BD129" s="48"/>
      <c r="BE129" s="48"/>
      <c r="BF129" s="48"/>
      <c r="BG129" s="48"/>
      <c r="BH129" s="48"/>
      <c r="BI129" s="48"/>
      <c r="BJ129" s="48"/>
      <c r="BK129" s="48"/>
      <c r="BL129" s="48"/>
      <c r="BM129" s="49"/>
      <c r="BN129" s="48"/>
      <c r="BO129" s="49"/>
      <c r="BP129" s="48"/>
      <c r="BQ129" s="49"/>
      <c r="BR129" s="48"/>
      <c r="BS129" s="49"/>
      <c r="BT129" s="48"/>
      <c r="BU129" s="2"/>
      <c r="BV129" s="3"/>
      <c r="BW129" s="3"/>
      <c r="BX129" s="3"/>
      <c r="BY129" s="3"/>
    </row>
    <row r="130" spans="1:77" ht="41.45" customHeight="1">
      <c r="A130" s="64" t="s">
        <v>341</v>
      </c>
      <c r="C130" s="65"/>
      <c r="D130" s="65" t="s">
        <v>64</v>
      </c>
      <c r="E130" s="66">
        <v>1000</v>
      </c>
      <c r="F130" s="68">
        <v>86.69099483494273</v>
      </c>
      <c r="G130" s="100" t="s">
        <v>1568</v>
      </c>
      <c r="H130" s="65"/>
      <c r="I130" s="69" t="s">
        <v>341</v>
      </c>
      <c r="J130" s="70"/>
      <c r="K130" s="70"/>
      <c r="L130" s="69" t="s">
        <v>1859</v>
      </c>
      <c r="M130" s="73">
        <v>4436.447788008084</v>
      </c>
      <c r="N130" s="74">
        <v>9742.4306640625</v>
      </c>
      <c r="O130" s="74">
        <v>7098.69140625</v>
      </c>
      <c r="P130" s="75"/>
      <c r="Q130" s="76"/>
      <c r="R130" s="76"/>
      <c r="S130" s="86"/>
      <c r="T130" s="48">
        <v>2</v>
      </c>
      <c r="U130" s="48">
        <v>0</v>
      </c>
      <c r="V130" s="49">
        <v>0</v>
      </c>
      <c r="W130" s="49">
        <v>0.003436</v>
      </c>
      <c r="X130" s="49">
        <v>0.007288</v>
      </c>
      <c r="Y130" s="49">
        <v>0.655391</v>
      </c>
      <c r="Z130" s="49">
        <v>1</v>
      </c>
      <c r="AA130" s="49">
        <v>0</v>
      </c>
      <c r="AB130" s="71">
        <v>130</v>
      </c>
      <c r="AC130" s="71"/>
      <c r="AD130" s="72"/>
      <c r="AE130" s="78" t="s">
        <v>961</v>
      </c>
      <c r="AF130" s="78">
        <v>10262</v>
      </c>
      <c r="AG130" s="78">
        <v>15810</v>
      </c>
      <c r="AH130" s="78">
        <v>61515</v>
      </c>
      <c r="AI130" s="78">
        <v>8522</v>
      </c>
      <c r="AJ130" s="78"/>
      <c r="AK130" s="78" t="s">
        <v>1101</v>
      </c>
      <c r="AL130" s="78" t="s">
        <v>1202</v>
      </c>
      <c r="AM130" s="82" t="s">
        <v>1304</v>
      </c>
      <c r="AN130" s="78"/>
      <c r="AO130" s="80">
        <v>40232.752222222225</v>
      </c>
      <c r="AP130" s="82" t="s">
        <v>1419</v>
      </c>
      <c r="AQ130" s="78" t="b">
        <v>0</v>
      </c>
      <c r="AR130" s="78" t="b">
        <v>0</v>
      </c>
      <c r="AS130" s="78" t="b">
        <v>1</v>
      </c>
      <c r="AT130" s="78"/>
      <c r="AU130" s="78">
        <v>397</v>
      </c>
      <c r="AV130" s="82" t="s">
        <v>1435</v>
      </c>
      <c r="AW130" s="78" t="b">
        <v>1</v>
      </c>
      <c r="AX130" s="78" t="s">
        <v>1585</v>
      </c>
      <c r="AY130" s="82" t="s">
        <v>1713</v>
      </c>
      <c r="AZ130" s="78" t="s">
        <v>65</v>
      </c>
      <c r="BA130" s="78" t="str">
        <f>REPLACE(INDEX(GroupVertices[Group],MATCH(Vertices[[#This Row],[Vertex]],GroupVertices[Vertex],0)),1,1,"")</f>
        <v>2</v>
      </c>
      <c r="BB130" s="48"/>
      <c r="BC130" s="48"/>
      <c r="BD130" s="48"/>
      <c r="BE130" s="48"/>
      <c r="BF130" s="48"/>
      <c r="BG130" s="48"/>
      <c r="BH130" s="48"/>
      <c r="BI130" s="48"/>
      <c r="BJ130" s="48"/>
      <c r="BK130" s="48"/>
      <c r="BL130" s="48"/>
      <c r="BM130" s="49"/>
      <c r="BN130" s="48"/>
      <c r="BO130" s="49"/>
      <c r="BP130" s="48"/>
      <c r="BQ130" s="49"/>
      <c r="BR130" s="48"/>
      <c r="BS130" s="49"/>
      <c r="BT130" s="48"/>
      <c r="BU130" s="2"/>
      <c r="BV130" s="3"/>
      <c r="BW130" s="3"/>
      <c r="BX130" s="3"/>
      <c r="BY130" s="3"/>
    </row>
    <row r="131" spans="1:77" ht="41.45" customHeight="1">
      <c r="A131" s="64" t="s">
        <v>342</v>
      </c>
      <c r="C131" s="65"/>
      <c r="D131" s="65" t="s">
        <v>64</v>
      </c>
      <c r="E131" s="66">
        <v>269.4073582149024</v>
      </c>
      <c r="F131" s="68">
        <v>99.18734560970132</v>
      </c>
      <c r="G131" s="100" t="s">
        <v>1569</v>
      </c>
      <c r="H131" s="65"/>
      <c r="I131" s="69" t="s">
        <v>342</v>
      </c>
      <c r="J131" s="70"/>
      <c r="K131" s="70"/>
      <c r="L131" s="69" t="s">
        <v>1860</v>
      </c>
      <c r="M131" s="73">
        <v>271.83061980687177</v>
      </c>
      <c r="N131" s="74">
        <v>7143.271484375</v>
      </c>
      <c r="O131" s="74">
        <v>5602.46630859375</v>
      </c>
      <c r="P131" s="75"/>
      <c r="Q131" s="76"/>
      <c r="R131" s="76"/>
      <c r="S131" s="86"/>
      <c r="T131" s="48">
        <v>2</v>
      </c>
      <c r="U131" s="48">
        <v>0</v>
      </c>
      <c r="V131" s="49">
        <v>0</v>
      </c>
      <c r="W131" s="49">
        <v>0.003436</v>
      </c>
      <c r="X131" s="49">
        <v>0.007288</v>
      </c>
      <c r="Y131" s="49">
        <v>0.655391</v>
      </c>
      <c r="Z131" s="49">
        <v>1</v>
      </c>
      <c r="AA131" s="49">
        <v>0</v>
      </c>
      <c r="AB131" s="71">
        <v>131</v>
      </c>
      <c r="AC131" s="71"/>
      <c r="AD131" s="72"/>
      <c r="AE131" s="78" t="s">
        <v>962</v>
      </c>
      <c r="AF131" s="78">
        <v>2064</v>
      </c>
      <c r="AG131" s="78">
        <v>971</v>
      </c>
      <c r="AH131" s="78">
        <v>3213</v>
      </c>
      <c r="AI131" s="78">
        <v>1868</v>
      </c>
      <c r="AJ131" s="78"/>
      <c r="AK131" s="78" t="s">
        <v>1102</v>
      </c>
      <c r="AL131" s="78" t="s">
        <v>1203</v>
      </c>
      <c r="AM131" s="78"/>
      <c r="AN131" s="78"/>
      <c r="AO131" s="80">
        <v>39975.13082175926</v>
      </c>
      <c r="AP131" s="82" t="s">
        <v>1420</v>
      </c>
      <c r="AQ131" s="78" t="b">
        <v>0</v>
      </c>
      <c r="AR131" s="78" t="b">
        <v>0</v>
      </c>
      <c r="AS131" s="78" t="b">
        <v>1</v>
      </c>
      <c r="AT131" s="78"/>
      <c r="AU131" s="78">
        <v>39</v>
      </c>
      <c r="AV131" s="82" t="s">
        <v>1444</v>
      </c>
      <c r="AW131" s="78" t="b">
        <v>0</v>
      </c>
      <c r="AX131" s="78" t="s">
        <v>1585</v>
      </c>
      <c r="AY131" s="82" t="s">
        <v>1714</v>
      </c>
      <c r="AZ131" s="78" t="s">
        <v>65</v>
      </c>
      <c r="BA131" s="78" t="str">
        <f>REPLACE(INDEX(GroupVertices[Group],MATCH(Vertices[[#This Row],[Vertex]],GroupVertices[Vertex],0)),1,1,"")</f>
        <v>2</v>
      </c>
      <c r="BB131" s="48"/>
      <c r="BC131" s="48"/>
      <c r="BD131" s="48"/>
      <c r="BE131" s="48"/>
      <c r="BF131" s="48"/>
      <c r="BG131" s="48"/>
      <c r="BH131" s="48"/>
      <c r="BI131" s="48"/>
      <c r="BJ131" s="48"/>
      <c r="BK131" s="48"/>
      <c r="BL131" s="48"/>
      <c r="BM131" s="49"/>
      <c r="BN131" s="48"/>
      <c r="BO131" s="49"/>
      <c r="BP131" s="48"/>
      <c r="BQ131" s="49"/>
      <c r="BR131" s="48"/>
      <c r="BS131" s="49"/>
      <c r="BT131" s="48"/>
      <c r="BU131" s="2"/>
      <c r="BV131" s="3"/>
      <c r="BW131" s="3"/>
      <c r="BX131" s="3"/>
      <c r="BY131" s="3"/>
    </row>
    <row r="132" spans="1:77" ht="41.45" customHeight="1">
      <c r="A132" s="64" t="s">
        <v>343</v>
      </c>
      <c r="C132" s="65"/>
      <c r="D132" s="65" t="s">
        <v>64</v>
      </c>
      <c r="E132" s="66">
        <v>434.02443883649886</v>
      </c>
      <c r="F132" s="68">
        <v>97.9418369638446</v>
      </c>
      <c r="G132" s="100" t="s">
        <v>1570</v>
      </c>
      <c r="H132" s="65"/>
      <c r="I132" s="69" t="s">
        <v>343</v>
      </c>
      <c r="J132" s="70"/>
      <c r="K132" s="70"/>
      <c r="L132" s="69" t="s">
        <v>1861</v>
      </c>
      <c r="M132" s="73">
        <v>686.9171345160565</v>
      </c>
      <c r="N132" s="74">
        <v>6941.1826171875</v>
      </c>
      <c r="O132" s="74">
        <v>6451.0146484375</v>
      </c>
      <c r="P132" s="75"/>
      <c r="Q132" s="76"/>
      <c r="R132" s="76"/>
      <c r="S132" s="86"/>
      <c r="T132" s="48">
        <v>2</v>
      </c>
      <c r="U132" s="48">
        <v>0</v>
      </c>
      <c r="V132" s="49">
        <v>0</v>
      </c>
      <c r="W132" s="49">
        <v>0.003436</v>
      </c>
      <c r="X132" s="49">
        <v>0.007288</v>
      </c>
      <c r="Y132" s="49">
        <v>0.655391</v>
      </c>
      <c r="Z132" s="49">
        <v>1</v>
      </c>
      <c r="AA132" s="49">
        <v>0</v>
      </c>
      <c r="AB132" s="71">
        <v>132</v>
      </c>
      <c r="AC132" s="71"/>
      <c r="AD132" s="72"/>
      <c r="AE132" s="78" t="s">
        <v>963</v>
      </c>
      <c r="AF132" s="78">
        <v>606</v>
      </c>
      <c r="AG132" s="78">
        <v>2450</v>
      </c>
      <c r="AH132" s="78">
        <v>1621</v>
      </c>
      <c r="AI132" s="78">
        <v>4560</v>
      </c>
      <c r="AJ132" s="78"/>
      <c r="AK132" s="78" t="s">
        <v>1103</v>
      </c>
      <c r="AL132" s="78" t="s">
        <v>1204</v>
      </c>
      <c r="AM132" s="78"/>
      <c r="AN132" s="78"/>
      <c r="AO132" s="80">
        <v>41171.57849537037</v>
      </c>
      <c r="AP132" s="78"/>
      <c r="AQ132" s="78" t="b">
        <v>1</v>
      </c>
      <c r="AR132" s="78" t="b">
        <v>0</v>
      </c>
      <c r="AS132" s="78" t="b">
        <v>0</v>
      </c>
      <c r="AT132" s="78"/>
      <c r="AU132" s="78">
        <v>75</v>
      </c>
      <c r="AV132" s="82" t="s">
        <v>1435</v>
      </c>
      <c r="AW132" s="78" t="b">
        <v>0</v>
      </c>
      <c r="AX132" s="78" t="s">
        <v>1585</v>
      </c>
      <c r="AY132" s="82" t="s">
        <v>1715</v>
      </c>
      <c r="AZ132" s="78" t="s">
        <v>65</v>
      </c>
      <c r="BA132" s="78" t="str">
        <f>REPLACE(INDEX(GroupVertices[Group],MATCH(Vertices[[#This Row],[Vertex]],GroupVertices[Vertex],0)),1,1,"")</f>
        <v>2</v>
      </c>
      <c r="BB132" s="48"/>
      <c r="BC132" s="48"/>
      <c r="BD132" s="48"/>
      <c r="BE132" s="48"/>
      <c r="BF132" s="48"/>
      <c r="BG132" s="48"/>
      <c r="BH132" s="48"/>
      <c r="BI132" s="48"/>
      <c r="BJ132" s="48"/>
      <c r="BK132" s="48"/>
      <c r="BL132" s="48"/>
      <c r="BM132" s="49"/>
      <c r="BN132" s="48"/>
      <c r="BO132" s="49"/>
      <c r="BP132" s="48"/>
      <c r="BQ132" s="49"/>
      <c r="BR132" s="48"/>
      <c r="BS132" s="49"/>
      <c r="BT132" s="48"/>
      <c r="BU132" s="2"/>
      <c r="BV132" s="3"/>
      <c r="BW132" s="3"/>
      <c r="BX132" s="3"/>
      <c r="BY132" s="3"/>
    </row>
    <row r="133" spans="1:77" ht="41.45" customHeight="1">
      <c r="A133" s="64" t="s">
        <v>344</v>
      </c>
      <c r="C133" s="65"/>
      <c r="D133" s="65" t="s">
        <v>64</v>
      </c>
      <c r="E133" s="66">
        <v>337.52477088590786</v>
      </c>
      <c r="F133" s="68">
        <v>98.67196272176061</v>
      </c>
      <c r="G133" s="100" t="s">
        <v>1571</v>
      </c>
      <c r="H133" s="65"/>
      <c r="I133" s="69" t="s">
        <v>344</v>
      </c>
      <c r="J133" s="70"/>
      <c r="K133" s="70"/>
      <c r="L133" s="69" t="s">
        <v>1862</v>
      </c>
      <c r="M133" s="73">
        <v>443.5905569279138</v>
      </c>
      <c r="N133" s="74">
        <v>6912.888671875</v>
      </c>
      <c r="O133" s="74">
        <v>7363.52587890625</v>
      </c>
      <c r="P133" s="75"/>
      <c r="Q133" s="76"/>
      <c r="R133" s="76"/>
      <c r="S133" s="86"/>
      <c r="T133" s="48">
        <v>2</v>
      </c>
      <c r="U133" s="48">
        <v>0</v>
      </c>
      <c r="V133" s="49">
        <v>0</v>
      </c>
      <c r="W133" s="49">
        <v>0.003436</v>
      </c>
      <c r="X133" s="49">
        <v>0.007288</v>
      </c>
      <c r="Y133" s="49">
        <v>0.655391</v>
      </c>
      <c r="Z133" s="49">
        <v>1</v>
      </c>
      <c r="AA133" s="49">
        <v>0</v>
      </c>
      <c r="AB133" s="71">
        <v>133</v>
      </c>
      <c r="AC133" s="71"/>
      <c r="AD133" s="72"/>
      <c r="AE133" s="78" t="s">
        <v>964</v>
      </c>
      <c r="AF133" s="78">
        <v>941</v>
      </c>
      <c r="AG133" s="78">
        <v>1583</v>
      </c>
      <c r="AH133" s="78">
        <v>9998</v>
      </c>
      <c r="AI133" s="78">
        <v>23687</v>
      </c>
      <c r="AJ133" s="78"/>
      <c r="AK133" s="78" t="s">
        <v>1104</v>
      </c>
      <c r="AL133" s="78" t="s">
        <v>1204</v>
      </c>
      <c r="AM133" s="82" t="s">
        <v>1305</v>
      </c>
      <c r="AN133" s="78"/>
      <c r="AO133" s="80">
        <v>41813.99377314815</v>
      </c>
      <c r="AP133" s="82" t="s">
        <v>1421</v>
      </c>
      <c r="AQ133" s="78" t="b">
        <v>0</v>
      </c>
      <c r="AR133" s="78" t="b">
        <v>0</v>
      </c>
      <c r="AS133" s="78" t="b">
        <v>1</v>
      </c>
      <c r="AT133" s="78"/>
      <c r="AU133" s="78">
        <v>82</v>
      </c>
      <c r="AV133" s="82" t="s">
        <v>1437</v>
      </c>
      <c r="AW133" s="78" t="b">
        <v>0</v>
      </c>
      <c r="AX133" s="78" t="s">
        <v>1585</v>
      </c>
      <c r="AY133" s="82" t="s">
        <v>1716</v>
      </c>
      <c r="AZ133" s="78" t="s">
        <v>65</v>
      </c>
      <c r="BA133" s="78" t="str">
        <f>REPLACE(INDEX(GroupVertices[Group],MATCH(Vertices[[#This Row],[Vertex]],GroupVertices[Vertex],0)),1,1,"")</f>
        <v>2</v>
      </c>
      <c r="BB133" s="48"/>
      <c r="BC133" s="48"/>
      <c r="BD133" s="48"/>
      <c r="BE133" s="48"/>
      <c r="BF133" s="48"/>
      <c r="BG133" s="48"/>
      <c r="BH133" s="48"/>
      <c r="BI133" s="48"/>
      <c r="BJ133" s="48"/>
      <c r="BK133" s="48"/>
      <c r="BL133" s="48"/>
      <c r="BM133" s="49"/>
      <c r="BN133" s="48"/>
      <c r="BO133" s="49"/>
      <c r="BP133" s="48"/>
      <c r="BQ133" s="49"/>
      <c r="BR133" s="48"/>
      <c r="BS133" s="49"/>
      <c r="BT133" s="48"/>
      <c r="BU133" s="2"/>
      <c r="BV133" s="3"/>
      <c r="BW133" s="3"/>
      <c r="BX133" s="3"/>
      <c r="BY133" s="3"/>
    </row>
    <row r="134" spans="1:77" ht="41.45" customHeight="1">
      <c r="A134" s="64" t="s">
        <v>345</v>
      </c>
      <c r="C134" s="65"/>
      <c r="D134" s="65" t="s">
        <v>64</v>
      </c>
      <c r="E134" s="66">
        <v>189.26922566077832</v>
      </c>
      <c r="F134" s="68">
        <v>99.79367841904335</v>
      </c>
      <c r="G134" s="100" t="s">
        <v>1572</v>
      </c>
      <c r="H134" s="65"/>
      <c r="I134" s="69" t="s">
        <v>345</v>
      </c>
      <c r="J134" s="70"/>
      <c r="K134" s="70"/>
      <c r="L134" s="69" t="s">
        <v>1863</v>
      </c>
      <c r="M134" s="73">
        <v>69.76010554682237</v>
      </c>
      <c r="N134" s="74">
        <v>9363.1591796875</v>
      </c>
      <c r="O134" s="74">
        <v>8949.552734375</v>
      </c>
      <c r="P134" s="75"/>
      <c r="Q134" s="76"/>
      <c r="R134" s="76"/>
      <c r="S134" s="86"/>
      <c r="T134" s="48">
        <v>2</v>
      </c>
      <c r="U134" s="48">
        <v>0</v>
      </c>
      <c r="V134" s="49">
        <v>0</v>
      </c>
      <c r="W134" s="49">
        <v>0.003436</v>
      </c>
      <c r="X134" s="49">
        <v>0.007288</v>
      </c>
      <c r="Y134" s="49">
        <v>0.655391</v>
      </c>
      <c r="Z134" s="49">
        <v>1</v>
      </c>
      <c r="AA134" s="49">
        <v>0</v>
      </c>
      <c r="AB134" s="71">
        <v>134</v>
      </c>
      <c r="AC134" s="71"/>
      <c r="AD134" s="72"/>
      <c r="AE134" s="78" t="s">
        <v>965</v>
      </c>
      <c r="AF134" s="78">
        <v>130</v>
      </c>
      <c r="AG134" s="78">
        <v>251</v>
      </c>
      <c r="AH134" s="78">
        <v>217</v>
      </c>
      <c r="AI134" s="78">
        <v>85</v>
      </c>
      <c r="AJ134" s="78"/>
      <c r="AK134" s="78" t="s">
        <v>1105</v>
      </c>
      <c r="AL134" s="78"/>
      <c r="AM134" s="78"/>
      <c r="AN134" s="78"/>
      <c r="AO134" s="80">
        <v>41059.05548611111</v>
      </c>
      <c r="AP134" s="78"/>
      <c r="AQ134" s="78" t="b">
        <v>1</v>
      </c>
      <c r="AR134" s="78" t="b">
        <v>0</v>
      </c>
      <c r="AS134" s="78" t="b">
        <v>1</v>
      </c>
      <c r="AT134" s="78"/>
      <c r="AU134" s="78">
        <v>20</v>
      </c>
      <c r="AV134" s="82" t="s">
        <v>1435</v>
      </c>
      <c r="AW134" s="78" t="b">
        <v>0</v>
      </c>
      <c r="AX134" s="78" t="s">
        <v>1585</v>
      </c>
      <c r="AY134" s="82" t="s">
        <v>1717</v>
      </c>
      <c r="AZ134" s="78" t="s">
        <v>65</v>
      </c>
      <c r="BA134" s="78" t="str">
        <f>REPLACE(INDEX(GroupVertices[Group],MATCH(Vertices[[#This Row],[Vertex]],GroupVertices[Vertex],0)),1,1,"")</f>
        <v>2</v>
      </c>
      <c r="BB134" s="48"/>
      <c r="BC134" s="48"/>
      <c r="BD134" s="48"/>
      <c r="BE134" s="48"/>
      <c r="BF134" s="48"/>
      <c r="BG134" s="48"/>
      <c r="BH134" s="48"/>
      <c r="BI134" s="48"/>
      <c r="BJ134" s="48"/>
      <c r="BK134" s="48"/>
      <c r="BL134" s="48"/>
      <c r="BM134" s="49"/>
      <c r="BN134" s="48"/>
      <c r="BO134" s="49"/>
      <c r="BP134" s="48"/>
      <c r="BQ134" s="49"/>
      <c r="BR134" s="48"/>
      <c r="BS134" s="49"/>
      <c r="BT134" s="48"/>
      <c r="BU134" s="2"/>
      <c r="BV134" s="3"/>
      <c r="BW134" s="3"/>
      <c r="BX134" s="3"/>
      <c r="BY134" s="3"/>
    </row>
    <row r="135" spans="1:77" ht="41.45" customHeight="1">
      <c r="A135" s="64" t="s">
        <v>346</v>
      </c>
      <c r="C135" s="65"/>
      <c r="D135" s="65" t="s">
        <v>64</v>
      </c>
      <c r="E135" s="66">
        <v>173.5755080355957</v>
      </c>
      <c r="F135" s="68">
        <v>99.91241859420616</v>
      </c>
      <c r="G135" s="100" t="s">
        <v>1573</v>
      </c>
      <c r="H135" s="65"/>
      <c r="I135" s="69" t="s">
        <v>346</v>
      </c>
      <c r="J135" s="70"/>
      <c r="K135" s="70"/>
      <c r="L135" s="69" t="s">
        <v>1864</v>
      </c>
      <c r="M135" s="73">
        <v>30.187963170896026</v>
      </c>
      <c r="N135" s="74">
        <v>8282.912109375</v>
      </c>
      <c r="O135" s="74">
        <v>9646.09375</v>
      </c>
      <c r="P135" s="75"/>
      <c r="Q135" s="76"/>
      <c r="R135" s="76"/>
      <c r="S135" s="86"/>
      <c r="T135" s="48">
        <v>2</v>
      </c>
      <c r="U135" s="48">
        <v>0</v>
      </c>
      <c r="V135" s="49">
        <v>0</v>
      </c>
      <c r="W135" s="49">
        <v>0.003436</v>
      </c>
      <c r="X135" s="49">
        <v>0.007288</v>
      </c>
      <c r="Y135" s="49">
        <v>0.655391</v>
      </c>
      <c r="Z135" s="49">
        <v>1</v>
      </c>
      <c r="AA135" s="49">
        <v>0</v>
      </c>
      <c r="AB135" s="71">
        <v>135</v>
      </c>
      <c r="AC135" s="71"/>
      <c r="AD135" s="72"/>
      <c r="AE135" s="78" t="s">
        <v>966</v>
      </c>
      <c r="AF135" s="78">
        <v>81</v>
      </c>
      <c r="AG135" s="78">
        <v>110</v>
      </c>
      <c r="AH135" s="78">
        <v>91</v>
      </c>
      <c r="AI135" s="78">
        <v>21</v>
      </c>
      <c r="AJ135" s="78"/>
      <c r="AK135" s="78" t="s">
        <v>1106</v>
      </c>
      <c r="AL135" s="78" t="s">
        <v>1123</v>
      </c>
      <c r="AM135" s="82" t="s">
        <v>1306</v>
      </c>
      <c r="AN135" s="78"/>
      <c r="AO135" s="80">
        <v>40975.79200231482</v>
      </c>
      <c r="AP135" s="82" t="s">
        <v>1422</v>
      </c>
      <c r="AQ135" s="78" t="b">
        <v>0</v>
      </c>
      <c r="AR135" s="78" t="b">
        <v>0</v>
      </c>
      <c r="AS135" s="78" t="b">
        <v>0</v>
      </c>
      <c r="AT135" s="78"/>
      <c r="AU135" s="78">
        <v>2</v>
      </c>
      <c r="AV135" s="82" t="s">
        <v>1435</v>
      </c>
      <c r="AW135" s="78" t="b">
        <v>0</v>
      </c>
      <c r="AX135" s="78" t="s">
        <v>1585</v>
      </c>
      <c r="AY135" s="82" t="s">
        <v>1718</v>
      </c>
      <c r="AZ135" s="78" t="s">
        <v>65</v>
      </c>
      <c r="BA135" s="78" t="str">
        <f>REPLACE(INDEX(GroupVertices[Group],MATCH(Vertices[[#This Row],[Vertex]],GroupVertices[Vertex],0)),1,1,"")</f>
        <v>2</v>
      </c>
      <c r="BB135" s="48"/>
      <c r="BC135" s="48"/>
      <c r="BD135" s="48"/>
      <c r="BE135" s="48"/>
      <c r="BF135" s="48"/>
      <c r="BG135" s="48"/>
      <c r="BH135" s="48"/>
      <c r="BI135" s="48"/>
      <c r="BJ135" s="48"/>
      <c r="BK135" s="48"/>
      <c r="BL135" s="48"/>
      <c r="BM135" s="49"/>
      <c r="BN135" s="48"/>
      <c r="BO135" s="49"/>
      <c r="BP135" s="48"/>
      <c r="BQ135" s="49"/>
      <c r="BR135" s="48"/>
      <c r="BS135" s="49"/>
      <c r="BT135" s="48"/>
      <c r="BU135" s="2"/>
      <c r="BV135" s="3"/>
      <c r="BW135" s="3"/>
      <c r="BX135" s="3"/>
      <c r="BY135" s="3"/>
    </row>
    <row r="136" spans="1:77" ht="41.45" customHeight="1">
      <c r="A136" s="64" t="s">
        <v>347</v>
      </c>
      <c r="C136" s="65"/>
      <c r="D136" s="65" t="s">
        <v>64</v>
      </c>
      <c r="E136" s="66">
        <v>163.78084739009165</v>
      </c>
      <c r="F136" s="68">
        <v>99.98652593757018</v>
      </c>
      <c r="G136" s="100" t="s">
        <v>1574</v>
      </c>
      <c r="H136" s="65"/>
      <c r="I136" s="69" t="s">
        <v>347</v>
      </c>
      <c r="J136" s="70"/>
      <c r="K136" s="70"/>
      <c r="L136" s="69" t="s">
        <v>1865</v>
      </c>
      <c r="M136" s="73">
        <v>5.490455872445542</v>
      </c>
      <c r="N136" s="74">
        <v>8585.47265625</v>
      </c>
      <c r="O136" s="74">
        <v>4552.48583984375</v>
      </c>
      <c r="P136" s="75"/>
      <c r="Q136" s="76"/>
      <c r="R136" s="76"/>
      <c r="S136" s="86"/>
      <c r="T136" s="48">
        <v>2</v>
      </c>
      <c r="U136" s="48">
        <v>0</v>
      </c>
      <c r="V136" s="49">
        <v>0</v>
      </c>
      <c r="W136" s="49">
        <v>0.003436</v>
      </c>
      <c r="X136" s="49">
        <v>0.007288</v>
      </c>
      <c r="Y136" s="49">
        <v>0.655391</v>
      </c>
      <c r="Z136" s="49">
        <v>1</v>
      </c>
      <c r="AA136" s="49">
        <v>0</v>
      </c>
      <c r="AB136" s="71">
        <v>136</v>
      </c>
      <c r="AC136" s="71"/>
      <c r="AD136" s="72"/>
      <c r="AE136" s="78" t="s">
        <v>967</v>
      </c>
      <c r="AF136" s="78">
        <v>25</v>
      </c>
      <c r="AG136" s="78">
        <v>22</v>
      </c>
      <c r="AH136" s="78">
        <v>16</v>
      </c>
      <c r="AI136" s="78">
        <v>6</v>
      </c>
      <c r="AJ136" s="78"/>
      <c r="AK136" s="78" t="s">
        <v>1107</v>
      </c>
      <c r="AL136" s="78" t="s">
        <v>1128</v>
      </c>
      <c r="AM136" s="82" t="s">
        <v>1307</v>
      </c>
      <c r="AN136" s="78"/>
      <c r="AO136" s="80">
        <v>43518.82074074074</v>
      </c>
      <c r="AP136" s="82" t="s">
        <v>1423</v>
      </c>
      <c r="AQ136" s="78" t="b">
        <v>0</v>
      </c>
      <c r="AR136" s="78" t="b">
        <v>0</v>
      </c>
      <c r="AS136" s="78" t="b">
        <v>0</v>
      </c>
      <c r="AT136" s="78"/>
      <c r="AU136" s="78">
        <v>0</v>
      </c>
      <c r="AV136" s="82" t="s">
        <v>1435</v>
      </c>
      <c r="AW136" s="78" t="b">
        <v>0</v>
      </c>
      <c r="AX136" s="78" t="s">
        <v>1585</v>
      </c>
      <c r="AY136" s="82" t="s">
        <v>1719</v>
      </c>
      <c r="AZ136" s="78" t="s">
        <v>65</v>
      </c>
      <c r="BA136" s="78" t="str">
        <f>REPLACE(INDEX(GroupVertices[Group],MATCH(Vertices[[#This Row],[Vertex]],GroupVertices[Vertex],0)),1,1,"")</f>
        <v>2</v>
      </c>
      <c r="BB136" s="48"/>
      <c r="BC136" s="48"/>
      <c r="BD136" s="48"/>
      <c r="BE136" s="48"/>
      <c r="BF136" s="48"/>
      <c r="BG136" s="48"/>
      <c r="BH136" s="48"/>
      <c r="BI136" s="48"/>
      <c r="BJ136" s="48"/>
      <c r="BK136" s="48"/>
      <c r="BL136" s="48"/>
      <c r="BM136" s="49"/>
      <c r="BN136" s="48"/>
      <c r="BO136" s="49"/>
      <c r="BP136" s="48"/>
      <c r="BQ136" s="49"/>
      <c r="BR136" s="48"/>
      <c r="BS136" s="49"/>
      <c r="BT136" s="48"/>
      <c r="BU136" s="2"/>
      <c r="BV136" s="3"/>
      <c r="BW136" s="3"/>
      <c r="BX136" s="3"/>
      <c r="BY136" s="3"/>
    </row>
    <row r="137" spans="1:77" ht="41.45" customHeight="1">
      <c r="A137" s="64" t="s">
        <v>348</v>
      </c>
      <c r="C137" s="65"/>
      <c r="D137" s="65" t="s">
        <v>64</v>
      </c>
      <c r="E137" s="66">
        <v>253.37973170407759</v>
      </c>
      <c r="F137" s="68">
        <v>99.30861217156973</v>
      </c>
      <c r="G137" s="100" t="s">
        <v>1575</v>
      </c>
      <c r="H137" s="65"/>
      <c r="I137" s="69" t="s">
        <v>348</v>
      </c>
      <c r="J137" s="70"/>
      <c r="K137" s="70"/>
      <c r="L137" s="69" t="s">
        <v>1866</v>
      </c>
      <c r="M137" s="73">
        <v>231.4165169548619</v>
      </c>
      <c r="N137" s="74">
        <v>9046.0576171875</v>
      </c>
      <c r="O137" s="74">
        <v>4869.521484375</v>
      </c>
      <c r="P137" s="75"/>
      <c r="Q137" s="76"/>
      <c r="R137" s="76"/>
      <c r="S137" s="86"/>
      <c r="T137" s="48">
        <v>2</v>
      </c>
      <c r="U137" s="48">
        <v>0</v>
      </c>
      <c r="V137" s="49">
        <v>0</v>
      </c>
      <c r="W137" s="49">
        <v>0.003436</v>
      </c>
      <c r="X137" s="49">
        <v>0.007288</v>
      </c>
      <c r="Y137" s="49">
        <v>0.655391</v>
      </c>
      <c r="Z137" s="49">
        <v>1</v>
      </c>
      <c r="AA137" s="49">
        <v>0</v>
      </c>
      <c r="AB137" s="71">
        <v>137</v>
      </c>
      <c r="AC137" s="71"/>
      <c r="AD137" s="72"/>
      <c r="AE137" s="78" t="s">
        <v>968</v>
      </c>
      <c r="AF137" s="78">
        <v>1869</v>
      </c>
      <c r="AG137" s="78">
        <v>827</v>
      </c>
      <c r="AH137" s="78">
        <v>5226</v>
      </c>
      <c r="AI137" s="78">
        <v>20721</v>
      </c>
      <c r="AJ137" s="78"/>
      <c r="AK137" s="78" t="s">
        <v>1108</v>
      </c>
      <c r="AL137" s="78" t="s">
        <v>1128</v>
      </c>
      <c r="AM137" s="82" t="s">
        <v>1308</v>
      </c>
      <c r="AN137" s="78"/>
      <c r="AO137" s="80">
        <v>41472.96167824074</v>
      </c>
      <c r="AP137" s="82" t="s">
        <v>1424</v>
      </c>
      <c r="AQ137" s="78" t="b">
        <v>0</v>
      </c>
      <c r="AR137" s="78" t="b">
        <v>0</v>
      </c>
      <c r="AS137" s="78" t="b">
        <v>0</v>
      </c>
      <c r="AT137" s="78"/>
      <c r="AU137" s="78">
        <v>36</v>
      </c>
      <c r="AV137" s="82" t="s">
        <v>1437</v>
      </c>
      <c r="AW137" s="78" t="b">
        <v>0</v>
      </c>
      <c r="AX137" s="78" t="s">
        <v>1585</v>
      </c>
      <c r="AY137" s="82" t="s">
        <v>1720</v>
      </c>
      <c r="AZ137" s="78" t="s">
        <v>65</v>
      </c>
      <c r="BA137" s="78" t="str">
        <f>REPLACE(INDEX(GroupVertices[Group],MATCH(Vertices[[#This Row],[Vertex]],GroupVertices[Vertex],0)),1,1,"")</f>
        <v>2</v>
      </c>
      <c r="BB137" s="48"/>
      <c r="BC137" s="48"/>
      <c r="BD137" s="48"/>
      <c r="BE137" s="48"/>
      <c r="BF137" s="48"/>
      <c r="BG137" s="48"/>
      <c r="BH137" s="48"/>
      <c r="BI137" s="48"/>
      <c r="BJ137" s="48"/>
      <c r="BK137" s="48"/>
      <c r="BL137" s="48"/>
      <c r="BM137" s="49"/>
      <c r="BN137" s="48"/>
      <c r="BO137" s="49"/>
      <c r="BP137" s="48"/>
      <c r="BQ137" s="49"/>
      <c r="BR137" s="48"/>
      <c r="BS137" s="49"/>
      <c r="BT137" s="48"/>
      <c r="BU137" s="2"/>
      <c r="BV137" s="3"/>
      <c r="BW137" s="3"/>
      <c r="BX137" s="3"/>
      <c r="BY137" s="3"/>
    </row>
    <row r="138" spans="1:77" ht="41.45" customHeight="1">
      <c r="A138" s="64" t="s">
        <v>349</v>
      </c>
      <c r="C138" s="65"/>
      <c r="D138" s="65" t="s">
        <v>64</v>
      </c>
      <c r="E138" s="66">
        <v>410.9847257271882</v>
      </c>
      <c r="F138" s="68">
        <v>98.11615764653043</v>
      </c>
      <c r="G138" s="100" t="s">
        <v>1576</v>
      </c>
      <c r="H138" s="65"/>
      <c r="I138" s="69" t="s">
        <v>349</v>
      </c>
      <c r="J138" s="70"/>
      <c r="K138" s="70"/>
      <c r="L138" s="69" t="s">
        <v>1867</v>
      </c>
      <c r="M138" s="73">
        <v>628.8218616662924</v>
      </c>
      <c r="N138" s="74">
        <v>9695.849609375</v>
      </c>
      <c r="O138" s="74">
        <v>6196.45166015625</v>
      </c>
      <c r="P138" s="75"/>
      <c r="Q138" s="76"/>
      <c r="R138" s="76"/>
      <c r="S138" s="86"/>
      <c r="T138" s="48">
        <v>2</v>
      </c>
      <c r="U138" s="48">
        <v>0</v>
      </c>
      <c r="V138" s="49">
        <v>0</v>
      </c>
      <c r="W138" s="49">
        <v>0.003436</v>
      </c>
      <c r="X138" s="49">
        <v>0.007288</v>
      </c>
      <c r="Y138" s="49">
        <v>0.655391</v>
      </c>
      <c r="Z138" s="49">
        <v>1</v>
      </c>
      <c r="AA138" s="49">
        <v>0</v>
      </c>
      <c r="AB138" s="71">
        <v>138</v>
      </c>
      <c r="AC138" s="71"/>
      <c r="AD138" s="72"/>
      <c r="AE138" s="78" t="s">
        <v>969</v>
      </c>
      <c r="AF138" s="78">
        <v>1009</v>
      </c>
      <c r="AG138" s="78">
        <v>2243</v>
      </c>
      <c r="AH138" s="78">
        <v>5968</v>
      </c>
      <c r="AI138" s="78">
        <v>3387</v>
      </c>
      <c r="AJ138" s="78"/>
      <c r="AK138" s="78" t="s">
        <v>1109</v>
      </c>
      <c r="AL138" s="78" t="s">
        <v>1205</v>
      </c>
      <c r="AM138" s="82" t="s">
        <v>1309</v>
      </c>
      <c r="AN138" s="78"/>
      <c r="AO138" s="80">
        <v>39336.90319444444</v>
      </c>
      <c r="AP138" s="82" t="s">
        <v>1425</v>
      </c>
      <c r="AQ138" s="78" t="b">
        <v>0</v>
      </c>
      <c r="AR138" s="78" t="b">
        <v>0</v>
      </c>
      <c r="AS138" s="78" t="b">
        <v>1</v>
      </c>
      <c r="AT138" s="78"/>
      <c r="AU138" s="78">
        <v>217</v>
      </c>
      <c r="AV138" s="82" t="s">
        <v>1435</v>
      </c>
      <c r="AW138" s="78" t="b">
        <v>0</v>
      </c>
      <c r="AX138" s="78" t="s">
        <v>1585</v>
      </c>
      <c r="AY138" s="82" t="s">
        <v>1721</v>
      </c>
      <c r="AZ138" s="78" t="s">
        <v>65</v>
      </c>
      <c r="BA138" s="78" t="str">
        <f>REPLACE(INDEX(GroupVertices[Group],MATCH(Vertices[[#This Row],[Vertex]],GroupVertices[Vertex],0)),1,1,"")</f>
        <v>2</v>
      </c>
      <c r="BB138" s="48"/>
      <c r="BC138" s="48"/>
      <c r="BD138" s="48"/>
      <c r="BE138" s="48"/>
      <c r="BF138" s="48"/>
      <c r="BG138" s="48"/>
      <c r="BH138" s="48"/>
      <c r="BI138" s="48"/>
      <c r="BJ138" s="48"/>
      <c r="BK138" s="48"/>
      <c r="BL138" s="48"/>
      <c r="BM138" s="49"/>
      <c r="BN138" s="48"/>
      <c r="BO138" s="49"/>
      <c r="BP138" s="48"/>
      <c r="BQ138" s="49"/>
      <c r="BR138" s="48"/>
      <c r="BS138" s="49"/>
      <c r="BT138" s="48"/>
      <c r="BU138" s="2"/>
      <c r="BV138" s="3"/>
      <c r="BW138" s="3"/>
      <c r="BX138" s="3"/>
      <c r="BY138" s="3"/>
    </row>
    <row r="139" spans="1:77" ht="41.45" customHeight="1">
      <c r="A139" s="64" t="s">
        <v>350</v>
      </c>
      <c r="C139" s="65"/>
      <c r="D139" s="65" t="s">
        <v>64</v>
      </c>
      <c r="E139" s="66">
        <v>366.01832912737416</v>
      </c>
      <c r="F139" s="68">
        <v>98.45637772288345</v>
      </c>
      <c r="G139" s="100" t="s">
        <v>1577</v>
      </c>
      <c r="H139" s="65"/>
      <c r="I139" s="69" t="s">
        <v>350</v>
      </c>
      <c r="J139" s="70"/>
      <c r="K139" s="70"/>
      <c r="L139" s="69" t="s">
        <v>1868</v>
      </c>
      <c r="M139" s="73">
        <v>515.4378508870425</v>
      </c>
      <c r="N139" s="74">
        <v>8843.6767578125</v>
      </c>
      <c r="O139" s="74">
        <v>9484.7685546875</v>
      </c>
      <c r="P139" s="75"/>
      <c r="Q139" s="76"/>
      <c r="R139" s="76"/>
      <c r="S139" s="86"/>
      <c r="T139" s="48">
        <v>2</v>
      </c>
      <c r="U139" s="48">
        <v>0</v>
      </c>
      <c r="V139" s="49">
        <v>0</v>
      </c>
      <c r="W139" s="49">
        <v>0.003436</v>
      </c>
      <c r="X139" s="49">
        <v>0.007288</v>
      </c>
      <c r="Y139" s="49">
        <v>0.655391</v>
      </c>
      <c r="Z139" s="49">
        <v>1</v>
      </c>
      <c r="AA139" s="49">
        <v>0</v>
      </c>
      <c r="AB139" s="71">
        <v>139</v>
      </c>
      <c r="AC139" s="71"/>
      <c r="AD139" s="72"/>
      <c r="AE139" s="78" t="s">
        <v>970</v>
      </c>
      <c r="AF139" s="78">
        <v>1231</v>
      </c>
      <c r="AG139" s="78">
        <v>1839</v>
      </c>
      <c r="AH139" s="78">
        <v>463</v>
      </c>
      <c r="AI139" s="78">
        <v>24</v>
      </c>
      <c r="AJ139" s="78"/>
      <c r="AK139" s="78" t="s">
        <v>1110</v>
      </c>
      <c r="AL139" s="78" t="s">
        <v>1203</v>
      </c>
      <c r="AM139" s="78"/>
      <c r="AN139" s="78"/>
      <c r="AO139" s="80">
        <v>39994.222708333335</v>
      </c>
      <c r="AP139" s="82" t="s">
        <v>1426</v>
      </c>
      <c r="AQ139" s="78" t="b">
        <v>1</v>
      </c>
      <c r="AR139" s="78" t="b">
        <v>0</v>
      </c>
      <c r="AS139" s="78" t="b">
        <v>0</v>
      </c>
      <c r="AT139" s="78"/>
      <c r="AU139" s="78">
        <v>102</v>
      </c>
      <c r="AV139" s="82" t="s">
        <v>1435</v>
      </c>
      <c r="AW139" s="78" t="b">
        <v>0</v>
      </c>
      <c r="AX139" s="78" t="s">
        <v>1585</v>
      </c>
      <c r="AY139" s="82" t="s">
        <v>1722</v>
      </c>
      <c r="AZ139" s="78" t="s">
        <v>65</v>
      </c>
      <c r="BA139" s="78" t="str">
        <f>REPLACE(INDEX(GroupVertices[Group],MATCH(Vertices[[#This Row],[Vertex]],GroupVertices[Vertex],0)),1,1,"")</f>
        <v>2</v>
      </c>
      <c r="BB139" s="48"/>
      <c r="BC139" s="48"/>
      <c r="BD139" s="48"/>
      <c r="BE139" s="48"/>
      <c r="BF139" s="48"/>
      <c r="BG139" s="48"/>
      <c r="BH139" s="48"/>
      <c r="BI139" s="48"/>
      <c r="BJ139" s="48"/>
      <c r="BK139" s="48"/>
      <c r="BL139" s="48"/>
      <c r="BM139" s="49"/>
      <c r="BN139" s="48"/>
      <c r="BO139" s="49"/>
      <c r="BP139" s="48"/>
      <c r="BQ139" s="49"/>
      <c r="BR139" s="48"/>
      <c r="BS139" s="49"/>
      <c r="BT139" s="48"/>
      <c r="BU139" s="2"/>
      <c r="BV139" s="3"/>
      <c r="BW139" s="3"/>
      <c r="BX139" s="3"/>
      <c r="BY139" s="3"/>
    </row>
    <row r="140" spans="1:77" ht="41.45" customHeight="1">
      <c r="A140" s="64" t="s">
        <v>351</v>
      </c>
      <c r="C140" s="65"/>
      <c r="D140" s="65" t="s">
        <v>64</v>
      </c>
      <c r="E140" s="66">
        <v>189.49183158453977</v>
      </c>
      <c r="F140" s="68">
        <v>99.79199416123961</v>
      </c>
      <c r="G140" s="100" t="s">
        <v>1578</v>
      </c>
      <c r="H140" s="65"/>
      <c r="I140" s="69" t="s">
        <v>351</v>
      </c>
      <c r="J140" s="70"/>
      <c r="K140" s="70"/>
      <c r="L140" s="69" t="s">
        <v>1869</v>
      </c>
      <c r="M140" s="73">
        <v>70.32141253087806</v>
      </c>
      <c r="N140" s="74">
        <v>8068.7744140625</v>
      </c>
      <c r="O140" s="74">
        <v>4569.7353515625</v>
      </c>
      <c r="P140" s="75"/>
      <c r="Q140" s="76"/>
      <c r="R140" s="76"/>
      <c r="S140" s="86"/>
      <c r="T140" s="48">
        <v>2</v>
      </c>
      <c r="U140" s="48">
        <v>0</v>
      </c>
      <c r="V140" s="49">
        <v>0</v>
      </c>
      <c r="W140" s="49">
        <v>0.003436</v>
      </c>
      <c r="X140" s="49">
        <v>0.007288</v>
      </c>
      <c r="Y140" s="49">
        <v>0.655391</v>
      </c>
      <c r="Z140" s="49">
        <v>1</v>
      </c>
      <c r="AA140" s="49">
        <v>0</v>
      </c>
      <c r="AB140" s="71">
        <v>140</v>
      </c>
      <c r="AC140" s="71"/>
      <c r="AD140" s="72"/>
      <c r="AE140" s="78" t="s">
        <v>971</v>
      </c>
      <c r="AF140" s="78">
        <v>244</v>
      </c>
      <c r="AG140" s="78">
        <v>253</v>
      </c>
      <c r="AH140" s="78">
        <v>223</v>
      </c>
      <c r="AI140" s="78">
        <v>94</v>
      </c>
      <c r="AJ140" s="78"/>
      <c r="AK140" s="78" t="s">
        <v>1111</v>
      </c>
      <c r="AL140" s="78" t="s">
        <v>1203</v>
      </c>
      <c r="AM140" s="78"/>
      <c r="AN140" s="78"/>
      <c r="AO140" s="80">
        <v>40893.21542824074</v>
      </c>
      <c r="AP140" s="78"/>
      <c r="AQ140" s="78" t="b">
        <v>1</v>
      </c>
      <c r="AR140" s="78" t="b">
        <v>0</v>
      </c>
      <c r="AS140" s="78" t="b">
        <v>1</v>
      </c>
      <c r="AT140" s="78"/>
      <c r="AU140" s="78">
        <v>4</v>
      </c>
      <c r="AV140" s="82" t="s">
        <v>1435</v>
      </c>
      <c r="AW140" s="78" t="b">
        <v>0</v>
      </c>
      <c r="AX140" s="78" t="s">
        <v>1585</v>
      </c>
      <c r="AY140" s="82" t="s">
        <v>1723</v>
      </c>
      <c r="AZ140" s="78" t="s">
        <v>65</v>
      </c>
      <c r="BA140" s="78" t="str">
        <f>REPLACE(INDEX(GroupVertices[Group],MATCH(Vertices[[#This Row],[Vertex]],GroupVertices[Vertex],0)),1,1,"")</f>
        <v>2</v>
      </c>
      <c r="BB140" s="48"/>
      <c r="BC140" s="48"/>
      <c r="BD140" s="48"/>
      <c r="BE140" s="48"/>
      <c r="BF140" s="48"/>
      <c r="BG140" s="48"/>
      <c r="BH140" s="48"/>
      <c r="BI140" s="48"/>
      <c r="BJ140" s="48"/>
      <c r="BK140" s="48"/>
      <c r="BL140" s="48"/>
      <c r="BM140" s="49"/>
      <c r="BN140" s="48"/>
      <c r="BO140" s="49"/>
      <c r="BP140" s="48"/>
      <c r="BQ140" s="49"/>
      <c r="BR140" s="48"/>
      <c r="BS140" s="49"/>
      <c r="BT140" s="48"/>
      <c r="BU140" s="2"/>
      <c r="BV140" s="3"/>
      <c r="BW140" s="3"/>
      <c r="BX140" s="3"/>
      <c r="BY140" s="3"/>
    </row>
    <row r="141" spans="1:77" ht="41.45" customHeight="1">
      <c r="A141" s="64" t="s">
        <v>352</v>
      </c>
      <c r="C141" s="65"/>
      <c r="D141" s="65" t="s">
        <v>64</v>
      </c>
      <c r="E141" s="66">
        <v>696.8107318368973</v>
      </c>
      <c r="F141" s="68">
        <v>95.95357062654391</v>
      </c>
      <c r="G141" s="100" t="s">
        <v>1579</v>
      </c>
      <c r="H141" s="65"/>
      <c r="I141" s="69" t="s">
        <v>352</v>
      </c>
      <c r="J141" s="70"/>
      <c r="K141" s="70"/>
      <c r="L141" s="69" t="s">
        <v>1870</v>
      </c>
      <c r="M141" s="73">
        <v>1349.540029193802</v>
      </c>
      <c r="N141" s="74">
        <v>8406.455078125</v>
      </c>
      <c r="O141" s="74">
        <v>5634.70068359375</v>
      </c>
      <c r="P141" s="75"/>
      <c r="Q141" s="76"/>
      <c r="R141" s="76"/>
      <c r="S141" s="86"/>
      <c r="T141" s="48">
        <v>2</v>
      </c>
      <c r="U141" s="48">
        <v>0</v>
      </c>
      <c r="V141" s="49">
        <v>0</v>
      </c>
      <c r="W141" s="49">
        <v>0.003436</v>
      </c>
      <c r="X141" s="49">
        <v>0.007288</v>
      </c>
      <c r="Y141" s="49">
        <v>0.655391</v>
      </c>
      <c r="Z141" s="49">
        <v>1</v>
      </c>
      <c r="AA141" s="49">
        <v>0</v>
      </c>
      <c r="AB141" s="71">
        <v>141</v>
      </c>
      <c r="AC141" s="71"/>
      <c r="AD141" s="72"/>
      <c r="AE141" s="78" t="s">
        <v>972</v>
      </c>
      <c r="AF141" s="78">
        <v>4970</v>
      </c>
      <c r="AG141" s="78">
        <v>4811</v>
      </c>
      <c r="AH141" s="78">
        <v>8983</v>
      </c>
      <c r="AI141" s="78">
        <v>1051</v>
      </c>
      <c r="AJ141" s="78"/>
      <c r="AK141" s="78" t="s">
        <v>1112</v>
      </c>
      <c r="AL141" s="78" t="s">
        <v>1206</v>
      </c>
      <c r="AM141" s="82" t="s">
        <v>1310</v>
      </c>
      <c r="AN141" s="78"/>
      <c r="AO141" s="80">
        <v>39862.10973379629</v>
      </c>
      <c r="AP141" s="82" t="s">
        <v>1427</v>
      </c>
      <c r="AQ141" s="78" t="b">
        <v>0</v>
      </c>
      <c r="AR141" s="78" t="b">
        <v>0</v>
      </c>
      <c r="AS141" s="78" t="b">
        <v>1</v>
      </c>
      <c r="AT141" s="78"/>
      <c r="AU141" s="78">
        <v>212</v>
      </c>
      <c r="AV141" s="82" t="s">
        <v>1435</v>
      </c>
      <c r="AW141" s="78" t="b">
        <v>0</v>
      </c>
      <c r="AX141" s="78" t="s">
        <v>1585</v>
      </c>
      <c r="AY141" s="82" t="s">
        <v>1724</v>
      </c>
      <c r="AZ141" s="78" t="s">
        <v>65</v>
      </c>
      <c r="BA141" s="78" t="str">
        <f>REPLACE(INDEX(GroupVertices[Group],MATCH(Vertices[[#This Row],[Vertex]],GroupVertices[Vertex],0)),1,1,"")</f>
        <v>2</v>
      </c>
      <c r="BB141" s="48"/>
      <c r="BC141" s="48"/>
      <c r="BD141" s="48"/>
      <c r="BE141" s="48"/>
      <c r="BF141" s="48"/>
      <c r="BG141" s="48"/>
      <c r="BH141" s="48"/>
      <c r="BI141" s="48"/>
      <c r="BJ141" s="48"/>
      <c r="BK141" s="48"/>
      <c r="BL141" s="48"/>
      <c r="BM141" s="49"/>
      <c r="BN141" s="48"/>
      <c r="BO141" s="49"/>
      <c r="BP141" s="48"/>
      <c r="BQ141" s="49"/>
      <c r="BR141" s="48"/>
      <c r="BS141" s="49"/>
      <c r="BT141" s="48"/>
      <c r="BU141" s="2"/>
      <c r="BV141" s="3"/>
      <c r="BW141" s="3"/>
      <c r="BX141" s="3"/>
      <c r="BY141" s="3"/>
    </row>
    <row r="142" spans="1:77" ht="41.45" customHeight="1">
      <c r="A142" s="64" t="s">
        <v>353</v>
      </c>
      <c r="C142" s="65"/>
      <c r="D142" s="65" t="s">
        <v>64</v>
      </c>
      <c r="E142" s="66">
        <v>483.6655598353035</v>
      </c>
      <c r="F142" s="68">
        <v>97.56624747361329</v>
      </c>
      <c r="G142" s="100" t="s">
        <v>1580</v>
      </c>
      <c r="H142" s="65"/>
      <c r="I142" s="69" t="s">
        <v>353</v>
      </c>
      <c r="J142" s="70"/>
      <c r="K142" s="70"/>
      <c r="L142" s="69" t="s">
        <v>1871</v>
      </c>
      <c r="M142" s="73">
        <v>812.088591960476</v>
      </c>
      <c r="N142" s="74">
        <v>7342.9423828125</v>
      </c>
      <c r="O142" s="74">
        <v>8912.0185546875</v>
      </c>
      <c r="P142" s="75"/>
      <c r="Q142" s="76"/>
      <c r="R142" s="76"/>
      <c r="S142" s="86"/>
      <c r="T142" s="48">
        <v>2</v>
      </c>
      <c r="U142" s="48">
        <v>0</v>
      </c>
      <c r="V142" s="49">
        <v>0</v>
      </c>
      <c r="W142" s="49">
        <v>0.003436</v>
      </c>
      <c r="X142" s="49">
        <v>0.007288</v>
      </c>
      <c r="Y142" s="49">
        <v>0.655391</v>
      </c>
      <c r="Z142" s="49">
        <v>1</v>
      </c>
      <c r="AA142" s="49">
        <v>0</v>
      </c>
      <c r="AB142" s="71">
        <v>142</v>
      </c>
      <c r="AC142" s="71"/>
      <c r="AD142" s="72"/>
      <c r="AE142" s="78" t="s">
        <v>973</v>
      </c>
      <c r="AF142" s="78">
        <v>4816</v>
      </c>
      <c r="AG142" s="78">
        <v>2896</v>
      </c>
      <c r="AH142" s="78">
        <v>10620</v>
      </c>
      <c r="AI142" s="78">
        <v>12086</v>
      </c>
      <c r="AJ142" s="78"/>
      <c r="AK142" s="78"/>
      <c r="AL142" s="78"/>
      <c r="AM142" s="82" t="s">
        <v>1311</v>
      </c>
      <c r="AN142" s="78"/>
      <c r="AO142" s="80">
        <v>39196.284363425926</v>
      </c>
      <c r="AP142" s="78"/>
      <c r="AQ142" s="78" t="b">
        <v>0</v>
      </c>
      <c r="AR142" s="78" t="b">
        <v>0</v>
      </c>
      <c r="AS142" s="78" t="b">
        <v>1</v>
      </c>
      <c r="AT142" s="78"/>
      <c r="AU142" s="78">
        <v>118</v>
      </c>
      <c r="AV142" s="82" t="s">
        <v>1435</v>
      </c>
      <c r="AW142" s="78" t="b">
        <v>0</v>
      </c>
      <c r="AX142" s="78" t="s">
        <v>1585</v>
      </c>
      <c r="AY142" s="82" t="s">
        <v>1725</v>
      </c>
      <c r="AZ142" s="78" t="s">
        <v>65</v>
      </c>
      <c r="BA142" s="78" t="str">
        <f>REPLACE(INDEX(GroupVertices[Group],MATCH(Vertices[[#This Row],[Vertex]],GroupVertices[Vertex],0)),1,1,"")</f>
        <v>2</v>
      </c>
      <c r="BB142" s="48"/>
      <c r="BC142" s="48"/>
      <c r="BD142" s="48"/>
      <c r="BE142" s="48"/>
      <c r="BF142" s="48"/>
      <c r="BG142" s="48"/>
      <c r="BH142" s="48"/>
      <c r="BI142" s="48"/>
      <c r="BJ142" s="48"/>
      <c r="BK142" s="48"/>
      <c r="BL142" s="48"/>
      <c r="BM142" s="49"/>
      <c r="BN142" s="48"/>
      <c r="BO142" s="49"/>
      <c r="BP142" s="48"/>
      <c r="BQ142" s="49"/>
      <c r="BR142" s="48"/>
      <c r="BS142" s="49"/>
      <c r="BT142" s="48"/>
      <c r="BU142" s="2"/>
      <c r="BV142" s="3"/>
      <c r="BW142" s="3"/>
      <c r="BX142" s="3"/>
      <c r="BY142" s="3"/>
    </row>
    <row r="143" spans="1:77" ht="41.45" customHeight="1">
      <c r="A143" s="64" t="s">
        <v>354</v>
      </c>
      <c r="C143" s="65"/>
      <c r="D143" s="65" t="s">
        <v>64</v>
      </c>
      <c r="E143" s="66">
        <v>382.6024704476026</v>
      </c>
      <c r="F143" s="68">
        <v>98.33090051650572</v>
      </c>
      <c r="G143" s="100" t="s">
        <v>1581</v>
      </c>
      <c r="H143" s="65"/>
      <c r="I143" s="69" t="s">
        <v>354</v>
      </c>
      <c r="J143" s="70"/>
      <c r="K143" s="70"/>
      <c r="L143" s="69" t="s">
        <v>1872</v>
      </c>
      <c r="M143" s="73">
        <v>557.2552211991915</v>
      </c>
      <c r="N143" s="74">
        <v>8355.0302734375</v>
      </c>
      <c r="O143" s="74">
        <v>8656.6298828125</v>
      </c>
      <c r="P143" s="75"/>
      <c r="Q143" s="76"/>
      <c r="R143" s="76"/>
      <c r="S143" s="86"/>
      <c r="T143" s="48">
        <v>2</v>
      </c>
      <c r="U143" s="48">
        <v>0</v>
      </c>
      <c r="V143" s="49">
        <v>0</v>
      </c>
      <c r="W143" s="49">
        <v>0.003436</v>
      </c>
      <c r="X143" s="49">
        <v>0.007288</v>
      </c>
      <c r="Y143" s="49">
        <v>0.655391</v>
      </c>
      <c r="Z143" s="49">
        <v>1</v>
      </c>
      <c r="AA143" s="49">
        <v>0</v>
      </c>
      <c r="AB143" s="71">
        <v>143</v>
      </c>
      <c r="AC143" s="71"/>
      <c r="AD143" s="72"/>
      <c r="AE143" s="78" t="s">
        <v>974</v>
      </c>
      <c r="AF143" s="78">
        <v>2583</v>
      </c>
      <c r="AG143" s="78">
        <v>1988</v>
      </c>
      <c r="AH143" s="78">
        <v>2764</v>
      </c>
      <c r="AI143" s="78">
        <v>1358</v>
      </c>
      <c r="AJ143" s="78"/>
      <c r="AK143" s="78" t="s">
        <v>1113</v>
      </c>
      <c r="AL143" s="78" t="s">
        <v>1203</v>
      </c>
      <c r="AM143" s="82" t="s">
        <v>1312</v>
      </c>
      <c r="AN143" s="78"/>
      <c r="AO143" s="80">
        <v>40055.49334490741</v>
      </c>
      <c r="AP143" s="82" t="s">
        <v>1428</v>
      </c>
      <c r="AQ143" s="78" t="b">
        <v>0</v>
      </c>
      <c r="AR143" s="78" t="b">
        <v>0</v>
      </c>
      <c r="AS143" s="78" t="b">
        <v>0</v>
      </c>
      <c r="AT143" s="78"/>
      <c r="AU143" s="78">
        <v>57</v>
      </c>
      <c r="AV143" s="82" t="s">
        <v>1438</v>
      </c>
      <c r="AW143" s="78" t="b">
        <v>0</v>
      </c>
      <c r="AX143" s="78" t="s">
        <v>1585</v>
      </c>
      <c r="AY143" s="82" t="s">
        <v>1726</v>
      </c>
      <c r="AZ143" s="78" t="s">
        <v>65</v>
      </c>
      <c r="BA143" s="78" t="str">
        <f>REPLACE(INDEX(GroupVertices[Group],MATCH(Vertices[[#This Row],[Vertex]],GroupVertices[Vertex],0)),1,1,"")</f>
        <v>2</v>
      </c>
      <c r="BB143" s="48"/>
      <c r="BC143" s="48"/>
      <c r="BD143" s="48"/>
      <c r="BE143" s="48"/>
      <c r="BF143" s="48"/>
      <c r="BG143" s="48"/>
      <c r="BH143" s="48"/>
      <c r="BI143" s="48"/>
      <c r="BJ143" s="48"/>
      <c r="BK143" s="48"/>
      <c r="BL143" s="48"/>
      <c r="BM143" s="49"/>
      <c r="BN143" s="48"/>
      <c r="BO143" s="49"/>
      <c r="BP143" s="48"/>
      <c r="BQ143" s="49"/>
      <c r="BR143" s="48"/>
      <c r="BS143" s="49"/>
      <c r="BT143" s="48"/>
      <c r="BU143" s="2"/>
      <c r="BV143" s="3"/>
      <c r="BW143" s="3"/>
      <c r="BX143" s="3"/>
      <c r="BY143" s="3"/>
    </row>
    <row r="144" spans="1:77" ht="41.45" customHeight="1">
      <c r="A144" s="64" t="s">
        <v>355</v>
      </c>
      <c r="C144" s="65"/>
      <c r="D144" s="65" t="s">
        <v>64</v>
      </c>
      <c r="E144" s="66">
        <v>191.1613760127507</v>
      </c>
      <c r="F144" s="68">
        <v>99.77936222771166</v>
      </c>
      <c r="G144" s="100" t="s">
        <v>1582</v>
      </c>
      <c r="H144" s="65"/>
      <c r="I144" s="69" t="s">
        <v>355</v>
      </c>
      <c r="J144" s="70"/>
      <c r="K144" s="70"/>
      <c r="L144" s="69" t="s">
        <v>1873</v>
      </c>
      <c r="M144" s="73">
        <v>74.53121491129576</v>
      </c>
      <c r="N144" s="74">
        <v>7767.72119140625</v>
      </c>
      <c r="O144" s="74">
        <v>8059.96728515625</v>
      </c>
      <c r="P144" s="75"/>
      <c r="Q144" s="76"/>
      <c r="R144" s="76"/>
      <c r="S144" s="86"/>
      <c r="T144" s="48">
        <v>2</v>
      </c>
      <c r="U144" s="48">
        <v>0</v>
      </c>
      <c r="V144" s="49">
        <v>0</v>
      </c>
      <c r="W144" s="49">
        <v>0.003436</v>
      </c>
      <c r="X144" s="49">
        <v>0.007288</v>
      </c>
      <c r="Y144" s="49">
        <v>0.655391</v>
      </c>
      <c r="Z144" s="49">
        <v>1</v>
      </c>
      <c r="AA144" s="49">
        <v>0</v>
      </c>
      <c r="AB144" s="71">
        <v>144</v>
      </c>
      <c r="AC144" s="71"/>
      <c r="AD144" s="72"/>
      <c r="AE144" s="78" t="s">
        <v>975</v>
      </c>
      <c r="AF144" s="78">
        <v>1231</v>
      </c>
      <c r="AG144" s="78">
        <v>268</v>
      </c>
      <c r="AH144" s="78">
        <v>75</v>
      </c>
      <c r="AI144" s="78">
        <v>133</v>
      </c>
      <c r="AJ144" s="78"/>
      <c r="AK144" s="78" t="s">
        <v>1114</v>
      </c>
      <c r="AL144" s="78"/>
      <c r="AM144" s="82" t="s">
        <v>1313</v>
      </c>
      <c r="AN144" s="78"/>
      <c r="AO144" s="80">
        <v>43447.60403935185</v>
      </c>
      <c r="AP144" s="82" t="s">
        <v>1429</v>
      </c>
      <c r="AQ144" s="78" t="b">
        <v>0</v>
      </c>
      <c r="AR144" s="78" t="b">
        <v>0</v>
      </c>
      <c r="AS144" s="78" t="b">
        <v>0</v>
      </c>
      <c r="AT144" s="78"/>
      <c r="AU144" s="78">
        <v>0</v>
      </c>
      <c r="AV144" s="82" t="s">
        <v>1435</v>
      </c>
      <c r="AW144" s="78" t="b">
        <v>0</v>
      </c>
      <c r="AX144" s="78" t="s">
        <v>1585</v>
      </c>
      <c r="AY144" s="82" t="s">
        <v>1727</v>
      </c>
      <c r="AZ144" s="78" t="s">
        <v>65</v>
      </c>
      <c r="BA144" s="78" t="str">
        <f>REPLACE(INDEX(GroupVertices[Group],MATCH(Vertices[[#This Row],[Vertex]],GroupVertices[Vertex],0)),1,1,"")</f>
        <v>2</v>
      </c>
      <c r="BB144" s="48"/>
      <c r="BC144" s="48"/>
      <c r="BD144" s="48"/>
      <c r="BE144" s="48"/>
      <c r="BF144" s="48"/>
      <c r="BG144" s="48"/>
      <c r="BH144" s="48"/>
      <c r="BI144" s="48"/>
      <c r="BJ144" s="48"/>
      <c r="BK144" s="48"/>
      <c r="BL144" s="48"/>
      <c r="BM144" s="49"/>
      <c r="BN144" s="48"/>
      <c r="BO144" s="49"/>
      <c r="BP144" s="48"/>
      <c r="BQ144" s="49"/>
      <c r="BR144" s="48"/>
      <c r="BS144" s="49"/>
      <c r="BT144" s="48"/>
      <c r="BU144" s="2"/>
      <c r="BV144" s="3"/>
      <c r="BW144" s="3"/>
      <c r="BX144" s="3"/>
      <c r="BY144" s="3"/>
    </row>
    <row r="145" spans="1:77" ht="41.45" customHeight="1">
      <c r="A145" s="64" t="s">
        <v>356</v>
      </c>
      <c r="C145" s="65"/>
      <c r="D145" s="65" t="s">
        <v>64</v>
      </c>
      <c r="E145" s="66">
        <v>981.4124053659184</v>
      </c>
      <c r="F145" s="68">
        <v>93.80024702447788</v>
      </c>
      <c r="G145" s="100" t="s">
        <v>1583</v>
      </c>
      <c r="H145" s="65"/>
      <c r="I145" s="69" t="s">
        <v>356</v>
      </c>
      <c r="J145" s="70"/>
      <c r="K145" s="70"/>
      <c r="L145" s="69" t="s">
        <v>1874</v>
      </c>
      <c r="M145" s="73">
        <v>2067.171008309005</v>
      </c>
      <c r="N145" s="74">
        <v>9682.701171875</v>
      </c>
      <c r="O145" s="74">
        <v>8095.5048828125</v>
      </c>
      <c r="P145" s="75"/>
      <c r="Q145" s="76"/>
      <c r="R145" s="76"/>
      <c r="S145" s="86"/>
      <c r="T145" s="48">
        <v>2</v>
      </c>
      <c r="U145" s="48">
        <v>0</v>
      </c>
      <c r="V145" s="49">
        <v>0</v>
      </c>
      <c r="W145" s="49">
        <v>0.003436</v>
      </c>
      <c r="X145" s="49">
        <v>0.007288</v>
      </c>
      <c r="Y145" s="49">
        <v>0.655391</v>
      </c>
      <c r="Z145" s="49">
        <v>1</v>
      </c>
      <c r="AA145" s="49">
        <v>0</v>
      </c>
      <c r="AB145" s="71">
        <v>145</v>
      </c>
      <c r="AC145" s="71"/>
      <c r="AD145" s="72"/>
      <c r="AE145" s="78" t="s">
        <v>976</v>
      </c>
      <c r="AF145" s="78">
        <v>1190</v>
      </c>
      <c r="AG145" s="78">
        <v>7368</v>
      </c>
      <c r="AH145" s="78">
        <v>8249</v>
      </c>
      <c r="AI145" s="78">
        <v>518</v>
      </c>
      <c r="AJ145" s="78"/>
      <c r="AK145" s="78" t="s">
        <v>1115</v>
      </c>
      <c r="AL145" s="78" t="s">
        <v>1207</v>
      </c>
      <c r="AM145" s="82" t="s">
        <v>1314</v>
      </c>
      <c r="AN145" s="78"/>
      <c r="AO145" s="80">
        <v>39945.60797453704</v>
      </c>
      <c r="AP145" s="82" t="s">
        <v>1430</v>
      </c>
      <c r="AQ145" s="78" t="b">
        <v>0</v>
      </c>
      <c r="AR145" s="78" t="b">
        <v>0</v>
      </c>
      <c r="AS145" s="78" t="b">
        <v>1</v>
      </c>
      <c r="AT145" s="78"/>
      <c r="AU145" s="78">
        <v>302</v>
      </c>
      <c r="AV145" s="82" t="s">
        <v>1438</v>
      </c>
      <c r="AW145" s="78" t="b">
        <v>0</v>
      </c>
      <c r="AX145" s="78" t="s">
        <v>1585</v>
      </c>
      <c r="AY145" s="82" t="s">
        <v>1728</v>
      </c>
      <c r="AZ145" s="78" t="s">
        <v>65</v>
      </c>
      <c r="BA145" s="78" t="str">
        <f>REPLACE(INDEX(GroupVertices[Group],MATCH(Vertices[[#This Row],[Vertex]],GroupVertices[Vertex],0)),1,1,"")</f>
        <v>2</v>
      </c>
      <c r="BB145" s="48"/>
      <c r="BC145" s="48"/>
      <c r="BD145" s="48"/>
      <c r="BE145" s="48"/>
      <c r="BF145" s="48"/>
      <c r="BG145" s="48"/>
      <c r="BH145" s="48"/>
      <c r="BI145" s="48"/>
      <c r="BJ145" s="48"/>
      <c r="BK145" s="48"/>
      <c r="BL145" s="48"/>
      <c r="BM145" s="49"/>
      <c r="BN145" s="48"/>
      <c r="BO145" s="49"/>
      <c r="BP145" s="48"/>
      <c r="BQ145" s="49"/>
      <c r="BR145" s="48"/>
      <c r="BS145" s="49"/>
      <c r="BT145" s="48"/>
      <c r="BU145" s="2"/>
      <c r="BV145" s="3"/>
      <c r="BW145" s="3"/>
      <c r="BX145" s="3"/>
      <c r="BY145" s="3"/>
    </row>
    <row r="146" spans="1:77" ht="41.45" customHeight="1">
      <c r="A146" s="64" t="s">
        <v>357</v>
      </c>
      <c r="C146" s="65"/>
      <c r="D146" s="65" t="s">
        <v>64</v>
      </c>
      <c r="E146" s="66">
        <v>315.26417850976225</v>
      </c>
      <c r="F146" s="68">
        <v>98.8403885021334</v>
      </c>
      <c r="G146" s="100" t="s">
        <v>1584</v>
      </c>
      <c r="H146" s="65"/>
      <c r="I146" s="69" t="s">
        <v>357</v>
      </c>
      <c r="J146" s="70"/>
      <c r="K146" s="70"/>
      <c r="L146" s="69" t="s">
        <v>1875</v>
      </c>
      <c r="M146" s="73">
        <v>387.45985852234446</v>
      </c>
      <c r="N146" s="74">
        <v>7731.8037109375</v>
      </c>
      <c r="O146" s="74">
        <v>5782.03271484375</v>
      </c>
      <c r="P146" s="75"/>
      <c r="Q146" s="76"/>
      <c r="R146" s="76"/>
      <c r="S146" s="86"/>
      <c r="T146" s="48">
        <v>2</v>
      </c>
      <c r="U146" s="48">
        <v>0</v>
      </c>
      <c r="V146" s="49">
        <v>0</v>
      </c>
      <c r="W146" s="49">
        <v>0.003436</v>
      </c>
      <c r="X146" s="49">
        <v>0.007288</v>
      </c>
      <c r="Y146" s="49">
        <v>0.655391</v>
      </c>
      <c r="Z146" s="49">
        <v>1</v>
      </c>
      <c r="AA146" s="49">
        <v>0</v>
      </c>
      <c r="AB146" s="71">
        <v>146</v>
      </c>
      <c r="AC146" s="71"/>
      <c r="AD146" s="72"/>
      <c r="AE146" s="78" t="s">
        <v>977</v>
      </c>
      <c r="AF146" s="78">
        <v>634</v>
      </c>
      <c r="AG146" s="78">
        <v>1383</v>
      </c>
      <c r="AH146" s="78">
        <v>3547</v>
      </c>
      <c r="AI146" s="78">
        <v>7753</v>
      </c>
      <c r="AJ146" s="78"/>
      <c r="AK146" s="78" t="s">
        <v>1116</v>
      </c>
      <c r="AL146" s="78" t="s">
        <v>1208</v>
      </c>
      <c r="AM146" s="82" t="s">
        <v>1315</v>
      </c>
      <c r="AN146" s="78"/>
      <c r="AO146" s="80">
        <v>40720.683020833334</v>
      </c>
      <c r="AP146" s="82" t="s">
        <v>1431</v>
      </c>
      <c r="AQ146" s="78" t="b">
        <v>0</v>
      </c>
      <c r="AR146" s="78" t="b">
        <v>0</v>
      </c>
      <c r="AS146" s="78" t="b">
        <v>0</v>
      </c>
      <c r="AT146" s="78"/>
      <c r="AU146" s="78">
        <v>50</v>
      </c>
      <c r="AV146" s="82" t="s">
        <v>1441</v>
      </c>
      <c r="AW146" s="78" t="b">
        <v>0</v>
      </c>
      <c r="AX146" s="78" t="s">
        <v>1585</v>
      </c>
      <c r="AY146" s="82" t="s">
        <v>1729</v>
      </c>
      <c r="AZ146" s="78" t="s">
        <v>65</v>
      </c>
      <c r="BA146" s="78" t="str">
        <f>REPLACE(INDEX(GroupVertices[Group],MATCH(Vertices[[#This Row],[Vertex]],GroupVertices[Vertex],0)),1,1,"")</f>
        <v>2</v>
      </c>
      <c r="BB146" s="48"/>
      <c r="BC146" s="48"/>
      <c r="BD146" s="48"/>
      <c r="BE146" s="48"/>
      <c r="BF146" s="48"/>
      <c r="BG146" s="48"/>
      <c r="BH146" s="48"/>
      <c r="BI146" s="48"/>
      <c r="BJ146" s="48"/>
      <c r="BK146" s="48"/>
      <c r="BL146" s="48"/>
      <c r="BM146" s="49"/>
      <c r="BN146" s="48"/>
      <c r="BO146" s="49"/>
      <c r="BP146" s="48"/>
      <c r="BQ146" s="49"/>
      <c r="BR146" s="48"/>
      <c r="BS146" s="49"/>
      <c r="BT146" s="48"/>
      <c r="BU146" s="2"/>
      <c r="BV146" s="3"/>
      <c r="BW146" s="3"/>
      <c r="BX146" s="3"/>
      <c r="BY146" s="3"/>
    </row>
    <row r="147" spans="1:77" ht="41.45" customHeight="1">
      <c r="A147" s="64" t="s">
        <v>221</v>
      </c>
      <c r="C147" s="65"/>
      <c r="D147" s="65" t="s">
        <v>64</v>
      </c>
      <c r="E147" s="66">
        <v>439.700889892416</v>
      </c>
      <c r="F147" s="68">
        <v>97.89888838984955</v>
      </c>
      <c r="G147" s="100" t="s">
        <v>473</v>
      </c>
      <c r="H147" s="65"/>
      <c r="I147" s="69" t="s">
        <v>221</v>
      </c>
      <c r="J147" s="70"/>
      <c r="K147" s="70"/>
      <c r="L147" s="69" t="s">
        <v>1876</v>
      </c>
      <c r="M147" s="73">
        <v>701.2304626094767</v>
      </c>
      <c r="N147" s="74">
        <v>8844.271484375</v>
      </c>
      <c r="O147" s="74">
        <v>1284.9732666015625</v>
      </c>
      <c r="P147" s="75"/>
      <c r="Q147" s="76"/>
      <c r="R147" s="76"/>
      <c r="S147" s="86"/>
      <c r="T147" s="48">
        <v>4</v>
      </c>
      <c r="U147" s="48">
        <v>9</v>
      </c>
      <c r="V147" s="49">
        <v>141.760317</v>
      </c>
      <c r="W147" s="49">
        <v>0.003597</v>
      </c>
      <c r="X147" s="49">
        <v>0.015217</v>
      </c>
      <c r="Y147" s="49">
        <v>2.318793</v>
      </c>
      <c r="Z147" s="49">
        <v>0.2909090909090909</v>
      </c>
      <c r="AA147" s="49">
        <v>0.18181818181818182</v>
      </c>
      <c r="AB147" s="71">
        <v>147</v>
      </c>
      <c r="AC147" s="71"/>
      <c r="AD147" s="72"/>
      <c r="AE147" s="78" t="s">
        <v>978</v>
      </c>
      <c r="AF147" s="78">
        <v>43</v>
      </c>
      <c r="AG147" s="78">
        <v>2501</v>
      </c>
      <c r="AH147" s="78">
        <v>9786</v>
      </c>
      <c r="AI147" s="78">
        <v>168</v>
      </c>
      <c r="AJ147" s="78"/>
      <c r="AK147" s="78" t="s">
        <v>1117</v>
      </c>
      <c r="AL147" s="78"/>
      <c r="AM147" s="78"/>
      <c r="AN147" s="78"/>
      <c r="AO147" s="80">
        <v>40341.2293287037</v>
      </c>
      <c r="AP147" s="78"/>
      <c r="AQ147" s="78" t="b">
        <v>0</v>
      </c>
      <c r="AR147" s="78" t="b">
        <v>0</v>
      </c>
      <c r="AS147" s="78" t="b">
        <v>0</v>
      </c>
      <c r="AT147" s="78" t="s">
        <v>805</v>
      </c>
      <c r="AU147" s="78">
        <v>93</v>
      </c>
      <c r="AV147" s="82" t="s">
        <v>1435</v>
      </c>
      <c r="AW147" s="78" t="b">
        <v>0</v>
      </c>
      <c r="AX147" s="78" t="s">
        <v>1585</v>
      </c>
      <c r="AY147" s="82" t="s">
        <v>1730</v>
      </c>
      <c r="AZ147" s="78" t="s">
        <v>66</v>
      </c>
      <c r="BA147" s="78" t="str">
        <f>REPLACE(INDEX(GroupVertices[Group],MATCH(Vertices[[#This Row],[Vertex]],GroupVertices[Vertex],0)),1,1,"")</f>
        <v>3</v>
      </c>
      <c r="BB147" s="48" t="s">
        <v>451</v>
      </c>
      <c r="BC147" s="48" t="s">
        <v>451</v>
      </c>
      <c r="BD147" s="48" t="s">
        <v>455</v>
      </c>
      <c r="BE147" s="48" t="s">
        <v>455</v>
      </c>
      <c r="BF147" s="48" t="s">
        <v>458</v>
      </c>
      <c r="BG147" s="48" t="s">
        <v>458</v>
      </c>
      <c r="BH147" s="121" t="s">
        <v>2059</v>
      </c>
      <c r="BI147" s="121" t="s">
        <v>2059</v>
      </c>
      <c r="BJ147" s="121" t="s">
        <v>2074</v>
      </c>
      <c r="BK147" s="121" t="s">
        <v>2074</v>
      </c>
      <c r="BL147" s="121">
        <v>0</v>
      </c>
      <c r="BM147" s="124">
        <v>0</v>
      </c>
      <c r="BN147" s="121">
        <v>0</v>
      </c>
      <c r="BO147" s="124">
        <v>0</v>
      </c>
      <c r="BP147" s="121">
        <v>0</v>
      </c>
      <c r="BQ147" s="124">
        <v>0</v>
      </c>
      <c r="BR147" s="121">
        <v>13</v>
      </c>
      <c r="BS147" s="124">
        <v>100</v>
      </c>
      <c r="BT147" s="121">
        <v>13</v>
      </c>
      <c r="BU147" s="2"/>
      <c r="BV147" s="3"/>
      <c r="BW147" s="3"/>
      <c r="BX147" s="3"/>
      <c r="BY147" s="3"/>
    </row>
    <row r="148" spans="1:77" ht="41.45" customHeight="1">
      <c r="A148" s="87" t="s">
        <v>222</v>
      </c>
      <c r="C148" s="88"/>
      <c r="D148" s="88" t="s">
        <v>64</v>
      </c>
      <c r="E148" s="89">
        <v>595.8589454110772</v>
      </c>
      <c r="F148" s="90">
        <v>96.71738154053448</v>
      </c>
      <c r="G148" s="101" t="s">
        <v>474</v>
      </c>
      <c r="H148" s="88"/>
      <c r="I148" s="91" t="s">
        <v>222</v>
      </c>
      <c r="J148" s="92"/>
      <c r="K148" s="92"/>
      <c r="L148" s="91" t="s">
        <v>1877</v>
      </c>
      <c r="M148" s="93">
        <v>1094.9873119245453</v>
      </c>
      <c r="N148" s="94">
        <v>9075.66015625</v>
      </c>
      <c r="O148" s="94">
        <v>1453.9619140625</v>
      </c>
      <c r="P148" s="95"/>
      <c r="Q148" s="96"/>
      <c r="R148" s="96"/>
      <c r="S148" s="97"/>
      <c r="T148" s="48">
        <v>0</v>
      </c>
      <c r="U148" s="48">
        <v>11</v>
      </c>
      <c r="V148" s="49">
        <v>141.760317</v>
      </c>
      <c r="W148" s="49">
        <v>0.003597</v>
      </c>
      <c r="X148" s="49">
        <v>0.015217</v>
      </c>
      <c r="Y148" s="49">
        <v>2.318793</v>
      </c>
      <c r="Z148" s="49">
        <v>0.3090909090909091</v>
      </c>
      <c r="AA148" s="49">
        <v>0</v>
      </c>
      <c r="AB148" s="98">
        <v>148</v>
      </c>
      <c r="AC148" s="98"/>
      <c r="AD148" s="99"/>
      <c r="AE148" s="78" t="s">
        <v>979</v>
      </c>
      <c r="AF148" s="78">
        <v>4835</v>
      </c>
      <c r="AG148" s="78">
        <v>3904</v>
      </c>
      <c r="AH148" s="78">
        <v>47866</v>
      </c>
      <c r="AI148" s="78">
        <v>40154</v>
      </c>
      <c r="AJ148" s="78"/>
      <c r="AK148" s="78" t="s">
        <v>1118</v>
      </c>
      <c r="AL148" s="78" t="s">
        <v>1209</v>
      </c>
      <c r="AM148" s="82" t="s">
        <v>1316</v>
      </c>
      <c r="AN148" s="78"/>
      <c r="AO148" s="80">
        <v>40080.55136574074</v>
      </c>
      <c r="AP148" s="82" t="s">
        <v>1432</v>
      </c>
      <c r="AQ148" s="78" t="b">
        <v>0</v>
      </c>
      <c r="AR148" s="78" t="b">
        <v>0</v>
      </c>
      <c r="AS148" s="78" t="b">
        <v>0</v>
      </c>
      <c r="AT148" s="78" t="s">
        <v>1433</v>
      </c>
      <c r="AU148" s="78">
        <v>322</v>
      </c>
      <c r="AV148" s="82" t="s">
        <v>1435</v>
      </c>
      <c r="AW148" s="78" t="b">
        <v>0</v>
      </c>
      <c r="AX148" s="78" t="s">
        <v>1585</v>
      </c>
      <c r="AY148" s="82" t="s">
        <v>1731</v>
      </c>
      <c r="AZ148" s="78" t="s">
        <v>66</v>
      </c>
      <c r="BA148" s="78" t="str">
        <f>REPLACE(INDEX(GroupVertices[Group],MATCH(Vertices[[#This Row],[Vertex]],GroupVertices[Vertex],0)),1,1,"")</f>
        <v>3</v>
      </c>
      <c r="BB148" s="48" t="s">
        <v>2044</v>
      </c>
      <c r="BC148" s="48" t="s">
        <v>2044</v>
      </c>
      <c r="BD148" s="48" t="s">
        <v>455</v>
      </c>
      <c r="BE148" s="48" t="s">
        <v>455</v>
      </c>
      <c r="BF148" s="48" t="s">
        <v>458</v>
      </c>
      <c r="BG148" s="48" t="s">
        <v>458</v>
      </c>
      <c r="BH148" s="121" t="s">
        <v>2063</v>
      </c>
      <c r="BI148" s="121" t="s">
        <v>2068</v>
      </c>
      <c r="BJ148" s="121" t="s">
        <v>2078</v>
      </c>
      <c r="BK148" s="121" t="s">
        <v>2083</v>
      </c>
      <c r="BL148" s="121">
        <v>0</v>
      </c>
      <c r="BM148" s="124">
        <v>0</v>
      </c>
      <c r="BN148" s="121">
        <v>0</v>
      </c>
      <c r="BO148" s="124">
        <v>0</v>
      </c>
      <c r="BP148" s="121">
        <v>0</v>
      </c>
      <c r="BQ148" s="124">
        <v>0</v>
      </c>
      <c r="BR148" s="121">
        <v>39</v>
      </c>
      <c r="BS148" s="124">
        <v>100</v>
      </c>
      <c r="BT148" s="121">
        <v>39</v>
      </c>
      <c r="BU148" s="2"/>
      <c r="BV148" s="3"/>
      <c r="BW148" s="3"/>
      <c r="BX148" s="3"/>
      <c r="BY14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4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4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4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4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4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48"/>
    <dataValidation allowBlank="1" showInputMessage="1" promptTitle="Vertex Tooltip" prompt="Enter optional text that will pop up when the mouse is hovered over the vertex." errorTitle="Invalid Vertex Image Key" sqref="L3:L14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4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4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48"/>
    <dataValidation allowBlank="1" showInputMessage="1" promptTitle="Vertex Label Fill Color" prompt="To select an optional fill color for the Label shape, right-click and select Select Color on the right-click menu." sqref="J3:J148"/>
    <dataValidation allowBlank="1" showInputMessage="1" promptTitle="Vertex Image File" prompt="Enter the path to an image file.  Hover over the column header for examples." errorTitle="Invalid Vertex Image Key" sqref="G3:G148"/>
    <dataValidation allowBlank="1" showInputMessage="1" promptTitle="Vertex Color" prompt="To select an optional vertex color, right-click and select Select Color on the right-click menu." sqref="C3:C148"/>
    <dataValidation allowBlank="1" showInputMessage="1" promptTitle="Vertex Opacity" prompt="Enter an optional vertex opacity between 0 (transparent) and 100 (opaque)." errorTitle="Invalid Vertex Opacity" error="The optional vertex opacity must be a whole number between 0 and 10." sqref="F3:F148"/>
    <dataValidation type="list" allowBlank="1" showInputMessage="1" showErrorMessage="1" promptTitle="Vertex Shape" prompt="Select an optional vertex shape." errorTitle="Invalid Vertex Shape" error="You have entered an invalid vertex shape.  Try selecting from the drop-down list instead." sqref="D3:D14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4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48">
      <formula1>ValidVertexLabelPositions</formula1>
    </dataValidation>
    <dataValidation allowBlank="1" showInputMessage="1" showErrorMessage="1" promptTitle="Vertex Name" prompt="Enter the name of the vertex." sqref="A3:A148"/>
  </dataValidations>
  <hyperlinks>
    <hyperlink ref="AM3" r:id="rId1" display="https://t.co/3ka0VzIL42"/>
    <hyperlink ref="AM4" r:id="rId2" display="https://t.co/FKKr76FLpx"/>
    <hyperlink ref="AM5" r:id="rId3" display="https://t.co/2gTxZj958L"/>
    <hyperlink ref="AM7" r:id="rId4" display="https://t.co/O3X8ujOYDL"/>
    <hyperlink ref="AM9" r:id="rId5" display="http://t.co/iuzzLtgklY"/>
    <hyperlink ref="AM10" r:id="rId6" display="http://t.co/VQZ8kgMs8l"/>
    <hyperlink ref="AM11" r:id="rId7" display="https://t.co/1Rn8e5Gg17"/>
    <hyperlink ref="AM12" r:id="rId8" display="https://t.co/tAqAyb8gYZ"/>
    <hyperlink ref="AM13" r:id="rId9" display="http://t.co/UNMDGsEpli"/>
    <hyperlink ref="AM14" r:id="rId10" display="https://t.co/EnC3XlMqUq"/>
    <hyperlink ref="AM15" r:id="rId11" display="https://t.co/Ht0lCtkkjW"/>
    <hyperlink ref="AM16" r:id="rId12" display="https://t.co/AtmSLGynzz"/>
    <hyperlink ref="AM17" r:id="rId13" display="https://t.co/pWGKNI7qbQ"/>
    <hyperlink ref="AM19" r:id="rId14" display="https://t.co/AnWB0UyWRv"/>
    <hyperlink ref="AM20" r:id="rId15" display="https://t.co/eUJLtrtePs"/>
    <hyperlink ref="AM21" r:id="rId16" display="https://t.co/k62B9gQ2i0"/>
    <hyperlink ref="AM23" r:id="rId17" display="https://t.co/GFu4Ir5qMI"/>
    <hyperlink ref="AM24" r:id="rId18" display="https://t.co/LassGA7Oq4"/>
    <hyperlink ref="AM25" r:id="rId19" display="https://t.co/kAN1rbIBZX"/>
    <hyperlink ref="AM27" r:id="rId20" display="https://t.co/6Hux9adLLm"/>
    <hyperlink ref="AM29" r:id="rId21" display="https://t.co/ZKeP230pU4"/>
    <hyperlink ref="AM30" r:id="rId22" display="https://t.co/D7ybFmkX1C"/>
    <hyperlink ref="AM31" r:id="rId23" display="https://t.co/MXdQYstB1Z"/>
    <hyperlink ref="AM32" r:id="rId24" display="https://t.co/3457w8GRdf"/>
    <hyperlink ref="AM34" r:id="rId25" display="https://t.co/Fmyj3KJu8G"/>
    <hyperlink ref="AM35" r:id="rId26" display="https://t.co/zpHfrXxKmV"/>
    <hyperlink ref="AM36" r:id="rId27" display="https://t.co/X4ahSypoI1"/>
    <hyperlink ref="AM37" r:id="rId28" display="https://t.co/a6ytShYx9j"/>
    <hyperlink ref="AM39" r:id="rId29" display="https://t.co/4rlLm1dEob"/>
    <hyperlink ref="AM41" r:id="rId30" display="https://t.co/1ckoRI75EB"/>
    <hyperlink ref="AM42" r:id="rId31" display="https://t.co/SuEL0LksBz"/>
    <hyperlink ref="AM43" r:id="rId32" display="https://t.co/yew7Iq4f0b"/>
    <hyperlink ref="AM45" r:id="rId33" display="https://t.co/J0u2FNEiSy"/>
    <hyperlink ref="AM46" r:id="rId34" display="https://t.co/E5bjxVkiee"/>
    <hyperlink ref="AM47" r:id="rId35" display="https://t.co/bUIyaUgmkn"/>
    <hyperlink ref="AM48" r:id="rId36" display="https://t.co/SfW9iTK7EH"/>
    <hyperlink ref="AM49" r:id="rId37" display="https://t.co/xhToipWI7y"/>
    <hyperlink ref="AM50" r:id="rId38" display="http://t.co/Qyk6NeiMI9"/>
    <hyperlink ref="AM51" r:id="rId39" display="http://t.co/CWTkTMJj5A"/>
    <hyperlink ref="AM52" r:id="rId40" display="https://t.co/XWEBSsw5Ao"/>
    <hyperlink ref="AM54" r:id="rId41" display="https://t.co/CWcGHbqO2q"/>
    <hyperlink ref="AM55" r:id="rId42" display="https://t.co/uEnWim9swS"/>
    <hyperlink ref="AM56" r:id="rId43" display="https://t.co/DfQFYoEbA5"/>
    <hyperlink ref="AM57" r:id="rId44" display="https://t.co/m3bPnl8k42"/>
    <hyperlink ref="AM58" r:id="rId45" display="https://t.co/SvBjUzdXGR"/>
    <hyperlink ref="AM59" r:id="rId46" display="https://t.co/rH9eXp6q45"/>
    <hyperlink ref="AM60" r:id="rId47" display="http://t.co/JKc40uETEV"/>
    <hyperlink ref="AM61" r:id="rId48" display="https://t.co/JKPcOmfQO1"/>
    <hyperlink ref="AM62" r:id="rId49" display="https://t.co/gq4q7aNm14"/>
    <hyperlink ref="AM63" r:id="rId50" display="https://t.co/Bba1wz6oJ8"/>
    <hyperlink ref="AM64" r:id="rId51" display="https://t.co/0gBac0XN8u"/>
    <hyperlink ref="AM66" r:id="rId52" display="https://t.co/PGvn0oKowZ"/>
    <hyperlink ref="AM68" r:id="rId53" display="https://t.co/UAN87T1SPs"/>
    <hyperlink ref="AM71" r:id="rId54" display="https://t.co/hswbRkmg6m"/>
    <hyperlink ref="AM72" r:id="rId55" display="https://t.co/nHR9yjFZRn"/>
    <hyperlink ref="AM73" r:id="rId56" display="https://t.co/L1hWiSl7qu"/>
    <hyperlink ref="AM76" r:id="rId57" display="https://t.co/HdRtjqVzx5"/>
    <hyperlink ref="AM77" r:id="rId58" display="https://t.co/iwY91gHqHL"/>
    <hyperlink ref="AM80" r:id="rId59" display="https://t.co/3OAXNsvh2J"/>
    <hyperlink ref="AM81" r:id="rId60" display="https://t.co/toAZDMnzVg"/>
    <hyperlink ref="AM82" r:id="rId61" display="http://t.co/kH1WT27XgY"/>
    <hyperlink ref="AM83" r:id="rId62" display="http://t.co/JvaaG8fHD8"/>
    <hyperlink ref="AM85" r:id="rId63" display="http://t.co/PYhsWIUUPx"/>
    <hyperlink ref="AM86" r:id="rId64" display="http://t.co/5ChbKyz5TH"/>
    <hyperlink ref="AM87" r:id="rId65" display="https://t.co/AfV5VFavMv"/>
    <hyperlink ref="AM88" r:id="rId66" display="https://t.co/EGC0DwtUGL"/>
    <hyperlink ref="AM89" r:id="rId67" display="https://t.co/FW1UTj0pcs"/>
    <hyperlink ref="AM91" r:id="rId68" display="http://t.co/Ly9r7g3q43"/>
    <hyperlink ref="AM92" r:id="rId69" display="https://t.co/apxqByzENF"/>
    <hyperlink ref="AM93" r:id="rId70" display="https://t.co/OmrKPkqxu1"/>
    <hyperlink ref="AM95" r:id="rId71" display="https://t.co/d5V0stTjsa"/>
    <hyperlink ref="AM96" r:id="rId72" display="https://t.co/BE9scZdEJ6"/>
    <hyperlink ref="AM98" r:id="rId73" display="http://t.co/0XoG1MqzGT"/>
    <hyperlink ref="AM99" r:id="rId74" display="http://t.co/JJDWuqHWi7"/>
    <hyperlink ref="AM100" r:id="rId75" display="https://t.co/gSiE3MGt5l"/>
    <hyperlink ref="AM101" r:id="rId76" display="https://t.co/NOsxkxfTiQ"/>
    <hyperlink ref="AM102" r:id="rId77" display="https://t.co/y6KiZ9xNrV"/>
    <hyperlink ref="AM103" r:id="rId78" display="https://t.co/hC8vhU9DfJ"/>
    <hyperlink ref="AM104" r:id="rId79" display="https://t.co/17Es4VNQcc"/>
    <hyperlink ref="AM105" r:id="rId80" display="https://t.co/yzAVtFs1kX"/>
    <hyperlink ref="AM106" r:id="rId81" display="https://t.co/1zfihRkJRo"/>
    <hyperlink ref="AM108" r:id="rId82" display="https://t.co/8GBhINZp8h"/>
    <hyperlink ref="AM111" r:id="rId83" display="https://t.co/avVrvZXDiU"/>
    <hyperlink ref="AM112" r:id="rId84" display="https://t.co/9Gkbwmm0Q5"/>
    <hyperlink ref="AM113" r:id="rId85" display="https://t.co/Op5roMyb3f"/>
    <hyperlink ref="AM114" r:id="rId86" display="https://t.co/YAOlLklMbU"/>
    <hyperlink ref="AM115" r:id="rId87" display="https://t.co/kxtvHAi8oB"/>
    <hyperlink ref="AM116" r:id="rId88" display="https://t.co/ALFBsw3IwR"/>
    <hyperlink ref="AM117" r:id="rId89" display="https://t.co/Ur1Ywl9dFe"/>
    <hyperlink ref="AM120" r:id="rId90" display="https://t.co/tT5W1dI9Ff"/>
    <hyperlink ref="AM121" r:id="rId91" display="https://t.co/kOQIhw5mpj"/>
    <hyperlink ref="AM122" r:id="rId92" display="https://t.co/AYp6flIbc6"/>
    <hyperlink ref="AM125" r:id="rId93" display="https://t.co/cPQKha1sxI"/>
    <hyperlink ref="AM127" r:id="rId94" display="https://t.co/COKXOpzehs"/>
    <hyperlink ref="AM130" r:id="rId95" display="https://t.co/f9WEalejpo"/>
    <hyperlink ref="AM133" r:id="rId96" display="https://t.co/IufRvLD3R0"/>
    <hyperlink ref="AM135" r:id="rId97" display="http://t.co/eHu63XBTWr"/>
    <hyperlink ref="AM136" r:id="rId98" display="https://t.co/wTkMoSIJrD"/>
    <hyperlink ref="AM137" r:id="rId99" display="https://t.co/v0sGesNJBl"/>
    <hyperlink ref="AM138" r:id="rId100" display="https://t.co/VprXTknZVR"/>
    <hyperlink ref="AM141" r:id="rId101" display="https://t.co/n6K1Ncqczc"/>
    <hyperlink ref="AM142" r:id="rId102" display="http://t.co/YqstYEzWnF"/>
    <hyperlink ref="AM143" r:id="rId103" display="https://t.co/rubAl5AT12"/>
    <hyperlink ref="AM144" r:id="rId104" display="https://t.co/psgCNs57bF"/>
    <hyperlink ref="AM145" r:id="rId105" display="http://t.co/U4WuBDf0mo"/>
    <hyperlink ref="AM146" r:id="rId106" display="https://t.co/nLSN3SZ6Hd"/>
    <hyperlink ref="AM148" r:id="rId107" display="https://t.co/fF7LyZlVlo"/>
    <hyperlink ref="AP3" r:id="rId108" display="https://pbs.twimg.com/profile_banners/165807553/1498552800"/>
    <hyperlink ref="AP4" r:id="rId109" display="https://pbs.twimg.com/profile_banners/151934168/1391403981"/>
    <hyperlink ref="AP5" r:id="rId110" display="https://pbs.twimg.com/profile_banners/27858863/1398652169"/>
    <hyperlink ref="AP7" r:id="rId111" display="https://pbs.twimg.com/profile_banners/6753702/1556633401"/>
    <hyperlink ref="AP8" r:id="rId112" display="https://pbs.twimg.com/profile_banners/783996272567017472/1542546959"/>
    <hyperlink ref="AP10" r:id="rId113" display="https://pbs.twimg.com/profile_banners/28563892/1554753260"/>
    <hyperlink ref="AP11" r:id="rId114" display="https://pbs.twimg.com/profile_banners/742789639933702144/1474305739"/>
    <hyperlink ref="AP12" r:id="rId115" display="https://pbs.twimg.com/profile_banners/93782410/1400274875"/>
    <hyperlink ref="AP13" r:id="rId116" display="https://pbs.twimg.com/profile_banners/31560768/1528910339"/>
    <hyperlink ref="AP14" r:id="rId117" display="https://pbs.twimg.com/profile_banners/18853460/1548517289"/>
    <hyperlink ref="AP15" r:id="rId118" display="https://pbs.twimg.com/profile_banners/116016090/1423066965"/>
    <hyperlink ref="AP16" r:id="rId119" display="https://pbs.twimg.com/profile_banners/1179684373/1558473092"/>
    <hyperlink ref="AP19" r:id="rId120" display="https://pbs.twimg.com/profile_banners/893318736/1431961434"/>
    <hyperlink ref="AP20" r:id="rId121" display="https://pbs.twimg.com/profile_banners/87606674/1405285356"/>
    <hyperlink ref="AP21" r:id="rId122" display="https://pbs.twimg.com/profile_banners/3161280970/1459796477"/>
    <hyperlink ref="AP22" r:id="rId123" display="https://pbs.twimg.com/profile_banners/900247404917673984/1503471294"/>
    <hyperlink ref="AP23" r:id="rId124" display="https://pbs.twimg.com/profile_banners/45515709/1552324012"/>
    <hyperlink ref="AP24" r:id="rId125" display="https://pbs.twimg.com/profile_banners/2732019588/1476577694"/>
    <hyperlink ref="AP25" r:id="rId126" display="https://pbs.twimg.com/profile_banners/14173975/1542679956"/>
    <hyperlink ref="AP26" r:id="rId127" display="https://pbs.twimg.com/profile_banners/1555943929/1459532205"/>
    <hyperlink ref="AP27" r:id="rId128" display="https://pbs.twimg.com/profile_banners/21210516/1446714488"/>
    <hyperlink ref="AP28" r:id="rId129" display="https://pbs.twimg.com/profile_banners/28650078/1542742233"/>
    <hyperlink ref="AP29" r:id="rId130" display="https://pbs.twimg.com/profile_banners/324127051/1410508373"/>
    <hyperlink ref="AP30" r:id="rId131" display="https://pbs.twimg.com/profile_banners/2952295912/1486702424"/>
    <hyperlink ref="AP31" r:id="rId132" display="https://pbs.twimg.com/profile_banners/241191056/1554288612"/>
    <hyperlink ref="AP32" r:id="rId133" display="https://pbs.twimg.com/profile_banners/2320751256/1539156547"/>
    <hyperlink ref="AP34" r:id="rId134" display="https://pbs.twimg.com/profile_banners/23631550/1429122154"/>
    <hyperlink ref="AP35" r:id="rId135" display="https://pbs.twimg.com/profile_banners/1601623344/1535855003"/>
    <hyperlink ref="AP36" r:id="rId136" display="https://pbs.twimg.com/profile_banners/334705313/1552557128"/>
    <hyperlink ref="AP37" r:id="rId137" display="https://pbs.twimg.com/profile_banners/818414924238045184/1534013371"/>
    <hyperlink ref="AP39" r:id="rId138" display="https://pbs.twimg.com/profile_banners/42242832/1489047290"/>
    <hyperlink ref="AP40" r:id="rId139" display="https://pbs.twimg.com/profile_banners/186618396/1527891461"/>
    <hyperlink ref="AP41" r:id="rId140" display="https://pbs.twimg.com/profile_banners/831548076/1549572307"/>
    <hyperlink ref="AP42" r:id="rId141" display="https://pbs.twimg.com/profile_banners/935093418472235008/1511897999"/>
    <hyperlink ref="AP43" r:id="rId142" display="https://pbs.twimg.com/profile_banners/16597102/1467553115"/>
    <hyperlink ref="AP44" r:id="rId143" display="https://pbs.twimg.com/profile_banners/3807667995/1556904147"/>
    <hyperlink ref="AP45" r:id="rId144" display="https://pbs.twimg.com/profile_banners/25639164/1398634300"/>
    <hyperlink ref="AP46" r:id="rId145" display="https://pbs.twimg.com/profile_banners/14996609/1487613163"/>
    <hyperlink ref="AP47" r:id="rId146" display="https://pbs.twimg.com/profile_banners/18122511/1414948719"/>
    <hyperlink ref="AP48" r:id="rId147" display="https://pbs.twimg.com/profile_banners/47678024/1546900549"/>
    <hyperlink ref="AP49" r:id="rId148" display="https://pbs.twimg.com/profile_banners/38575537/1536464969"/>
    <hyperlink ref="AP50" r:id="rId149" display="https://pbs.twimg.com/profile_banners/352510636/1501799725"/>
    <hyperlink ref="AP51" r:id="rId150" display="https://pbs.twimg.com/profile_banners/929967066/1413861951"/>
    <hyperlink ref="AP52" r:id="rId151" display="https://pbs.twimg.com/profile_banners/114043251/1505925961"/>
    <hyperlink ref="AP53" r:id="rId152" display="https://pbs.twimg.com/profile_banners/1125169832075206656/1558406594"/>
    <hyperlink ref="AP54" r:id="rId153" display="https://pbs.twimg.com/profile_banners/1564707973/1503369936"/>
    <hyperlink ref="AP55" r:id="rId154" display="https://pbs.twimg.com/profile_banners/983345259257257984/1545668963"/>
    <hyperlink ref="AP56" r:id="rId155" display="https://pbs.twimg.com/profile_banners/1264837447/1543454577"/>
    <hyperlink ref="AP57" r:id="rId156" display="https://pbs.twimg.com/profile_banners/2790017707/1534968436"/>
    <hyperlink ref="AP59" r:id="rId157" display="https://pbs.twimg.com/profile_banners/2463356588/1504193078"/>
    <hyperlink ref="AP60" r:id="rId158" display="https://pbs.twimg.com/profile_banners/264882599/1525296837"/>
    <hyperlink ref="AP61" r:id="rId159" display="https://pbs.twimg.com/profile_banners/2884521615/1557712323"/>
    <hyperlink ref="AP62" r:id="rId160" display="https://pbs.twimg.com/profile_banners/46416961/1399189215"/>
    <hyperlink ref="AP63" r:id="rId161" display="https://pbs.twimg.com/profile_banners/40297689/1556557353"/>
    <hyperlink ref="AP64" r:id="rId162" display="https://pbs.twimg.com/profile_banners/91583654/1547773591"/>
    <hyperlink ref="AP65" r:id="rId163" display="https://pbs.twimg.com/profile_banners/264716259/1551971784"/>
    <hyperlink ref="AP66" r:id="rId164" display="https://pbs.twimg.com/profile_banners/18358699/1518069826"/>
    <hyperlink ref="AP68" r:id="rId165" display="https://pbs.twimg.com/profile_banners/740682695357927424/1491260997"/>
    <hyperlink ref="AP69" r:id="rId166" display="https://pbs.twimg.com/profile_banners/88202361/1557339824"/>
    <hyperlink ref="AP70" r:id="rId167" display="https://pbs.twimg.com/profile_banners/600486066/1410542230"/>
    <hyperlink ref="AP71" r:id="rId168" display="https://pbs.twimg.com/profile_banners/999931903917600768/1536157701"/>
    <hyperlink ref="AP72" r:id="rId169" display="https://pbs.twimg.com/profile_banners/308398091/1557852347"/>
    <hyperlink ref="AP73" r:id="rId170" display="https://pbs.twimg.com/profile_banners/1077802579/1357908939"/>
    <hyperlink ref="AP74" r:id="rId171" display="https://pbs.twimg.com/profile_banners/2872727776/1553737050"/>
    <hyperlink ref="AP75" r:id="rId172" display="https://pbs.twimg.com/profile_banners/184304801/1538518376"/>
    <hyperlink ref="AP77" r:id="rId173" display="https://pbs.twimg.com/profile_banners/30569817/1429369018"/>
    <hyperlink ref="AP80" r:id="rId174" display="https://pbs.twimg.com/profile_banners/477336353/1517579627"/>
    <hyperlink ref="AP81" r:id="rId175" display="https://pbs.twimg.com/profile_banners/1924414555/1394993462"/>
    <hyperlink ref="AP82" r:id="rId176" display="https://pbs.twimg.com/profile_banners/307733133/1432236985"/>
    <hyperlink ref="AP83" r:id="rId177" display="https://pbs.twimg.com/profile_banners/42908377/1459133248"/>
    <hyperlink ref="AP86" r:id="rId178" display="https://pbs.twimg.com/profile_banners/14660532/1422108398"/>
    <hyperlink ref="AP87" r:id="rId179" display="https://pbs.twimg.com/profile_banners/22609121/1554293722"/>
    <hyperlink ref="AP89" r:id="rId180" display="https://pbs.twimg.com/profile_banners/113038982/1542993031"/>
    <hyperlink ref="AP91" r:id="rId181" display="https://pbs.twimg.com/profile_banners/438472057/1423078997"/>
    <hyperlink ref="AP94" r:id="rId182" display="https://pbs.twimg.com/profile_banners/498869497/1507150644"/>
    <hyperlink ref="AP96" r:id="rId183" display="https://pbs.twimg.com/profile_banners/13505402/1556650551"/>
    <hyperlink ref="AP97" r:id="rId184" display="https://pbs.twimg.com/profile_banners/13118372/1360084227"/>
    <hyperlink ref="AP99" r:id="rId185" display="https://pbs.twimg.com/profile_banners/7459282/1401311999"/>
    <hyperlink ref="AP100" r:id="rId186" display="https://pbs.twimg.com/profile_banners/50328049/1537383272"/>
    <hyperlink ref="AP101" r:id="rId187" display="https://pbs.twimg.com/profile_banners/43927004/1398214766"/>
    <hyperlink ref="AP102" r:id="rId188" display="https://pbs.twimg.com/profile_banners/3180991350/1533850088"/>
    <hyperlink ref="AP103" r:id="rId189" display="https://pbs.twimg.com/profile_banners/17682514/1502922036"/>
    <hyperlink ref="AP104" r:id="rId190" display="https://pbs.twimg.com/profile_banners/2518057964/1546507468"/>
    <hyperlink ref="AP105" r:id="rId191" display="https://pbs.twimg.com/profile_banners/33638176/1546537436"/>
    <hyperlink ref="AP106" r:id="rId192" display="https://pbs.twimg.com/profile_banners/426483128/1535395173"/>
    <hyperlink ref="AP107" r:id="rId193" display="https://pbs.twimg.com/profile_banners/582664248/1448971303"/>
    <hyperlink ref="AP108" r:id="rId194" display="https://pbs.twimg.com/profile_banners/32367073/1516026381"/>
    <hyperlink ref="AP109" r:id="rId195" display="https://pbs.twimg.com/profile_banners/2335500806/1466759112"/>
    <hyperlink ref="AP111" r:id="rId196" display="https://pbs.twimg.com/profile_banners/17424293/1489492198"/>
    <hyperlink ref="AP113" r:id="rId197" display="https://pbs.twimg.com/profile_banners/36560678/1399314327"/>
    <hyperlink ref="AP114" r:id="rId198" display="https://pbs.twimg.com/profile_banners/1584263108/1418167001"/>
    <hyperlink ref="AP115" r:id="rId199" display="https://pbs.twimg.com/profile_banners/354099612/1555500254"/>
    <hyperlink ref="AP117" r:id="rId200" display="https://pbs.twimg.com/profile_banners/4098624381/1475241280"/>
    <hyperlink ref="AP119" r:id="rId201" display="https://pbs.twimg.com/profile_banners/719479531/1552932844"/>
    <hyperlink ref="AP120" r:id="rId202" display="https://pbs.twimg.com/profile_banners/1042092779986452490/1538763556"/>
    <hyperlink ref="AP121" r:id="rId203" display="https://pbs.twimg.com/profile_banners/382224738/1506881810"/>
    <hyperlink ref="AP122" r:id="rId204" display="https://pbs.twimg.com/profile_banners/1014655862177181696/1531679328"/>
    <hyperlink ref="AP123" r:id="rId205" display="https://pbs.twimg.com/profile_banners/858034519/1487157053"/>
    <hyperlink ref="AP124" r:id="rId206" display="https://pbs.twimg.com/profile_banners/22349213/1377007648"/>
    <hyperlink ref="AP126" r:id="rId207" display="https://pbs.twimg.com/profile_banners/109313173/1463003955"/>
    <hyperlink ref="AP127" r:id="rId208" display="https://pbs.twimg.com/profile_banners/4159083311/1543528332"/>
    <hyperlink ref="AP129" r:id="rId209" display="https://pbs.twimg.com/profile_banners/708572371779768321/1457790055"/>
    <hyperlink ref="AP130" r:id="rId210" display="https://pbs.twimg.com/profile_banners/116828005/1536001699"/>
    <hyperlink ref="AP131" r:id="rId211" display="https://pbs.twimg.com/profile_banners/46299813/1362884066"/>
    <hyperlink ref="AP133" r:id="rId212" display="https://pbs.twimg.com/profile_banners/2584784815/1458868264"/>
    <hyperlink ref="AP135" r:id="rId213" display="https://pbs.twimg.com/profile_banners/517850904/1398712520"/>
    <hyperlink ref="AP136" r:id="rId214" display="https://pbs.twimg.com/profile_banners/1099031536438046720/1555097716"/>
    <hyperlink ref="AP137" r:id="rId215" display="https://pbs.twimg.com/profile_banners/1602054085/1550696040"/>
    <hyperlink ref="AP138" r:id="rId216" display="https://pbs.twimg.com/profile_banners/8819962/1542183086"/>
    <hyperlink ref="AP139" r:id="rId217" display="https://pbs.twimg.com/profile_banners/52313293/1440419850"/>
    <hyperlink ref="AP141" r:id="rId218" display="https://pbs.twimg.com/profile_banners/21161182/1459996895"/>
    <hyperlink ref="AP143" r:id="rId219" display="https://pbs.twimg.com/profile_banners/70105352/1480238808"/>
    <hyperlink ref="AP144" r:id="rId220" display="https://pbs.twimg.com/profile_banners/1073223471512084480/1558425565"/>
    <hyperlink ref="AP145" r:id="rId221" display="https://pbs.twimg.com/profile_banners/39511567/1530280837"/>
    <hyperlink ref="AP146" r:id="rId222" display="https://pbs.twimg.com/profile_banners/324435543/1530908501"/>
    <hyperlink ref="AP148" r:id="rId223" display="https://pbs.twimg.com/profile_banners/76935934/1558669820"/>
    <hyperlink ref="AV3" r:id="rId224" display="http://abs.twimg.com/images/themes/theme14/bg.gif"/>
    <hyperlink ref="AV4" r:id="rId225" display="http://abs.twimg.com/images/themes/theme1/bg.png"/>
    <hyperlink ref="AV5" r:id="rId226" display="http://abs.twimg.com/images/themes/theme15/bg.png"/>
    <hyperlink ref="AV7" r:id="rId227" display="http://abs.twimg.com/images/themes/theme9/bg.gif"/>
    <hyperlink ref="AV8" r:id="rId228" display="http://abs.twimg.com/images/themes/theme1/bg.png"/>
    <hyperlink ref="AV9" r:id="rId229" display="http://abs.twimg.com/images/themes/theme1/bg.png"/>
    <hyperlink ref="AV10" r:id="rId230" display="http://abs.twimg.com/images/themes/theme1/bg.png"/>
    <hyperlink ref="AV11" r:id="rId231" display="http://abs.twimg.com/images/themes/theme1/bg.png"/>
    <hyperlink ref="AV12" r:id="rId232" display="http://abs.twimg.com/images/themes/theme1/bg.png"/>
    <hyperlink ref="AV13" r:id="rId233" display="http://abs.twimg.com/images/themes/theme2/bg.gif"/>
    <hyperlink ref="AV14" r:id="rId234" display="http://abs.twimg.com/images/themes/theme1/bg.png"/>
    <hyperlink ref="AV15" r:id="rId235" display="http://abs.twimg.com/images/themes/theme14/bg.gif"/>
    <hyperlink ref="AV16" r:id="rId236" display="http://abs.twimg.com/images/themes/theme1/bg.png"/>
    <hyperlink ref="AV17" r:id="rId237" display="http://abs.twimg.com/images/themes/theme1/bg.png"/>
    <hyperlink ref="AV18" r:id="rId238" display="http://abs.twimg.com/images/themes/theme1/bg.png"/>
    <hyperlink ref="AV19" r:id="rId239" display="http://abs.twimg.com/images/themes/theme1/bg.png"/>
    <hyperlink ref="AV20" r:id="rId240" display="http://abs.twimg.com/images/themes/theme19/bg.gif"/>
    <hyperlink ref="AV21" r:id="rId241" display="http://abs.twimg.com/images/themes/theme1/bg.png"/>
    <hyperlink ref="AV22" r:id="rId242" display="http://abs.twimg.com/images/themes/theme1/bg.png"/>
    <hyperlink ref="AV23" r:id="rId243" display="http://abs.twimg.com/images/themes/theme1/bg.png"/>
    <hyperlink ref="AV24" r:id="rId244" display="http://abs.twimg.com/images/themes/theme1/bg.png"/>
    <hyperlink ref="AV25" r:id="rId245" display="http://abs.twimg.com/images/themes/theme5/bg.gif"/>
    <hyperlink ref="AV26" r:id="rId246" display="http://abs.twimg.com/images/themes/theme1/bg.png"/>
    <hyperlink ref="AV27" r:id="rId247" display="http://abs.twimg.com/images/themes/theme1/bg.png"/>
    <hyperlink ref="AV28" r:id="rId248" display="http://abs.twimg.com/images/themes/theme13/bg.gif"/>
    <hyperlink ref="AV29" r:id="rId249" display="http://abs.twimg.com/images/themes/theme1/bg.png"/>
    <hyperlink ref="AV30" r:id="rId250" display="http://abs.twimg.com/images/themes/theme1/bg.png"/>
    <hyperlink ref="AV31" r:id="rId251" display="http://abs.twimg.com/images/themes/theme1/bg.png"/>
    <hyperlink ref="AV32" r:id="rId252" display="http://abs.twimg.com/images/themes/theme1/bg.png"/>
    <hyperlink ref="AV34" r:id="rId253" display="http://abs.twimg.com/images/themes/theme1/bg.png"/>
    <hyperlink ref="AV35" r:id="rId254" display="http://abs.twimg.com/images/themes/theme1/bg.png"/>
    <hyperlink ref="AV36" r:id="rId255" display="http://abs.twimg.com/images/themes/theme3/bg.gif"/>
    <hyperlink ref="AV37" r:id="rId256" display="http://abs.twimg.com/images/themes/theme1/bg.png"/>
    <hyperlink ref="AV38" r:id="rId257" display="http://abs.twimg.com/images/themes/theme7/bg.gif"/>
    <hyperlink ref="AV39" r:id="rId258" display="http://abs.twimg.com/images/themes/theme12/bg.gif"/>
    <hyperlink ref="AV40" r:id="rId259" display="http://abs.twimg.com/images/themes/theme1/bg.png"/>
    <hyperlink ref="AV41" r:id="rId260" display="http://abs.twimg.com/images/themes/theme1/bg.png"/>
    <hyperlink ref="AV42" r:id="rId261" display="http://abs.twimg.com/images/themes/theme1/bg.png"/>
    <hyperlink ref="AV43" r:id="rId262" display="http://abs.twimg.com/images/themes/theme2/bg.gif"/>
    <hyperlink ref="AV44" r:id="rId263" display="http://abs.twimg.com/images/themes/theme15/bg.png"/>
    <hyperlink ref="AV45" r:id="rId264" display="http://abs.twimg.com/images/themes/theme4/bg.gif"/>
    <hyperlink ref="AV46" r:id="rId265" display="http://abs.twimg.com/images/themes/theme14/bg.gif"/>
    <hyperlink ref="AV47" r:id="rId266" display="http://abs.twimg.com/images/themes/theme1/bg.png"/>
    <hyperlink ref="AV48" r:id="rId267" display="http://abs.twimg.com/images/themes/theme1/bg.png"/>
    <hyperlink ref="AV49" r:id="rId268" display="http://abs.twimg.com/images/themes/theme17/bg.gif"/>
    <hyperlink ref="AV50" r:id="rId269" display="http://abs.twimg.com/images/themes/theme6/bg.gif"/>
    <hyperlink ref="AV51" r:id="rId270" display="http://abs.twimg.com/images/themes/theme15/bg.png"/>
    <hyperlink ref="AV52" r:id="rId271" display="http://abs.twimg.com/images/themes/theme1/bg.png"/>
    <hyperlink ref="AV53" r:id="rId272" display="http://abs.twimg.com/images/themes/theme1/bg.png"/>
    <hyperlink ref="AV54" r:id="rId273" display="http://abs.twimg.com/images/themes/theme17/bg.gif"/>
    <hyperlink ref="AV55" r:id="rId274" display="http://abs.twimg.com/images/themes/theme1/bg.png"/>
    <hyperlink ref="AV56" r:id="rId275" display="http://abs.twimg.com/images/themes/theme16/bg.gif"/>
    <hyperlink ref="AV57" r:id="rId276" display="http://abs.twimg.com/images/themes/theme1/bg.png"/>
    <hyperlink ref="AV58" r:id="rId277" display="http://abs.twimg.com/images/themes/theme1/bg.png"/>
    <hyperlink ref="AV59" r:id="rId278" display="http://abs.twimg.com/images/themes/theme1/bg.png"/>
    <hyperlink ref="AV60" r:id="rId279" display="http://abs.twimg.com/images/themes/theme6/bg.gif"/>
    <hyperlink ref="AV61" r:id="rId280" display="http://abs.twimg.com/images/themes/theme1/bg.png"/>
    <hyperlink ref="AV62" r:id="rId281" display="http://abs.twimg.com/images/themes/theme1/bg.png"/>
    <hyperlink ref="AV63" r:id="rId282" display="http://abs.twimg.com/images/themes/theme7/bg.gif"/>
    <hyperlink ref="AV64" r:id="rId283" display="http://abs.twimg.com/images/themes/theme5/bg.gif"/>
    <hyperlink ref="AV65" r:id="rId284" display="http://abs.twimg.com/images/themes/theme2/bg.gif"/>
    <hyperlink ref="AV66" r:id="rId285" display="http://abs.twimg.com/images/themes/theme1/bg.png"/>
    <hyperlink ref="AV67" r:id="rId286" display="http://abs.twimg.com/images/themes/theme1/bg.png"/>
    <hyperlink ref="AV68" r:id="rId287" display="http://abs.twimg.com/images/themes/theme1/bg.png"/>
    <hyperlink ref="AV69" r:id="rId288" display="http://abs.twimg.com/images/themes/theme1/bg.png"/>
    <hyperlink ref="AV70" r:id="rId289" display="http://abs.twimg.com/images/themes/theme1/bg.png"/>
    <hyperlink ref="AV71" r:id="rId290" display="http://abs.twimg.com/images/themes/theme1/bg.png"/>
    <hyperlink ref="AV72" r:id="rId291" display="http://abs.twimg.com/images/themes/theme1/bg.png"/>
    <hyperlink ref="AV73" r:id="rId292" display="http://abs.twimg.com/images/themes/theme1/bg.png"/>
    <hyperlink ref="AV74" r:id="rId293" display="http://abs.twimg.com/images/themes/theme1/bg.png"/>
    <hyperlink ref="AV75" r:id="rId294" display="http://abs.twimg.com/images/themes/theme1/bg.png"/>
    <hyperlink ref="AV76" r:id="rId295" display="http://abs.twimg.com/images/themes/theme1/bg.png"/>
    <hyperlink ref="AV77" r:id="rId296" display="http://abs.twimg.com/images/themes/theme14/bg.gif"/>
    <hyperlink ref="AV78" r:id="rId297" display="http://abs.twimg.com/images/themes/theme1/bg.png"/>
    <hyperlink ref="AV80" r:id="rId298" display="http://abs.twimg.com/images/themes/theme1/bg.png"/>
    <hyperlink ref="AV81" r:id="rId299" display="http://abs.twimg.com/images/themes/theme1/bg.png"/>
    <hyperlink ref="AV82" r:id="rId300" display="http://abs.twimg.com/images/themes/theme1/bg.png"/>
    <hyperlink ref="AV83" r:id="rId301" display="http://abs.twimg.com/images/themes/theme2/bg.gif"/>
    <hyperlink ref="AV84" r:id="rId302" display="http://abs.twimg.com/images/themes/theme1/bg.png"/>
    <hyperlink ref="AV85" r:id="rId303" display="http://abs.twimg.com/images/themes/theme9/bg.gif"/>
    <hyperlink ref="AV86" r:id="rId304" display="http://abs.twimg.com/images/themes/theme2/bg.gif"/>
    <hyperlink ref="AV87" r:id="rId305" display="http://abs.twimg.com/images/themes/theme1/bg.png"/>
    <hyperlink ref="AV88" r:id="rId306" display="http://abs.twimg.com/images/themes/theme12/bg.gif"/>
    <hyperlink ref="AV89" r:id="rId307" display="http://abs.twimg.com/images/themes/theme4/bg.gif"/>
    <hyperlink ref="AV91" r:id="rId308" display="http://abs.twimg.com/images/themes/theme1/bg.png"/>
    <hyperlink ref="AV92" r:id="rId309" display="http://abs.twimg.com/images/themes/theme1/bg.png"/>
    <hyperlink ref="AV93" r:id="rId310" display="http://abs.twimg.com/images/themes/theme1/bg.png"/>
    <hyperlink ref="AV94" r:id="rId311" display="http://abs.twimg.com/images/themes/theme1/bg.png"/>
    <hyperlink ref="AV95" r:id="rId312" display="http://abs.twimg.com/images/themes/theme1/bg.png"/>
    <hyperlink ref="AV96" r:id="rId313" display="http://abs.twimg.com/images/themes/theme1/bg.png"/>
    <hyperlink ref="AV97" r:id="rId314" display="http://abs.twimg.com/images/themes/theme1/bg.png"/>
    <hyperlink ref="AV98" r:id="rId315" display="http://abs.twimg.com/images/themes/theme1/bg.png"/>
    <hyperlink ref="AV99" r:id="rId316" display="http://abs.twimg.com/images/themes/theme1/bg.png"/>
    <hyperlink ref="AV100" r:id="rId317" display="http://abs.twimg.com/images/themes/theme9/bg.gif"/>
    <hyperlink ref="AV101" r:id="rId318" display="http://abs.twimg.com/images/themes/theme1/bg.png"/>
    <hyperlink ref="AV102" r:id="rId319" display="http://abs.twimg.com/images/themes/theme1/bg.png"/>
    <hyperlink ref="AV103" r:id="rId320" display="http://abs.twimg.com/images/themes/theme14/bg.gif"/>
    <hyperlink ref="AV104" r:id="rId321" display="http://abs.twimg.com/images/themes/theme1/bg.png"/>
    <hyperlink ref="AV105" r:id="rId322" display="http://abs.twimg.com/images/themes/theme13/bg.gif"/>
    <hyperlink ref="AV106" r:id="rId323" display="http://abs.twimg.com/images/themes/theme7/bg.gif"/>
    <hyperlink ref="AV107" r:id="rId324" display="http://abs.twimg.com/images/themes/theme1/bg.png"/>
    <hyperlink ref="AV108" r:id="rId325" display="http://abs.twimg.com/images/themes/theme5/bg.gif"/>
    <hyperlink ref="AV109" r:id="rId326" display="http://abs.twimg.com/images/themes/theme1/bg.png"/>
    <hyperlink ref="AV110" r:id="rId327" display="http://abs.twimg.com/images/themes/theme1/bg.png"/>
    <hyperlink ref="AV111" r:id="rId328" display="http://abs.twimg.com/images/themes/theme6/bg.gif"/>
    <hyperlink ref="AV112" r:id="rId329" display="http://abs.twimg.com/images/themes/theme1/bg.png"/>
    <hyperlink ref="AV113" r:id="rId330" display="http://abs.twimg.com/images/themes/theme1/bg.png"/>
    <hyperlink ref="AV114" r:id="rId331" display="http://abs.twimg.com/images/themes/theme1/bg.png"/>
    <hyperlink ref="AV115" r:id="rId332" display="http://abs.twimg.com/images/themes/theme1/bg.png"/>
    <hyperlink ref="AV116" r:id="rId333" display="http://abs.twimg.com/images/themes/theme1/bg.png"/>
    <hyperlink ref="AV117" r:id="rId334" display="http://abs.twimg.com/images/themes/theme1/bg.png"/>
    <hyperlink ref="AV118" r:id="rId335" display="http://abs.twimg.com/images/themes/theme1/bg.png"/>
    <hyperlink ref="AV119" r:id="rId336" display="http://abs.twimg.com/images/themes/theme10/bg.gif"/>
    <hyperlink ref="AV120" r:id="rId337" display="http://abs.twimg.com/images/themes/theme1/bg.png"/>
    <hyperlink ref="AV121" r:id="rId338" display="http://abs.twimg.com/images/themes/theme14/bg.gif"/>
    <hyperlink ref="AV122" r:id="rId339" display="http://abs.twimg.com/images/themes/theme1/bg.png"/>
    <hyperlink ref="AV123" r:id="rId340" display="http://abs.twimg.com/images/themes/theme1/bg.png"/>
    <hyperlink ref="AV124" r:id="rId341" display="http://abs.twimg.com/images/themes/theme1/bg.png"/>
    <hyperlink ref="AV126" r:id="rId342" display="http://abs.twimg.com/images/themes/theme5/bg.gif"/>
    <hyperlink ref="AV127" r:id="rId343" display="http://abs.twimg.com/images/themes/theme1/bg.png"/>
    <hyperlink ref="AV128" r:id="rId344" display="http://abs.twimg.com/images/themes/theme1/bg.png"/>
    <hyperlink ref="AV130" r:id="rId345" display="http://abs.twimg.com/images/themes/theme1/bg.png"/>
    <hyperlink ref="AV131" r:id="rId346" display="http://abs.twimg.com/images/themes/theme12/bg.gif"/>
    <hyperlink ref="AV132" r:id="rId347" display="http://abs.twimg.com/images/themes/theme1/bg.png"/>
    <hyperlink ref="AV133" r:id="rId348" display="http://abs.twimg.com/images/themes/theme9/bg.gif"/>
    <hyperlink ref="AV134" r:id="rId349" display="http://abs.twimg.com/images/themes/theme1/bg.png"/>
    <hyperlink ref="AV135" r:id="rId350" display="http://abs.twimg.com/images/themes/theme1/bg.png"/>
    <hyperlink ref="AV136" r:id="rId351" display="http://abs.twimg.com/images/themes/theme1/bg.png"/>
    <hyperlink ref="AV137" r:id="rId352" display="http://abs.twimg.com/images/themes/theme9/bg.gif"/>
    <hyperlink ref="AV138" r:id="rId353" display="http://abs.twimg.com/images/themes/theme1/bg.png"/>
    <hyperlink ref="AV139" r:id="rId354" display="http://abs.twimg.com/images/themes/theme1/bg.png"/>
    <hyperlink ref="AV140" r:id="rId355" display="http://abs.twimg.com/images/themes/theme1/bg.png"/>
    <hyperlink ref="AV141" r:id="rId356" display="http://abs.twimg.com/images/themes/theme1/bg.png"/>
    <hyperlink ref="AV142" r:id="rId357" display="http://abs.twimg.com/images/themes/theme1/bg.png"/>
    <hyperlink ref="AV143" r:id="rId358" display="http://abs.twimg.com/images/themes/theme2/bg.gif"/>
    <hyperlink ref="AV144" r:id="rId359" display="http://abs.twimg.com/images/themes/theme1/bg.png"/>
    <hyperlink ref="AV145" r:id="rId360" display="http://abs.twimg.com/images/themes/theme2/bg.gif"/>
    <hyperlink ref="AV146" r:id="rId361" display="http://abs.twimg.com/images/themes/theme13/bg.gif"/>
    <hyperlink ref="AV147" r:id="rId362" display="http://abs.twimg.com/images/themes/theme1/bg.png"/>
    <hyperlink ref="AV148" r:id="rId363" display="http://abs.twimg.com/images/themes/theme1/bg.png"/>
    <hyperlink ref="G3" r:id="rId364" display="http://pbs.twimg.com/profile_images/879620384206794752/NmL0jSZv_normal.jpg"/>
    <hyperlink ref="G4" r:id="rId365" display="http://pbs.twimg.com/profile_images/849133030237061120/6hUrNP0a_normal.jpg"/>
    <hyperlink ref="G5" r:id="rId366" display="http://pbs.twimg.com/profile_images/2727608801/c8efaef18a90ac350bc6cad4ab0d2b38_normal.png"/>
    <hyperlink ref="G6" r:id="rId367" display="http://pbs.twimg.com/profile_images/1011818295916417025/P1CkbdYi_normal.jpg"/>
    <hyperlink ref="G7" r:id="rId368" display="http://pbs.twimg.com/profile_images/1055476714745315329/-7T6WIIq_normal.jpg"/>
    <hyperlink ref="G8" r:id="rId369" display="http://pbs.twimg.com/profile_images/784028606691434496/265TQAKM_normal.jpg"/>
    <hyperlink ref="G9" r:id="rId370" display="http://pbs.twimg.com/profile_images/378800000085299011/3604e2e7c5184278163fd6a69e04a6bd_normal.png"/>
    <hyperlink ref="G10" r:id="rId371" display="http://pbs.twimg.com/profile_images/902885236412899328/pCu9mT_7_normal.jpg"/>
    <hyperlink ref="G11" r:id="rId372" display="http://pbs.twimg.com/profile_images/777888342490898432/rIo6X_Oj_normal.jpg"/>
    <hyperlink ref="G12" r:id="rId373" display="http://pbs.twimg.com/profile_images/506985389546938368/P8lHZLf7_normal.jpeg"/>
    <hyperlink ref="G13" r:id="rId374" display="http://pbs.twimg.com/profile_images/1006948132104515586/rL41mKyF_normal.jpg"/>
    <hyperlink ref="G14" r:id="rId375" display="http://pbs.twimg.com/profile_images/1131911872159072262/gH37owLW_normal.png"/>
    <hyperlink ref="G15" r:id="rId376" display="http://pbs.twimg.com/profile_images/708281203/PolCom-mark_normal.gif"/>
    <hyperlink ref="G16" r:id="rId377" display="http://pbs.twimg.com/profile_images/1064610384739516417/WF9hqTQF_normal.jpg"/>
    <hyperlink ref="G17" r:id="rId378" display="http://pbs.twimg.com/profile_images/1064913243846541312/TEflh4UA_normal.jpg"/>
    <hyperlink ref="G18" r:id="rId379" display="http://abs.twimg.com/sticky/default_profile_images/default_profile_normal.png"/>
    <hyperlink ref="G19" r:id="rId380" display="http://pbs.twimg.com/profile_images/3438985708/709dde0bd234c208d7917d442b4fcc38_normal.jpeg"/>
    <hyperlink ref="G20" r:id="rId381" display="http://pbs.twimg.com/profile_images/849132774661308416/pa2Uplq1_normal.jpg"/>
    <hyperlink ref="G21" r:id="rId382" display="http://pbs.twimg.com/profile_images/888346146531422212/6FZ-lQAi_normal.jpg"/>
    <hyperlink ref="G22" r:id="rId383" display="http://pbs.twimg.com/profile_images/900250839071072256/UQySqqz-_normal.jpg"/>
    <hyperlink ref="G23" r:id="rId384" display="http://pbs.twimg.com/profile_images/1019578718686253056/gN3uEOeL_normal.jpg"/>
    <hyperlink ref="G24" r:id="rId385" display="http://pbs.twimg.com/profile_images/968586326785245185/aCSX-4L1_normal.jpg"/>
    <hyperlink ref="G25" r:id="rId386" display="http://pbs.twimg.com/profile_images/1046602634491088896/C8OD4ZgD_normal.jpg"/>
    <hyperlink ref="G26" r:id="rId387" display="http://pbs.twimg.com/profile_images/989061647921803266/1bR8O6OF_normal.jpg"/>
    <hyperlink ref="G27" r:id="rId388" display="http://pbs.twimg.com/profile_images/999364845752401920/jJ78f_UI_normal.jpg"/>
    <hyperlink ref="G28" r:id="rId389" display="http://pbs.twimg.com/profile_images/1064963492812345344/U7Q9pmOa_normal.jpg"/>
    <hyperlink ref="G29" r:id="rId390" display="http://pbs.twimg.com/profile_images/1102872645555621888/NowpH_qF_normal.jpg"/>
    <hyperlink ref="G30" r:id="rId391" display="http://pbs.twimg.com/profile_images/1015265254735921152/KgukKCuq_normal.jpg"/>
    <hyperlink ref="G31" r:id="rId392" display="http://pbs.twimg.com/profile_images/926048284912873472/EEiD1L0S_normal.jpg"/>
    <hyperlink ref="G32" r:id="rId393" display="http://pbs.twimg.com/profile_images/968194145562087426/wfVfQCPG_normal.jpg"/>
    <hyperlink ref="G33" r:id="rId394" display="http://pbs.twimg.com/profile_images/706154306911805441/swptlfpe_normal.jpg"/>
    <hyperlink ref="G34" r:id="rId395" display="http://pbs.twimg.com/profile_images/1069254824925921280/rEOKZscR_normal.jpg"/>
    <hyperlink ref="G35" r:id="rId396" display="http://pbs.twimg.com/profile_images/1079139565120688131/A_1pA8Nx_normal.jpg"/>
    <hyperlink ref="G36" r:id="rId397" display="http://pbs.twimg.com/profile_images/816955079077089280/q7QLce60_normal.jpg"/>
    <hyperlink ref="G37" r:id="rId398" display="http://pbs.twimg.com/profile_images/963554166382780418/HqFHrsaQ_normal.jpg"/>
    <hyperlink ref="G38" r:id="rId399" display="http://pbs.twimg.com/profile_images/1079137231552548864/xXyasHL4_normal.jpg"/>
    <hyperlink ref="G39" r:id="rId400" display="http://pbs.twimg.com/profile_images/905458380210360320/Ylbf0R5U_normal.jpg"/>
    <hyperlink ref="G40" r:id="rId401" display="http://pbs.twimg.com/profile_images/749265639152443392/K0o5PBcf_normal.jpg"/>
    <hyperlink ref="G41" r:id="rId402" display="http://pbs.twimg.com/profile_images/1093611698076946433/oTYYKxv-_normal.jpg"/>
    <hyperlink ref="G42" r:id="rId403" display="http://pbs.twimg.com/profile_images/935222266400526336/DEq4nQif_normal.jpg"/>
    <hyperlink ref="G43" r:id="rId404" display="http://pbs.twimg.com/profile_images/967768219971997698/Y53Ho5kK_normal.jpg"/>
    <hyperlink ref="G44" r:id="rId405" display="http://pbs.twimg.com/profile_images/1110270729667280896/SqEGQU_8_normal.jpg"/>
    <hyperlink ref="G45" r:id="rId406" display="http://pbs.twimg.com/profile_images/1055561034130513920/Q5GFg_CJ_normal.jpg"/>
    <hyperlink ref="G46" r:id="rId407" display="http://pbs.twimg.com/profile_images/1100462027640848385/KKkTU4MT_normal.png"/>
    <hyperlink ref="G47" r:id="rId408" display="http://pbs.twimg.com/profile_images/378800000328054216/7f6d72a9ff9222cefa00b5622147e041_normal.jpeg"/>
    <hyperlink ref="G48" r:id="rId409" display="http://pbs.twimg.com/profile_images/965961539571277824/NaEXQM_8_normal.jpg"/>
    <hyperlink ref="G49" r:id="rId410" display="http://pbs.twimg.com/profile_images/1001870366392963073/UYEDeoz3_normal.jpg"/>
    <hyperlink ref="G50" r:id="rId411" display="http://pbs.twimg.com/profile_images/989618690026037249/ogntO0tW_normal.jpg"/>
    <hyperlink ref="G51" r:id="rId412" display="http://pbs.twimg.com/profile_images/461272047587319808/M4wZZ4L0_normal.jpeg"/>
    <hyperlink ref="G52" r:id="rId413" display="http://pbs.twimg.com/profile_images/910545520355168256/qXw3m5ts_normal.jpg"/>
    <hyperlink ref="G53" r:id="rId414" display="http://pbs.twimg.com/profile_images/1125170165463732224/wiUP-uk-_normal.jpg"/>
    <hyperlink ref="G54" r:id="rId415" display="http://pbs.twimg.com/profile_images/1104462392535277569/fjs_HPgK_normal.jpg"/>
    <hyperlink ref="G55" r:id="rId416" display="http://pbs.twimg.com/profile_images/1037057887527428096/JySizLC6_normal.jpg"/>
    <hyperlink ref="G56" r:id="rId417" display="http://pbs.twimg.com/profile_images/1081908125169528832/qHm23InU_normal.jpg"/>
    <hyperlink ref="G57" r:id="rId418" display="http://pbs.twimg.com/profile_images/1067774877292216320/ztEi5fHr_normal.jpg"/>
    <hyperlink ref="G58" r:id="rId419" display="http://pbs.twimg.com/profile_images/797124250905747456/Pscim8lf_normal.jpg"/>
    <hyperlink ref="G59" r:id="rId420" display="http://pbs.twimg.com/profile_images/459713829622906880/PbSMQNRp_normal.jpeg"/>
    <hyperlink ref="G60" r:id="rId421" display="http://pbs.twimg.com/profile_images/991793338000035841/qmUo19ov_normal.jpg"/>
    <hyperlink ref="G61" r:id="rId422" display="http://pbs.twimg.com/profile_images/1067851592089591808/ZQ9YJ-be_normal.jpg"/>
    <hyperlink ref="G62" r:id="rId423" display="http://pbs.twimg.com/profile_images/762587269383458816/HALqpVE2_normal.jpg"/>
    <hyperlink ref="G63" r:id="rId424" display="http://pbs.twimg.com/profile_images/1130154470984298497/mI50xK_X_normal.jpg"/>
    <hyperlink ref="G64" r:id="rId425" display="http://pbs.twimg.com/profile_images/604521086311489536/dw_j9n-K_normal.jpg"/>
    <hyperlink ref="G65" r:id="rId426" display="http://pbs.twimg.com/profile_images/1124546383145521152/ZVFnnO72_normal.jpg"/>
    <hyperlink ref="G66" r:id="rId427" display="http://pbs.twimg.com/profile_images/731186204222357504/t_zyEEoB_normal.jpg"/>
    <hyperlink ref="G67" r:id="rId428" display="http://pbs.twimg.com/profile_images/2280344396/ffum0p3l2lqficfb6rky_normal.jpeg"/>
    <hyperlink ref="G68" r:id="rId429" display="http://pbs.twimg.com/profile_images/868116971895742464/2uDw6cZ2_normal.jpg"/>
    <hyperlink ref="G69" r:id="rId430" display="http://pbs.twimg.com/profile_images/828019283645104133/6R22smAO_normal.jpg"/>
    <hyperlink ref="G70" r:id="rId431" display="http://pbs.twimg.com/profile_images/602569709683367937/u97NLBX9_normal.jpg"/>
    <hyperlink ref="G71" r:id="rId432" display="http://pbs.twimg.com/profile_images/1037346196707147779/IVS2QOi__normal.jpg"/>
    <hyperlink ref="G72" r:id="rId433" display="http://pbs.twimg.com/profile_images/998656895853387777/65W-Pu-t_normal.jpg"/>
    <hyperlink ref="G73" r:id="rId434" display="http://pbs.twimg.com/profile_images/3094436403/6fda883854f6d4c5752341c6b9b6e8ae_normal.png"/>
    <hyperlink ref="G74" r:id="rId435" display="http://pbs.twimg.com/profile_images/1100560997029498881/v2I7stJm_normal.jpg"/>
    <hyperlink ref="G75" r:id="rId436" display="http://pbs.twimg.com/profile_images/1094384509691277312/Az1egawu_normal.jpg"/>
    <hyperlink ref="G76" r:id="rId437" display="http://pbs.twimg.com/profile_images/1879273593/tstroud_normal.jpg"/>
    <hyperlink ref="G77" r:id="rId438" display="http://pbs.twimg.com/profile_images/589443941650604034/JCDZOyYN_normal.jpg"/>
    <hyperlink ref="G78" r:id="rId439" display="http://pbs.twimg.com/profile_images/503197191607840768/hIfzeFVi_normal.jpeg"/>
    <hyperlink ref="G79" r:id="rId440" display="http://pbs.twimg.com/profile_images/915843792074366976/AfPMT-XN_normal.jpg"/>
    <hyperlink ref="G80" r:id="rId441" display="http://pbs.twimg.com/profile_images/465291892897239040/wmSptorV_normal.jpeg"/>
    <hyperlink ref="G81" r:id="rId442" display="http://pbs.twimg.com/profile_images/1131027103657467906/TQGK8eMs_normal.jpg"/>
    <hyperlink ref="G82" r:id="rId443" display="http://pbs.twimg.com/profile_images/517610107803148288/ewtqzQhH_normal.jpeg"/>
    <hyperlink ref="G83" r:id="rId444" display="http://pbs.twimg.com/profile_images/1107276905923989506/kMy_57i__normal.png"/>
    <hyperlink ref="G84" r:id="rId445" display="http://pbs.twimg.com/profile_images/970906827239010305/V5-kHKi0_normal.jpg"/>
    <hyperlink ref="G85" r:id="rId446" display="http://pbs.twimg.com/profile_images/1000548225793830912/QYHUizbv_normal.jpg"/>
    <hyperlink ref="G86" r:id="rId447" display="http://pbs.twimg.com/profile_images/558989088372449280/pl9UQmMj_normal.jpeg"/>
    <hyperlink ref="G87" r:id="rId448" display="http://pbs.twimg.com/profile_images/889422956732067840/T747funs_normal.jpg"/>
    <hyperlink ref="G88" r:id="rId449" display="http://pbs.twimg.com/profile_images/1859733511/Profile_normal.jpg"/>
    <hyperlink ref="G89" r:id="rId450" display="http://pbs.twimg.com/profile_images/720604285642219520/EpS9h99m_normal.jpg"/>
    <hyperlink ref="G90" r:id="rId451" display="http://pbs.twimg.com/profile_images/989802539926343680/rXOxx_1H_normal.jpg"/>
    <hyperlink ref="G91" r:id="rId452" display="http://pbs.twimg.com/profile_images/1697179084/cmrcTwitter_normal.png"/>
    <hyperlink ref="G92" r:id="rId453" display="http://pbs.twimg.com/profile_images/419526865544433665/iLDKNS8q_normal.jpeg"/>
    <hyperlink ref="G93" r:id="rId454" display="http://pbs.twimg.com/profile_images/784349242110406656/Z4M-uYUx_normal.jpg"/>
    <hyperlink ref="G94" r:id="rId455" display="http://pbs.twimg.com/profile_images/985438834635821056/snw8XNZS_normal.jpg"/>
    <hyperlink ref="G95" r:id="rId456" display="http://pbs.twimg.com/profile_images/1109278312050892800/qYELtOzh_normal.jpg"/>
    <hyperlink ref="G96" r:id="rId457" display="http://pbs.twimg.com/profile_images/910142658856620032/DykyFczV_normal.jpg"/>
    <hyperlink ref="G97" r:id="rId458" display="http://pbs.twimg.com/profile_images/819959296960053248/jyBTTM-Z_normal.jpg"/>
    <hyperlink ref="G98" r:id="rId459" display="http://pbs.twimg.com/profile_images/651406010284797952/NgEOYBwH_normal.jpg"/>
    <hyperlink ref="G99" r:id="rId460" display="http://pbs.twimg.com/profile_images/1827360109/ISA_google_plus_logo_normal.jpg"/>
    <hyperlink ref="G100" r:id="rId461" display="http://pbs.twimg.com/profile_images/1128698201022849024/4L2MRM6T_normal.png"/>
    <hyperlink ref="G101" r:id="rId462" display="http://pbs.twimg.com/profile_images/378800000017058288/1fa408709b1f1110ecf29c999d9ec303_normal.jpeg"/>
    <hyperlink ref="G102" r:id="rId463" display="http://pbs.twimg.com/profile_images/598155954375430144/iYzJ7ZkT_normal.png"/>
    <hyperlink ref="G103" r:id="rId464" display="http://pbs.twimg.com/profile_images/1092428129170268160/JdBvsvL__normal.jpg"/>
    <hyperlink ref="G104" r:id="rId465" display="http://pbs.twimg.com/profile_images/469960111142617089/1sj5KVyU_normal.jpeg"/>
    <hyperlink ref="G105" r:id="rId466" display="http://pbs.twimg.com/profile_images/564114485221154816/j1dRd005_normal.jpeg"/>
    <hyperlink ref="G106" r:id="rId467" display="http://pbs.twimg.com/profile_images/1053258853712887808/qYy03T0F_normal.jpg"/>
    <hyperlink ref="G107" r:id="rId468" display="http://pbs.twimg.com/profile_images/954649440987607042/_tnCRmJ7_normal.jpg"/>
    <hyperlink ref="G108" r:id="rId469" display="http://pbs.twimg.com/profile_images/786492372834189312/rqHuujPC_normal.jpg"/>
    <hyperlink ref="G109" r:id="rId470" display="http://pbs.twimg.com/profile_images/862793120014102528/Eg6wWFkr_normal.jpg"/>
    <hyperlink ref="G110" r:id="rId471" display="http://pbs.twimg.com/profile_images/1503644359/sally_03_normal.jpg"/>
    <hyperlink ref="G111" r:id="rId472" display="http://pbs.twimg.com/profile_images/408459111/IMG_5975_normal.jpg"/>
    <hyperlink ref="G112" r:id="rId473" display="http://pbs.twimg.com/profile_images/978615144388419585/IMzB4Ov4_normal.jpg"/>
    <hyperlink ref="G113" r:id="rId474" display="http://pbs.twimg.com/profile_images/1046117375756636160/pHAvQW_v_normal.jpg"/>
    <hyperlink ref="G114" r:id="rId475" display="http://pbs.twimg.com/profile_images/541753092962660352/qJqzYX6C_normal.jpeg"/>
    <hyperlink ref="G115" r:id="rId476" display="http://pbs.twimg.com/profile_images/1071407901699383298/6p0eqFLK_normal.jpg"/>
    <hyperlink ref="G116" r:id="rId477" display="http://pbs.twimg.com/profile_images/3003073108/82ab04c4908fc78766218bf2a0b003c3_normal.jpeg"/>
    <hyperlink ref="G117" r:id="rId478" display="http://pbs.twimg.com/profile_images/677112295042887681/F8mK9raM_normal.png"/>
    <hyperlink ref="G118" r:id="rId479" display="http://pbs.twimg.com/profile_images/1132386884771094528/iDPRJHbF_normal.jpg"/>
    <hyperlink ref="G119" r:id="rId480" display="http://pbs.twimg.com/profile_images/1107706470458630144/mCs6OAuM_normal.png"/>
    <hyperlink ref="G120" r:id="rId481" display="http://pbs.twimg.com/profile_images/1068381591850823680/fHML2sw1_normal.jpg"/>
    <hyperlink ref="G121" r:id="rId482" display="http://pbs.twimg.com/profile_images/720792775009153025/t8zdnvBM_normal.jpg"/>
    <hyperlink ref="G122" r:id="rId483" display="http://pbs.twimg.com/profile_images/1014662498090475522/Go2MRzN-_normal.jpg"/>
    <hyperlink ref="G123" r:id="rId484" display="http://pbs.twimg.com/profile_images/789445233595539456/kwkYQAC7_normal.jpg"/>
    <hyperlink ref="G124" r:id="rId485" display="http://pbs.twimg.com/profile_images/861910318334836737/hMBex2Nn_normal.jpg"/>
    <hyperlink ref="G125" r:id="rId486" display="http://pbs.twimg.com/profile_images/717250706638397440/RcgH8_8j_normal.jpg"/>
    <hyperlink ref="G126" r:id="rId487" display="http://pbs.twimg.com/profile_images/730517646500859905/0EayNtYB_normal.jpg"/>
    <hyperlink ref="G127" r:id="rId488" display="http://pbs.twimg.com/profile_images/1068273821281587200/NIR1wIdH_normal.jpg"/>
    <hyperlink ref="G128" r:id="rId489" display="http://pbs.twimg.com/profile_images/473832061950623744/JUNfGyUj_normal.jpeg"/>
    <hyperlink ref="G129" r:id="rId490" display="http://pbs.twimg.com/profile_images/708648827268571136/s2BI2zX2_normal.jpg"/>
    <hyperlink ref="G130" r:id="rId491" display="http://pbs.twimg.com/profile_images/972097072089518087/IDlr4FzI_normal.jpg"/>
    <hyperlink ref="G131" r:id="rId492" display="http://pbs.twimg.com/profile_images/3426021887/21c3b7e838f8edd8e75fe5bbd8516c32_normal.jpeg"/>
    <hyperlink ref="G132" r:id="rId493" display="http://pbs.twimg.com/profile_images/2626756569/Brooke-Headshot-Small_normal.jpg"/>
    <hyperlink ref="G133" r:id="rId494" display="http://pbs.twimg.com/profile_images/803418473732997120/MvRK6pV6_normal.jpg"/>
    <hyperlink ref="G134" r:id="rId495" display="http://pbs.twimg.com/profile_images/3438673838/fc7cc79e11710bab7bc34dd647d68dcb_normal.jpeg"/>
    <hyperlink ref="G135" r:id="rId496" display="http://pbs.twimg.com/profile_images/460833480427831297/ll_KXOKL_normal.jpeg"/>
    <hyperlink ref="G136" r:id="rId497" display="http://pbs.twimg.com/profile_images/1116786879737802752/i1IhCC-Y_normal.jpg"/>
    <hyperlink ref="G137" r:id="rId498" display="http://pbs.twimg.com/profile_images/1098324433289261056/jdxpQdtK_normal.png"/>
    <hyperlink ref="G138" r:id="rId499" display="http://pbs.twimg.com/profile_images/1062618811931770880/QwPv7BW3_normal.jpg"/>
    <hyperlink ref="G139" r:id="rId500" display="http://pbs.twimg.com/profile_images/815308276300582912/AE7_TJuS_normal.jpg"/>
    <hyperlink ref="G140" r:id="rId501" display="http://pbs.twimg.com/profile_images/378800000093820433/cc7241f025635feb9b13ada01552c97f_normal.jpeg"/>
    <hyperlink ref="G141" r:id="rId502" display="http://pbs.twimg.com/profile_images/695079150894211073/d2QBsJVQ_normal.jpg"/>
    <hyperlink ref="G142" r:id="rId503" display="http://pbs.twimg.com/profile_images/776184122762854401/VmQ7YTRT_normal.jpg"/>
    <hyperlink ref="G143" r:id="rId504" display="http://pbs.twimg.com/profile_images/829291452559716353/Cwd9a3xn_normal.jpg"/>
    <hyperlink ref="G144" r:id="rId505" display="http://pbs.twimg.com/profile_images/1116009608471109632/gzh96H5e_normal.png"/>
    <hyperlink ref="G145" r:id="rId506" display="http://pbs.twimg.com/profile_images/955380954901680128/jQrT2IU-_normal.jpg"/>
    <hyperlink ref="G146" r:id="rId507" display="http://pbs.twimg.com/profile_images/1015329956220493824/2dxlD-Ch_normal.jpg"/>
    <hyperlink ref="G147" r:id="rId508" display="http://pbs.twimg.com/profile_images/2241810406/j0427655_normal.jpg"/>
    <hyperlink ref="G148" r:id="rId509" display="http://pbs.twimg.com/profile_images/1074181571282903040/T0ZfZxbw_normal.jpg"/>
    <hyperlink ref="AY3" r:id="rId510" display="https://twitter.com/stufranks"/>
    <hyperlink ref="AY4" r:id="rId511" display="https://twitter.com/smr_foundation"/>
    <hyperlink ref="AY5" r:id="rId512" display="https://twitter.com/dearpriya"/>
    <hyperlink ref="AY6" r:id="rId513" display="https://twitter.com/rstatstweet"/>
    <hyperlink ref="AY7" r:id="rId514" display="https://twitter.com/aram"/>
    <hyperlink ref="AY8" r:id="rId515" display="https://twitter.com/ica_prd"/>
    <hyperlink ref="AY9" r:id="rId516" display="https://twitter.com/vanatteveldt"/>
    <hyperlink ref="AY10" r:id="rId517" display="https://twitter.com/annenbergpenn"/>
    <hyperlink ref="AY11" r:id="rId518" display="https://twitter.com/ica_cm"/>
    <hyperlink ref="AY12" r:id="rId519" display="https://twitter.com/katypearce"/>
    <hyperlink ref="AY13" r:id="rId520" display="https://twitter.com/icahdq"/>
    <hyperlink ref="AY14" r:id="rId521" display="https://twitter.com/bowmanspartan"/>
    <hyperlink ref="AY15" r:id="rId522" display="https://twitter.com/poli_com"/>
    <hyperlink ref="AY16" r:id="rId523" display="https://twitter.com/ophiryotam"/>
    <hyperlink ref="AY17" r:id="rId524" display="https://twitter.com/davidjeong"/>
    <hyperlink ref="AY18" r:id="rId525" display="https://twitter.com/annen"/>
    <hyperlink ref="AY19" r:id="rId526" display="https://twitter.com/linadencik"/>
    <hyperlink ref="AY20" r:id="rId527" display="https://twitter.com/nodexl"/>
    <hyperlink ref="AY21" r:id="rId528" display="https://twitter.com/claesdevreese"/>
    <hyperlink ref="AY22" r:id="rId529" display="https://twitter.com/sofya_glazunova"/>
    <hyperlink ref="AY23" r:id="rId530" display="https://twitter.com/25lettori"/>
    <hyperlink ref="AY24" r:id="rId531" display="https://twitter.com/jtsaimadison"/>
    <hyperlink ref="AY25" r:id="rId532" display="https://twitter.com/melissawall"/>
    <hyperlink ref="AY26" r:id="rId533" display="https://twitter.com/philippseu"/>
    <hyperlink ref="AY27" r:id="rId534" display="https://twitter.com/koenleurs"/>
    <hyperlink ref="AY28" r:id="rId535" display="https://twitter.com/playsk00l"/>
    <hyperlink ref="AY29" r:id="rId536" display="https://twitter.com/mandypazalencar"/>
    <hyperlink ref="AY30" r:id="rId537" display="https://twitter.com/profbrandle"/>
    <hyperlink ref="AY31" r:id="rId538" display="https://twitter.com/upfbarcelona"/>
    <hyperlink ref="AY32" r:id="rId539" display="https://twitter.com/deptcom_upf"/>
    <hyperlink ref="AY33" r:id="rId540" display="https://twitter.com/damianfraticel1"/>
    <hyperlink ref="AY34" r:id="rId541" display="https://twitter.com/jmtomasena"/>
    <hyperlink ref="AY35" r:id="rId542" display="https://twitter.com/abjordan505"/>
    <hyperlink ref="AY36" r:id="rId543" display="https://twitter.com/emeraldsoc"/>
    <hyperlink ref="AY37" r:id="rId544" display="https://twitter.com/sjifradeleeuw"/>
    <hyperlink ref="AY38" r:id="rId545" display="https://twitter.com/lisannewichgers"/>
    <hyperlink ref="AY39" r:id="rId546" display="https://twitter.com/lcjacobs89"/>
    <hyperlink ref="AY40" r:id="rId547" display="https://twitter.com/roderikrekker"/>
    <hyperlink ref="AY41" r:id="rId548" display="https://twitter.com/nwo_ssh"/>
    <hyperlink ref="AY42" r:id="rId549" display="https://twitter.com/joostvanspanje"/>
    <hyperlink ref="AY43" r:id="rId550" display="https://twitter.com/dgzara"/>
    <hyperlink ref="AY44" r:id="rId551" display="https://twitter.com/blackhealth4men"/>
    <hyperlink ref="AY45" r:id="rId552" display="https://twitter.com/frizzbarks"/>
    <hyperlink ref="AY46" r:id="rId553" display="https://twitter.com/kellyfincham"/>
    <hyperlink ref="AY47" r:id="rId554" display="https://twitter.com/meppi"/>
    <hyperlink ref="AY48" r:id="rId555" display="https://twitter.com/ayy_dam"/>
    <hyperlink ref="AY49" r:id="rId556" display="https://twitter.com/mariahlwellman"/>
    <hyperlink ref="AY50" r:id="rId557" display="https://twitter.com/oliverhaimson"/>
    <hyperlink ref="AY51" r:id="rId558" display="https://twitter.com/icamobile"/>
    <hyperlink ref="AY52" r:id="rId559" display="https://twitter.com/rebeccasrobbins"/>
    <hyperlink ref="AY53" r:id="rId560" display="https://twitter.com/thekpopprof"/>
    <hyperlink ref="AY54" r:id="rId561" display="https://twitter.com/thekirstenadams"/>
    <hyperlink ref="AY55" r:id="rId562" display="https://twitter.com/weston_sager"/>
    <hyperlink ref="AY56" r:id="rId563" display="https://twitter.com/jmgrygiel"/>
    <hyperlink ref="AY57" r:id="rId564" display="https://twitter.com/marthemoller"/>
    <hyperlink ref="AY58" r:id="rId565" display="https://twitter.com/smihelj"/>
    <hyperlink ref="AY59" r:id="rId566" display="https://twitter.com/nadiakaneva"/>
    <hyperlink ref="AY60" r:id="rId567" display="https://twitter.com/m_aronczyk"/>
    <hyperlink ref="AY61" r:id="rId568" display="https://twitter.com/sbudnitsky"/>
    <hyperlink ref="AY62" r:id="rId569" display="https://twitter.com/cjimenezm"/>
    <hyperlink ref="AY63" r:id="rId570" display="https://twitter.com/georgemasonu"/>
    <hyperlink ref="AY64" r:id="rId571" display="https://twitter.com/apoorva_j"/>
    <hyperlink ref="AY65" r:id="rId572" display="https://twitter.com/samikshakoirala"/>
    <hyperlink ref="AY66" r:id="rId573" display="https://twitter.com/cscolari"/>
    <hyperlink ref="AY67" r:id="rId574" display="https://twitter.com/vgcerf"/>
    <hyperlink ref="AY68" r:id="rId575" display="https://twitter.com/thesangeetkumar"/>
    <hyperlink ref="AY69" r:id="rId576" display="https://twitter.com/mrbrianhughes"/>
    <hyperlink ref="AY70" r:id="rId577" display="https://twitter.com/cklaughlin"/>
    <hyperlink ref="AY71" r:id="rId578" display="https://twitter.com/acsjica"/>
    <hyperlink ref="AY72" r:id="rId579" display="https://twitter.com/paolasartoretto"/>
    <hyperlink ref="AY73" r:id="rId580" display="https://twitter.com/zemki_bremen"/>
    <hyperlink ref="AY74" r:id="rId581" display="https://twitter.com/sebastienmort"/>
    <hyperlink ref="AY75" r:id="rId582" display="https://twitter.com/silviowaisbord"/>
    <hyperlink ref="AY76" r:id="rId583" display="https://twitter.com/taliastroud"/>
    <hyperlink ref="AY77" r:id="rId584" display="https://twitter.com/dkroy"/>
    <hyperlink ref="AY78" r:id="rId585" display="https://twitter.com/esserfrank_"/>
    <hyperlink ref="AY79" r:id="rId586" display="https://twitter.com/svengesser"/>
    <hyperlink ref="AY80" r:id="rId587" display="https://twitter.com/kreissdaniel"/>
    <hyperlink ref="AY81" r:id="rId588" display="https://twitter.com/julia_azari"/>
    <hyperlink ref="AY82" r:id="rId589" display="https://twitter.com/lancebennett1"/>
    <hyperlink ref="AY83" r:id="rId590" display="https://twitter.com/pippan15"/>
    <hyperlink ref="AY84" r:id="rId591" display="https://twitter.com/uw_mcrc"/>
    <hyperlink ref="AY85" r:id="rId592" display="https://twitter.com/dvshah"/>
    <hyperlink ref="AY86" r:id="rId593" display="https://twitter.com/s_t_e_v_e_jones"/>
    <hyperlink ref="AY87" r:id="rId594" display="https://twitter.com/uniofjyvaskyla"/>
    <hyperlink ref="AY88" r:id="rId595" display="https://twitter.com/gracemurtarelli"/>
    <hyperlink ref="AY89" r:id="rId596" display="https://twitter.com/antheabutler"/>
    <hyperlink ref="AY90" r:id="rId597" display="https://twitter.com/saamahthinks"/>
    <hyperlink ref="AY91" r:id="rId598" display="https://twitter.com/cuboulder_cmrc"/>
    <hyperlink ref="AY92" r:id="rId599" display="https://twitter.com/meloneer2003"/>
    <hyperlink ref="AY93" r:id="rId600" display="https://twitter.com/boomgaardenhg"/>
    <hyperlink ref="AY94" r:id="rId601" display="https://twitter.com/fabiennelind"/>
    <hyperlink ref="AY95" r:id="rId602" display="https://twitter.com/junghwanyang"/>
    <hyperlink ref="AY96" r:id="rId603" display="https://twitter.com/klerner"/>
    <hyperlink ref="AY97" r:id="rId604" display="https://twitter.com/sidbedingfield"/>
    <hyperlink ref="AY98" r:id="rId605" display="https://twitter.com/icapopcomm"/>
    <hyperlink ref="AY99" r:id="rId606" display="https://twitter.com/isanet"/>
    <hyperlink ref="AY100" r:id="rId607" display="https://twitter.com/phil_arceneaux"/>
    <hyperlink ref="AY101" r:id="rId608" display="https://twitter.com/hiltonwash"/>
    <hyperlink ref="AY102" r:id="rId609" display="https://twitter.com/jonathanmba"/>
    <hyperlink ref="AY103" r:id="rId610" display="https://twitter.com/hohse"/>
    <hyperlink ref="AY104" r:id="rId611" display="https://twitter.com/trinesy"/>
    <hyperlink ref="AY105" r:id="rId612" display="https://twitter.com/gunnen"/>
    <hyperlink ref="AY106" r:id="rId613" display="https://twitter.com/askekammer"/>
    <hyperlink ref="AY107" r:id="rId614" display="https://twitter.com/juliaserong"/>
    <hyperlink ref="AY108" r:id="rId615" display="https://twitter.com/manumanusen"/>
    <hyperlink ref="AY109" r:id="rId616" display="https://twitter.com/frau_schweizer"/>
    <hyperlink ref="AY110" r:id="rId617" display="https://twitter.com/broughtonmicova"/>
    <hyperlink ref="AY111" r:id="rId618" display="https://twitter.com/bloveluck"/>
    <hyperlink ref="AY112" r:id="rId619" display="https://twitter.com/mlarosa10000"/>
    <hyperlink ref="AY113" r:id="rId620" display="https://twitter.com/samgubitz"/>
    <hyperlink ref="AY114" r:id="rId621" display="https://twitter.com/newbeatsproject"/>
    <hyperlink ref="AY115" r:id="rId622" display="https://twitter.com/jasminemcnealy"/>
    <hyperlink ref="AY116" r:id="rId623" display="https://twitter.com/bettekevanruler"/>
    <hyperlink ref="AY117" r:id="rId624" display="https://twitter.com/otterstweet"/>
    <hyperlink ref="AY118" r:id="rId625" display="https://twitter.com/matthieubalay"/>
    <hyperlink ref="AY119" r:id="rId626" display="https://twitter.com/rjmeisenbach"/>
    <hyperlink ref="AY120" r:id="rId627" display="https://twitter.com/camilleendacott"/>
    <hyperlink ref="AY121" r:id="rId628" display="https://twitter.com/hkoverton"/>
    <hyperlink ref="AY122" r:id="rId629" display="https://twitter.com/smandpbot"/>
    <hyperlink ref="AY123" r:id="rId630" display="https://twitter.com/tonivdmeer"/>
    <hyperlink ref="AY124" r:id="rId631" display="https://twitter.com/annekroon"/>
    <hyperlink ref="AY125" r:id="rId632" display="https://twitter.com/uva_cs_corpcom"/>
    <hyperlink ref="AY126" r:id="rId633" display="https://twitter.com/debbydn"/>
    <hyperlink ref="AY127" r:id="rId634" display="https://twitter.com/abuhmi"/>
    <hyperlink ref="AY128" r:id="rId635" display="https://twitter.com/skiousis"/>
    <hyperlink ref="AY129" r:id="rId636" display="https://twitter.com/diana_ingenhoff"/>
    <hyperlink ref="AY130" r:id="rId637" display="https://twitter.com/carmenbeat"/>
    <hyperlink ref="AY131" r:id="rId638" display="https://twitter.com/dianabossio"/>
    <hyperlink ref="AY132" r:id="rId639" display="https://twitter.com/foucaultwelles"/>
    <hyperlink ref="AY133" r:id="rId640" display="https://twitter.com/ryanjgallag"/>
    <hyperlink ref="AY134" r:id="rId641" display="https://twitter.com/drewmargolin"/>
    <hyperlink ref="AY135" r:id="rId642" display="https://twitter.com/drexelu_ccm"/>
    <hyperlink ref="AY136" r:id="rId643" display="https://twitter.com/comatdrexel"/>
    <hyperlink ref="AY137" r:id="rId644" display="https://twitter.com/gregisonthego"/>
    <hyperlink ref="AY138" r:id="rId645" display="https://twitter.com/artxtra"/>
    <hyperlink ref="AY139" r:id="rId646" display="https://twitter.com/andrewcdodd"/>
    <hyperlink ref="AY140" r:id="rId647" display="https://twitter.com/djp_nolan"/>
    <hyperlink ref="AY141" r:id="rId648" display="https://twitter.com/lzion"/>
    <hyperlink ref="AY142" r:id="rId649" display="https://twitter.com/ggoggin"/>
    <hyperlink ref="AY143" r:id="rId650" display="https://twitter.com/andrea_carson"/>
    <hyperlink ref="AY144" r:id="rId651" display="https://twitter.com/howresearchers"/>
    <hyperlink ref="AY145" r:id="rId652" display="https://twitter.com/routledge_mandc"/>
    <hyperlink ref="AY146" r:id="rId653" display="https://twitter.com/daynac_phd"/>
    <hyperlink ref="AY147" r:id="rId654" display="https://twitter.com/ica_cat"/>
    <hyperlink ref="AY148" r:id="rId655" display="https://twitter.com/vivianfrancos"/>
  </hyperlinks>
  <printOptions/>
  <pageMargins left="0.7" right="0.7" top="0.75" bottom="0.75" header="0.3" footer="0.3"/>
  <pageSetup horizontalDpi="600" verticalDpi="600" orientation="portrait" r:id="rId660"/>
  <drawing r:id="rId659"/>
  <legacyDrawing r:id="rId657"/>
  <tableParts>
    <tablePart r:id="rId65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1945</v>
      </c>
      <c r="Z2" s="13" t="s">
        <v>1953</v>
      </c>
      <c r="AA2" s="13" t="s">
        <v>1970</v>
      </c>
      <c r="AB2" s="13" t="s">
        <v>1985</v>
      </c>
      <c r="AC2" s="13" t="s">
        <v>2013</v>
      </c>
      <c r="AD2" s="13" t="s">
        <v>2027</v>
      </c>
      <c r="AE2" s="13" t="s">
        <v>2029</v>
      </c>
      <c r="AF2" s="13" t="s">
        <v>2038</v>
      </c>
      <c r="AG2" s="118" t="s">
        <v>2111</v>
      </c>
      <c r="AH2" s="118" t="s">
        <v>2112</v>
      </c>
      <c r="AI2" s="118" t="s">
        <v>2113</v>
      </c>
      <c r="AJ2" s="118" t="s">
        <v>2114</v>
      </c>
      <c r="AK2" s="118" t="s">
        <v>2115</v>
      </c>
      <c r="AL2" s="118" t="s">
        <v>2116</v>
      </c>
      <c r="AM2" s="118" t="s">
        <v>2117</v>
      </c>
      <c r="AN2" s="118" t="s">
        <v>2118</v>
      </c>
      <c r="AO2" s="118" t="s">
        <v>2121</v>
      </c>
    </row>
    <row r="3" spans="1:41" ht="15">
      <c r="A3" s="87" t="s">
        <v>1917</v>
      </c>
      <c r="B3" s="65" t="s">
        <v>1921</v>
      </c>
      <c r="C3" s="65" t="s">
        <v>56</v>
      </c>
      <c r="D3" s="104"/>
      <c r="E3" s="103"/>
      <c r="F3" s="105" t="s">
        <v>2129</v>
      </c>
      <c r="G3" s="106"/>
      <c r="H3" s="106"/>
      <c r="I3" s="107">
        <v>3</v>
      </c>
      <c r="J3" s="108"/>
      <c r="K3" s="48">
        <v>100</v>
      </c>
      <c r="L3" s="48">
        <v>91</v>
      </c>
      <c r="M3" s="48">
        <v>18</v>
      </c>
      <c r="N3" s="48">
        <v>109</v>
      </c>
      <c r="O3" s="48">
        <v>1</v>
      </c>
      <c r="P3" s="49">
        <v>0</v>
      </c>
      <c r="Q3" s="49">
        <v>0</v>
      </c>
      <c r="R3" s="48">
        <v>1</v>
      </c>
      <c r="S3" s="48">
        <v>0</v>
      </c>
      <c r="T3" s="48">
        <v>100</v>
      </c>
      <c r="U3" s="48">
        <v>109</v>
      </c>
      <c r="V3" s="48">
        <v>2</v>
      </c>
      <c r="W3" s="49">
        <v>1.9602</v>
      </c>
      <c r="X3" s="49">
        <v>0.01</v>
      </c>
      <c r="Y3" s="78" t="s">
        <v>1946</v>
      </c>
      <c r="Z3" s="78" t="s">
        <v>455</v>
      </c>
      <c r="AA3" s="78" t="s">
        <v>462</v>
      </c>
      <c r="AB3" s="84" t="s">
        <v>1986</v>
      </c>
      <c r="AC3" s="84" t="s">
        <v>2014</v>
      </c>
      <c r="AD3" s="84" t="s">
        <v>2028</v>
      </c>
      <c r="AE3" s="84" t="s">
        <v>2030</v>
      </c>
      <c r="AF3" s="84" t="s">
        <v>2039</v>
      </c>
      <c r="AG3" s="121">
        <v>0</v>
      </c>
      <c r="AH3" s="124">
        <v>0</v>
      </c>
      <c r="AI3" s="121">
        <v>0</v>
      </c>
      <c r="AJ3" s="124">
        <v>0</v>
      </c>
      <c r="AK3" s="121">
        <v>0</v>
      </c>
      <c r="AL3" s="124">
        <v>0</v>
      </c>
      <c r="AM3" s="121">
        <v>384</v>
      </c>
      <c r="AN3" s="124">
        <v>100</v>
      </c>
      <c r="AO3" s="121">
        <v>384</v>
      </c>
    </row>
    <row r="4" spans="1:41" ht="15">
      <c r="A4" s="87" t="s">
        <v>1918</v>
      </c>
      <c r="B4" s="65" t="s">
        <v>1922</v>
      </c>
      <c r="C4" s="65" t="s">
        <v>56</v>
      </c>
      <c r="D4" s="110"/>
      <c r="E4" s="109"/>
      <c r="F4" s="111" t="s">
        <v>2130</v>
      </c>
      <c r="G4" s="112"/>
      <c r="H4" s="112"/>
      <c r="I4" s="113">
        <v>4</v>
      </c>
      <c r="J4" s="114"/>
      <c r="K4" s="48">
        <v>26</v>
      </c>
      <c r="L4" s="48">
        <v>25</v>
      </c>
      <c r="M4" s="48">
        <v>0</v>
      </c>
      <c r="N4" s="48">
        <v>25</v>
      </c>
      <c r="O4" s="48">
        <v>0</v>
      </c>
      <c r="P4" s="49">
        <v>0</v>
      </c>
      <c r="Q4" s="49">
        <v>0</v>
      </c>
      <c r="R4" s="48">
        <v>1</v>
      </c>
      <c r="S4" s="48">
        <v>0</v>
      </c>
      <c r="T4" s="48">
        <v>26</v>
      </c>
      <c r="U4" s="48">
        <v>25</v>
      </c>
      <c r="V4" s="48">
        <v>2</v>
      </c>
      <c r="W4" s="49">
        <v>1.849112</v>
      </c>
      <c r="X4" s="49">
        <v>0.038461538461538464</v>
      </c>
      <c r="Y4" s="78" t="s">
        <v>1946</v>
      </c>
      <c r="Z4" s="78" t="s">
        <v>455</v>
      </c>
      <c r="AA4" s="78" t="s">
        <v>462</v>
      </c>
      <c r="AB4" s="84" t="s">
        <v>1987</v>
      </c>
      <c r="AC4" s="84" t="s">
        <v>2015</v>
      </c>
      <c r="AD4" s="84"/>
      <c r="AE4" s="84" t="s">
        <v>2031</v>
      </c>
      <c r="AF4" s="84" t="s">
        <v>2040</v>
      </c>
      <c r="AG4" s="121">
        <v>0</v>
      </c>
      <c r="AH4" s="124">
        <v>0</v>
      </c>
      <c r="AI4" s="121">
        <v>0</v>
      </c>
      <c r="AJ4" s="124">
        <v>0</v>
      </c>
      <c r="AK4" s="121">
        <v>0</v>
      </c>
      <c r="AL4" s="124">
        <v>0</v>
      </c>
      <c r="AM4" s="121">
        <v>117</v>
      </c>
      <c r="AN4" s="124">
        <v>100</v>
      </c>
      <c r="AO4" s="121">
        <v>117</v>
      </c>
    </row>
    <row r="5" spans="1:41" ht="15">
      <c r="A5" s="87" t="s">
        <v>1919</v>
      </c>
      <c r="B5" s="65" t="s">
        <v>1923</v>
      </c>
      <c r="C5" s="65" t="s">
        <v>56</v>
      </c>
      <c r="D5" s="110"/>
      <c r="E5" s="109"/>
      <c r="F5" s="111" t="s">
        <v>2131</v>
      </c>
      <c r="G5" s="112"/>
      <c r="H5" s="112"/>
      <c r="I5" s="113">
        <v>5</v>
      </c>
      <c r="J5" s="114"/>
      <c r="K5" s="48">
        <v>19</v>
      </c>
      <c r="L5" s="48">
        <v>44</v>
      </c>
      <c r="M5" s="48">
        <v>42</v>
      </c>
      <c r="N5" s="48">
        <v>86</v>
      </c>
      <c r="O5" s="48">
        <v>0</v>
      </c>
      <c r="P5" s="49">
        <v>0.017241379310344827</v>
      </c>
      <c r="Q5" s="49">
        <v>0.03389830508474576</v>
      </c>
      <c r="R5" s="48">
        <v>1</v>
      </c>
      <c r="S5" s="48">
        <v>0</v>
      </c>
      <c r="T5" s="48">
        <v>19</v>
      </c>
      <c r="U5" s="48">
        <v>86</v>
      </c>
      <c r="V5" s="48">
        <v>4</v>
      </c>
      <c r="W5" s="49">
        <v>1.700831</v>
      </c>
      <c r="X5" s="49">
        <v>0.17251461988304093</v>
      </c>
      <c r="Y5" s="78" t="s">
        <v>1947</v>
      </c>
      <c r="Z5" s="78" t="s">
        <v>455</v>
      </c>
      <c r="AA5" s="78" t="s">
        <v>1971</v>
      </c>
      <c r="AB5" s="84" t="s">
        <v>1988</v>
      </c>
      <c r="AC5" s="84" t="s">
        <v>2016</v>
      </c>
      <c r="AD5" s="84"/>
      <c r="AE5" s="84" t="s">
        <v>2032</v>
      </c>
      <c r="AF5" s="84" t="s">
        <v>2041</v>
      </c>
      <c r="AG5" s="121">
        <v>4</v>
      </c>
      <c r="AH5" s="124">
        <v>2.1390374331550803</v>
      </c>
      <c r="AI5" s="121">
        <v>0</v>
      </c>
      <c r="AJ5" s="124">
        <v>0</v>
      </c>
      <c r="AK5" s="121">
        <v>0</v>
      </c>
      <c r="AL5" s="124">
        <v>0</v>
      </c>
      <c r="AM5" s="121">
        <v>183</v>
      </c>
      <c r="AN5" s="124">
        <v>97.86096256684492</v>
      </c>
      <c r="AO5" s="121">
        <v>187</v>
      </c>
    </row>
    <row r="6" spans="1:41" ht="15">
      <c r="A6" s="87" t="s">
        <v>1920</v>
      </c>
      <c r="B6" s="65" t="s">
        <v>1924</v>
      </c>
      <c r="C6" s="65" t="s">
        <v>56</v>
      </c>
      <c r="D6" s="110"/>
      <c r="E6" s="109"/>
      <c r="F6" s="111" t="s">
        <v>1920</v>
      </c>
      <c r="G6" s="112"/>
      <c r="H6" s="112"/>
      <c r="I6" s="113">
        <v>6</v>
      </c>
      <c r="J6" s="114"/>
      <c r="K6" s="48">
        <v>1</v>
      </c>
      <c r="L6" s="48">
        <v>1</v>
      </c>
      <c r="M6" s="48">
        <v>0</v>
      </c>
      <c r="N6" s="48">
        <v>1</v>
      </c>
      <c r="O6" s="48">
        <v>1</v>
      </c>
      <c r="P6" s="49" t="s">
        <v>2122</v>
      </c>
      <c r="Q6" s="49" t="s">
        <v>2122</v>
      </c>
      <c r="R6" s="48">
        <v>1</v>
      </c>
      <c r="S6" s="48">
        <v>1</v>
      </c>
      <c r="T6" s="48">
        <v>1</v>
      </c>
      <c r="U6" s="48">
        <v>1</v>
      </c>
      <c r="V6" s="48">
        <v>0</v>
      </c>
      <c r="W6" s="49">
        <v>0</v>
      </c>
      <c r="X6" s="49" t="s">
        <v>2122</v>
      </c>
      <c r="Y6" s="78" t="s">
        <v>449</v>
      </c>
      <c r="Z6" s="78" t="s">
        <v>454</v>
      </c>
      <c r="AA6" s="78" t="s">
        <v>456</v>
      </c>
      <c r="AB6" s="84" t="s">
        <v>740</v>
      </c>
      <c r="AC6" s="84" t="s">
        <v>740</v>
      </c>
      <c r="AD6" s="84"/>
      <c r="AE6" s="84"/>
      <c r="AF6" s="84" t="s">
        <v>212</v>
      </c>
      <c r="AG6" s="121">
        <v>2</v>
      </c>
      <c r="AH6" s="124">
        <v>8.695652173913043</v>
      </c>
      <c r="AI6" s="121">
        <v>0</v>
      </c>
      <c r="AJ6" s="124">
        <v>0</v>
      </c>
      <c r="AK6" s="121">
        <v>0</v>
      </c>
      <c r="AL6" s="124">
        <v>0</v>
      </c>
      <c r="AM6" s="121">
        <v>21</v>
      </c>
      <c r="AN6" s="124">
        <v>91.30434782608695</v>
      </c>
      <c r="AO6" s="121">
        <v>23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1917</v>
      </c>
      <c r="B2" s="84" t="s">
        <v>218</v>
      </c>
      <c r="C2" s="78">
        <f>VLOOKUP(GroupVertices[[#This Row],[Vertex]],Vertices[],MATCH("ID",Vertices[[#Headers],[Vertex]:[Vertex Content Word Count]],0),FALSE)</f>
        <v>12</v>
      </c>
    </row>
    <row r="3" spans="1:3" ht="15">
      <c r="A3" s="78" t="s">
        <v>1917</v>
      </c>
      <c r="B3" s="84" t="s">
        <v>333</v>
      </c>
      <c r="C3" s="78">
        <f>VLOOKUP(GroupVertices[[#This Row],[Vertex]],Vertices[],MATCH("ID",Vertices[[#Headers],[Vertex]:[Vertex Content Word Count]],0),FALSE)</f>
        <v>120</v>
      </c>
    </row>
    <row r="4" spans="1:3" ht="15">
      <c r="A4" s="78" t="s">
        <v>1917</v>
      </c>
      <c r="B4" s="84" t="s">
        <v>332</v>
      </c>
      <c r="C4" s="78">
        <f>VLOOKUP(GroupVertices[[#This Row],[Vertex]],Vertices[],MATCH("ID",Vertices[[#Headers],[Vertex]:[Vertex Content Word Count]],0),FALSE)</f>
        <v>119</v>
      </c>
    </row>
    <row r="5" spans="1:3" ht="15">
      <c r="A5" s="78" t="s">
        <v>1917</v>
      </c>
      <c r="B5" s="84" t="s">
        <v>331</v>
      </c>
      <c r="C5" s="78">
        <f>VLOOKUP(GroupVertices[[#This Row],[Vertex]],Vertices[],MATCH("ID",Vertices[[#Headers],[Vertex]:[Vertex Content Word Count]],0),FALSE)</f>
        <v>118</v>
      </c>
    </row>
    <row r="6" spans="1:3" ht="15">
      <c r="A6" s="78" t="s">
        <v>1917</v>
      </c>
      <c r="B6" s="84" t="s">
        <v>330</v>
      </c>
      <c r="C6" s="78">
        <f>VLOOKUP(GroupVertices[[#This Row],[Vertex]],Vertices[],MATCH("ID",Vertices[[#Headers],[Vertex]:[Vertex Content Word Count]],0),FALSE)</f>
        <v>117</v>
      </c>
    </row>
    <row r="7" spans="1:3" ht="15">
      <c r="A7" s="78" t="s">
        <v>1917</v>
      </c>
      <c r="B7" s="84" t="s">
        <v>329</v>
      </c>
      <c r="C7" s="78">
        <f>VLOOKUP(GroupVertices[[#This Row],[Vertex]],Vertices[],MATCH("ID",Vertices[[#Headers],[Vertex]:[Vertex Content Word Count]],0),FALSE)</f>
        <v>116</v>
      </c>
    </row>
    <row r="8" spans="1:3" ht="15">
      <c r="A8" s="78" t="s">
        <v>1917</v>
      </c>
      <c r="B8" s="84" t="s">
        <v>328</v>
      </c>
      <c r="C8" s="78">
        <f>VLOOKUP(GroupVertices[[#This Row],[Vertex]],Vertices[],MATCH("ID",Vertices[[#Headers],[Vertex]:[Vertex Content Word Count]],0),FALSE)</f>
        <v>115</v>
      </c>
    </row>
    <row r="9" spans="1:3" ht="15">
      <c r="A9" s="78" t="s">
        <v>1917</v>
      </c>
      <c r="B9" s="84" t="s">
        <v>327</v>
      </c>
      <c r="C9" s="78">
        <f>VLOOKUP(GroupVertices[[#This Row],[Vertex]],Vertices[],MATCH("ID",Vertices[[#Headers],[Vertex]:[Vertex Content Word Count]],0),FALSE)</f>
        <v>114</v>
      </c>
    </row>
    <row r="10" spans="1:3" ht="15">
      <c r="A10" s="78" t="s">
        <v>1917</v>
      </c>
      <c r="B10" s="84" t="s">
        <v>326</v>
      </c>
      <c r="C10" s="78">
        <f>VLOOKUP(GroupVertices[[#This Row],[Vertex]],Vertices[],MATCH("ID",Vertices[[#Headers],[Vertex]:[Vertex Content Word Count]],0),FALSE)</f>
        <v>113</v>
      </c>
    </row>
    <row r="11" spans="1:3" ht="15">
      <c r="A11" s="78" t="s">
        <v>1917</v>
      </c>
      <c r="B11" s="84" t="s">
        <v>325</v>
      </c>
      <c r="C11" s="78">
        <f>VLOOKUP(GroupVertices[[#This Row],[Vertex]],Vertices[],MATCH("ID",Vertices[[#Headers],[Vertex]:[Vertex Content Word Count]],0),FALSE)</f>
        <v>112</v>
      </c>
    </row>
    <row r="12" spans="1:3" ht="15">
      <c r="A12" s="78" t="s">
        <v>1917</v>
      </c>
      <c r="B12" s="84" t="s">
        <v>324</v>
      </c>
      <c r="C12" s="78">
        <f>VLOOKUP(GroupVertices[[#This Row],[Vertex]],Vertices[],MATCH("ID",Vertices[[#Headers],[Vertex]:[Vertex Content Word Count]],0),FALSE)</f>
        <v>111</v>
      </c>
    </row>
    <row r="13" spans="1:3" ht="15">
      <c r="A13" s="78" t="s">
        <v>1917</v>
      </c>
      <c r="B13" s="84" t="s">
        <v>323</v>
      </c>
      <c r="C13" s="78">
        <f>VLOOKUP(GroupVertices[[#This Row],[Vertex]],Vertices[],MATCH("ID",Vertices[[#Headers],[Vertex]:[Vertex Content Word Count]],0),FALSE)</f>
        <v>110</v>
      </c>
    </row>
    <row r="14" spans="1:3" ht="15">
      <c r="A14" s="78" t="s">
        <v>1917</v>
      </c>
      <c r="B14" s="84" t="s">
        <v>322</v>
      </c>
      <c r="C14" s="78">
        <f>VLOOKUP(GroupVertices[[#This Row],[Vertex]],Vertices[],MATCH("ID",Vertices[[#Headers],[Vertex]:[Vertex Content Word Count]],0),FALSE)</f>
        <v>109</v>
      </c>
    </row>
    <row r="15" spans="1:3" ht="15">
      <c r="A15" s="78" t="s">
        <v>1917</v>
      </c>
      <c r="B15" s="84" t="s">
        <v>321</v>
      </c>
      <c r="C15" s="78">
        <f>VLOOKUP(GroupVertices[[#This Row],[Vertex]],Vertices[],MATCH("ID",Vertices[[#Headers],[Vertex]:[Vertex Content Word Count]],0),FALSE)</f>
        <v>108</v>
      </c>
    </row>
    <row r="16" spans="1:3" ht="15">
      <c r="A16" s="78" t="s">
        <v>1917</v>
      </c>
      <c r="B16" s="84" t="s">
        <v>320</v>
      </c>
      <c r="C16" s="78">
        <f>VLOOKUP(GroupVertices[[#This Row],[Vertex]],Vertices[],MATCH("ID",Vertices[[#Headers],[Vertex]:[Vertex Content Word Count]],0),FALSE)</f>
        <v>107</v>
      </c>
    </row>
    <row r="17" spans="1:3" ht="15">
      <c r="A17" s="78" t="s">
        <v>1917</v>
      </c>
      <c r="B17" s="84" t="s">
        <v>319</v>
      </c>
      <c r="C17" s="78">
        <f>VLOOKUP(GroupVertices[[#This Row],[Vertex]],Vertices[],MATCH("ID",Vertices[[#Headers],[Vertex]:[Vertex Content Word Count]],0),FALSE)</f>
        <v>106</v>
      </c>
    </row>
    <row r="18" spans="1:3" ht="15">
      <c r="A18" s="78" t="s">
        <v>1917</v>
      </c>
      <c r="B18" s="84" t="s">
        <v>318</v>
      </c>
      <c r="C18" s="78">
        <f>VLOOKUP(GroupVertices[[#This Row],[Vertex]],Vertices[],MATCH("ID",Vertices[[#Headers],[Vertex]:[Vertex Content Word Count]],0),FALSE)</f>
        <v>105</v>
      </c>
    </row>
    <row r="19" spans="1:3" ht="15">
      <c r="A19" s="78" t="s">
        <v>1917</v>
      </c>
      <c r="B19" s="84" t="s">
        <v>317</v>
      </c>
      <c r="C19" s="78">
        <f>VLOOKUP(GroupVertices[[#This Row],[Vertex]],Vertices[],MATCH("ID",Vertices[[#Headers],[Vertex]:[Vertex Content Word Count]],0),FALSE)</f>
        <v>104</v>
      </c>
    </row>
    <row r="20" spans="1:3" ht="15">
      <c r="A20" s="78" t="s">
        <v>1917</v>
      </c>
      <c r="B20" s="84" t="s">
        <v>316</v>
      </c>
      <c r="C20" s="78">
        <f>VLOOKUP(GroupVertices[[#This Row],[Vertex]],Vertices[],MATCH("ID",Vertices[[#Headers],[Vertex]:[Vertex Content Word Count]],0),FALSE)</f>
        <v>103</v>
      </c>
    </row>
    <row r="21" spans="1:3" ht="15">
      <c r="A21" s="78" t="s">
        <v>1917</v>
      </c>
      <c r="B21" s="84" t="s">
        <v>315</v>
      </c>
      <c r="C21" s="78">
        <f>VLOOKUP(GroupVertices[[#This Row],[Vertex]],Vertices[],MATCH("ID",Vertices[[#Headers],[Vertex]:[Vertex Content Word Count]],0),FALSE)</f>
        <v>102</v>
      </c>
    </row>
    <row r="22" spans="1:3" ht="15">
      <c r="A22" s="78" t="s">
        <v>1917</v>
      </c>
      <c r="B22" s="84" t="s">
        <v>314</v>
      </c>
      <c r="C22" s="78">
        <f>VLOOKUP(GroupVertices[[#This Row],[Vertex]],Vertices[],MATCH("ID",Vertices[[#Headers],[Vertex]:[Vertex Content Word Count]],0),FALSE)</f>
        <v>101</v>
      </c>
    </row>
    <row r="23" spans="1:3" ht="15">
      <c r="A23" s="78" t="s">
        <v>1917</v>
      </c>
      <c r="B23" s="84" t="s">
        <v>313</v>
      </c>
      <c r="C23" s="78">
        <f>VLOOKUP(GroupVertices[[#This Row],[Vertex]],Vertices[],MATCH("ID",Vertices[[#Headers],[Vertex]:[Vertex Content Word Count]],0),FALSE)</f>
        <v>100</v>
      </c>
    </row>
    <row r="24" spans="1:3" ht="15">
      <c r="A24" s="78" t="s">
        <v>1917</v>
      </c>
      <c r="B24" s="84" t="s">
        <v>312</v>
      </c>
      <c r="C24" s="78">
        <f>VLOOKUP(GroupVertices[[#This Row],[Vertex]],Vertices[],MATCH("ID",Vertices[[#Headers],[Vertex]:[Vertex Content Word Count]],0),FALSE)</f>
        <v>99</v>
      </c>
    </row>
    <row r="25" spans="1:3" ht="15">
      <c r="A25" s="78" t="s">
        <v>1917</v>
      </c>
      <c r="B25" s="84" t="s">
        <v>311</v>
      </c>
      <c r="C25" s="78">
        <f>VLOOKUP(GroupVertices[[#This Row],[Vertex]],Vertices[],MATCH("ID",Vertices[[#Headers],[Vertex]:[Vertex Content Word Count]],0),FALSE)</f>
        <v>98</v>
      </c>
    </row>
    <row r="26" spans="1:3" ht="15">
      <c r="A26" s="78" t="s">
        <v>1917</v>
      </c>
      <c r="B26" s="84" t="s">
        <v>310</v>
      </c>
      <c r="C26" s="78">
        <f>VLOOKUP(GroupVertices[[#This Row],[Vertex]],Vertices[],MATCH("ID",Vertices[[#Headers],[Vertex]:[Vertex Content Word Count]],0),FALSE)</f>
        <v>97</v>
      </c>
    </row>
    <row r="27" spans="1:3" ht="15">
      <c r="A27" s="78" t="s">
        <v>1917</v>
      </c>
      <c r="B27" s="84" t="s">
        <v>309</v>
      </c>
      <c r="C27" s="78">
        <f>VLOOKUP(GroupVertices[[#This Row],[Vertex]],Vertices[],MATCH("ID",Vertices[[#Headers],[Vertex]:[Vertex Content Word Count]],0),FALSE)</f>
        <v>96</v>
      </c>
    </row>
    <row r="28" spans="1:3" ht="15">
      <c r="A28" s="78" t="s">
        <v>1917</v>
      </c>
      <c r="B28" s="84" t="s">
        <v>308</v>
      </c>
      <c r="C28" s="78">
        <f>VLOOKUP(GroupVertices[[#This Row],[Vertex]],Vertices[],MATCH("ID",Vertices[[#Headers],[Vertex]:[Vertex Content Word Count]],0),FALSE)</f>
        <v>95</v>
      </c>
    </row>
    <row r="29" spans="1:3" ht="15">
      <c r="A29" s="78" t="s">
        <v>1917</v>
      </c>
      <c r="B29" s="84" t="s">
        <v>307</v>
      </c>
      <c r="C29" s="78">
        <f>VLOOKUP(GroupVertices[[#This Row],[Vertex]],Vertices[],MATCH("ID",Vertices[[#Headers],[Vertex]:[Vertex Content Word Count]],0),FALSE)</f>
        <v>94</v>
      </c>
    </row>
    <row r="30" spans="1:3" ht="15">
      <c r="A30" s="78" t="s">
        <v>1917</v>
      </c>
      <c r="B30" s="84" t="s">
        <v>306</v>
      </c>
      <c r="C30" s="78">
        <f>VLOOKUP(GroupVertices[[#This Row],[Vertex]],Vertices[],MATCH("ID",Vertices[[#Headers],[Vertex]:[Vertex Content Word Count]],0),FALSE)</f>
        <v>93</v>
      </c>
    </row>
    <row r="31" spans="1:3" ht="15">
      <c r="A31" s="78" t="s">
        <v>1917</v>
      </c>
      <c r="B31" s="84" t="s">
        <v>305</v>
      </c>
      <c r="C31" s="78">
        <f>VLOOKUP(GroupVertices[[#This Row],[Vertex]],Vertices[],MATCH("ID",Vertices[[#Headers],[Vertex]:[Vertex Content Word Count]],0),FALSE)</f>
        <v>92</v>
      </c>
    </row>
    <row r="32" spans="1:3" ht="15">
      <c r="A32" s="78" t="s">
        <v>1917</v>
      </c>
      <c r="B32" s="84" t="s">
        <v>304</v>
      </c>
      <c r="C32" s="78">
        <f>VLOOKUP(GroupVertices[[#This Row],[Vertex]],Vertices[],MATCH("ID",Vertices[[#Headers],[Vertex]:[Vertex Content Word Count]],0),FALSE)</f>
        <v>91</v>
      </c>
    </row>
    <row r="33" spans="1:3" ht="15">
      <c r="A33" s="78" t="s">
        <v>1917</v>
      </c>
      <c r="B33" s="84" t="s">
        <v>303</v>
      </c>
      <c r="C33" s="78">
        <f>VLOOKUP(GroupVertices[[#This Row],[Vertex]],Vertices[],MATCH("ID",Vertices[[#Headers],[Vertex]:[Vertex Content Word Count]],0),FALSE)</f>
        <v>90</v>
      </c>
    </row>
    <row r="34" spans="1:3" ht="15">
      <c r="A34" s="78" t="s">
        <v>1917</v>
      </c>
      <c r="B34" s="84" t="s">
        <v>302</v>
      </c>
      <c r="C34" s="78">
        <f>VLOOKUP(GroupVertices[[#This Row],[Vertex]],Vertices[],MATCH("ID",Vertices[[#Headers],[Vertex]:[Vertex Content Word Count]],0),FALSE)</f>
        <v>89</v>
      </c>
    </row>
    <row r="35" spans="1:3" ht="15">
      <c r="A35" s="78" t="s">
        <v>1917</v>
      </c>
      <c r="B35" s="84" t="s">
        <v>301</v>
      </c>
      <c r="C35" s="78">
        <f>VLOOKUP(GroupVertices[[#This Row],[Vertex]],Vertices[],MATCH("ID",Vertices[[#Headers],[Vertex]:[Vertex Content Word Count]],0),FALSE)</f>
        <v>88</v>
      </c>
    </row>
    <row r="36" spans="1:3" ht="15">
      <c r="A36" s="78" t="s">
        <v>1917</v>
      </c>
      <c r="B36" s="84" t="s">
        <v>300</v>
      </c>
      <c r="C36" s="78">
        <f>VLOOKUP(GroupVertices[[#This Row],[Vertex]],Vertices[],MATCH("ID",Vertices[[#Headers],[Vertex]:[Vertex Content Word Count]],0),FALSE)</f>
        <v>87</v>
      </c>
    </row>
    <row r="37" spans="1:3" ht="15">
      <c r="A37" s="78" t="s">
        <v>1917</v>
      </c>
      <c r="B37" s="84" t="s">
        <v>299</v>
      </c>
      <c r="C37" s="78">
        <f>VLOOKUP(GroupVertices[[#This Row],[Vertex]],Vertices[],MATCH("ID",Vertices[[#Headers],[Vertex]:[Vertex Content Word Count]],0),FALSE)</f>
        <v>86</v>
      </c>
    </row>
    <row r="38" spans="1:3" ht="15">
      <c r="A38" s="78" t="s">
        <v>1917</v>
      </c>
      <c r="B38" s="84" t="s">
        <v>298</v>
      </c>
      <c r="C38" s="78">
        <f>VLOOKUP(GroupVertices[[#This Row],[Vertex]],Vertices[],MATCH("ID",Vertices[[#Headers],[Vertex]:[Vertex Content Word Count]],0),FALSE)</f>
        <v>85</v>
      </c>
    </row>
    <row r="39" spans="1:3" ht="15">
      <c r="A39" s="78" t="s">
        <v>1917</v>
      </c>
      <c r="B39" s="84" t="s">
        <v>297</v>
      </c>
      <c r="C39" s="78">
        <f>VLOOKUP(GroupVertices[[#This Row],[Vertex]],Vertices[],MATCH("ID",Vertices[[#Headers],[Vertex]:[Vertex Content Word Count]],0),FALSE)</f>
        <v>84</v>
      </c>
    </row>
    <row r="40" spans="1:3" ht="15">
      <c r="A40" s="78" t="s">
        <v>1917</v>
      </c>
      <c r="B40" s="84" t="s">
        <v>296</v>
      </c>
      <c r="C40" s="78">
        <f>VLOOKUP(GroupVertices[[#This Row],[Vertex]],Vertices[],MATCH("ID",Vertices[[#Headers],[Vertex]:[Vertex Content Word Count]],0),FALSE)</f>
        <v>83</v>
      </c>
    </row>
    <row r="41" spans="1:3" ht="15">
      <c r="A41" s="78" t="s">
        <v>1917</v>
      </c>
      <c r="B41" s="84" t="s">
        <v>295</v>
      </c>
      <c r="C41" s="78">
        <f>VLOOKUP(GroupVertices[[#This Row],[Vertex]],Vertices[],MATCH("ID",Vertices[[#Headers],[Vertex]:[Vertex Content Word Count]],0),FALSE)</f>
        <v>82</v>
      </c>
    </row>
    <row r="42" spans="1:3" ht="15">
      <c r="A42" s="78" t="s">
        <v>1917</v>
      </c>
      <c r="B42" s="84" t="s">
        <v>294</v>
      </c>
      <c r="C42" s="78">
        <f>VLOOKUP(GroupVertices[[#This Row],[Vertex]],Vertices[],MATCH("ID",Vertices[[#Headers],[Vertex]:[Vertex Content Word Count]],0),FALSE)</f>
        <v>81</v>
      </c>
    </row>
    <row r="43" spans="1:3" ht="15">
      <c r="A43" s="78" t="s">
        <v>1917</v>
      </c>
      <c r="B43" s="84" t="s">
        <v>293</v>
      </c>
      <c r="C43" s="78">
        <f>VLOOKUP(GroupVertices[[#This Row],[Vertex]],Vertices[],MATCH("ID",Vertices[[#Headers],[Vertex]:[Vertex Content Word Count]],0),FALSE)</f>
        <v>80</v>
      </c>
    </row>
    <row r="44" spans="1:3" ht="15">
      <c r="A44" s="78" t="s">
        <v>1917</v>
      </c>
      <c r="B44" s="84" t="s">
        <v>292</v>
      </c>
      <c r="C44" s="78">
        <f>VLOOKUP(GroupVertices[[#This Row],[Vertex]],Vertices[],MATCH("ID",Vertices[[#Headers],[Vertex]:[Vertex Content Word Count]],0),FALSE)</f>
        <v>79</v>
      </c>
    </row>
    <row r="45" spans="1:3" ht="15">
      <c r="A45" s="78" t="s">
        <v>1917</v>
      </c>
      <c r="B45" s="84" t="s">
        <v>291</v>
      </c>
      <c r="C45" s="78">
        <f>VLOOKUP(GroupVertices[[#This Row],[Vertex]],Vertices[],MATCH("ID",Vertices[[#Headers],[Vertex]:[Vertex Content Word Count]],0),FALSE)</f>
        <v>78</v>
      </c>
    </row>
    <row r="46" spans="1:3" ht="15">
      <c r="A46" s="78" t="s">
        <v>1917</v>
      </c>
      <c r="B46" s="84" t="s">
        <v>290</v>
      </c>
      <c r="C46" s="78">
        <f>VLOOKUP(GroupVertices[[#This Row],[Vertex]],Vertices[],MATCH("ID",Vertices[[#Headers],[Vertex]:[Vertex Content Word Count]],0),FALSE)</f>
        <v>77</v>
      </c>
    </row>
    <row r="47" spans="1:3" ht="15">
      <c r="A47" s="78" t="s">
        <v>1917</v>
      </c>
      <c r="B47" s="84" t="s">
        <v>289</v>
      </c>
      <c r="C47" s="78">
        <f>VLOOKUP(GroupVertices[[#This Row],[Vertex]],Vertices[],MATCH("ID",Vertices[[#Headers],[Vertex]:[Vertex Content Word Count]],0),FALSE)</f>
        <v>76</v>
      </c>
    </row>
    <row r="48" spans="1:3" ht="15">
      <c r="A48" s="78" t="s">
        <v>1917</v>
      </c>
      <c r="B48" s="84" t="s">
        <v>288</v>
      </c>
      <c r="C48" s="78">
        <f>VLOOKUP(GroupVertices[[#This Row],[Vertex]],Vertices[],MATCH("ID",Vertices[[#Headers],[Vertex]:[Vertex Content Word Count]],0),FALSE)</f>
        <v>75</v>
      </c>
    </row>
    <row r="49" spans="1:3" ht="15">
      <c r="A49" s="78" t="s">
        <v>1917</v>
      </c>
      <c r="B49" s="84" t="s">
        <v>287</v>
      </c>
      <c r="C49" s="78">
        <f>VLOOKUP(GroupVertices[[#This Row],[Vertex]],Vertices[],MATCH("ID",Vertices[[#Headers],[Vertex]:[Vertex Content Word Count]],0),FALSE)</f>
        <v>74</v>
      </c>
    </row>
    <row r="50" spans="1:3" ht="15">
      <c r="A50" s="78" t="s">
        <v>1917</v>
      </c>
      <c r="B50" s="84" t="s">
        <v>286</v>
      </c>
      <c r="C50" s="78">
        <f>VLOOKUP(GroupVertices[[#This Row],[Vertex]],Vertices[],MATCH("ID",Vertices[[#Headers],[Vertex]:[Vertex Content Word Count]],0),FALSE)</f>
        <v>73</v>
      </c>
    </row>
    <row r="51" spans="1:3" ht="15">
      <c r="A51" s="78" t="s">
        <v>1917</v>
      </c>
      <c r="B51" s="84" t="s">
        <v>285</v>
      </c>
      <c r="C51" s="78">
        <f>VLOOKUP(GroupVertices[[#This Row],[Vertex]],Vertices[],MATCH("ID",Vertices[[#Headers],[Vertex]:[Vertex Content Word Count]],0),FALSE)</f>
        <v>72</v>
      </c>
    </row>
    <row r="52" spans="1:3" ht="15">
      <c r="A52" s="78" t="s">
        <v>1917</v>
      </c>
      <c r="B52" s="84" t="s">
        <v>284</v>
      </c>
      <c r="C52" s="78">
        <f>VLOOKUP(GroupVertices[[#This Row],[Vertex]],Vertices[],MATCH("ID",Vertices[[#Headers],[Vertex]:[Vertex Content Word Count]],0),FALSE)</f>
        <v>71</v>
      </c>
    </row>
    <row r="53" spans="1:3" ht="15">
      <c r="A53" s="78" t="s">
        <v>1917</v>
      </c>
      <c r="B53" s="84" t="s">
        <v>283</v>
      </c>
      <c r="C53" s="78">
        <f>VLOOKUP(GroupVertices[[#This Row],[Vertex]],Vertices[],MATCH("ID",Vertices[[#Headers],[Vertex]:[Vertex Content Word Count]],0),FALSE)</f>
        <v>70</v>
      </c>
    </row>
    <row r="54" spans="1:3" ht="15">
      <c r="A54" s="78" t="s">
        <v>1917</v>
      </c>
      <c r="B54" s="84" t="s">
        <v>282</v>
      </c>
      <c r="C54" s="78">
        <f>VLOOKUP(GroupVertices[[#This Row],[Vertex]],Vertices[],MATCH("ID",Vertices[[#Headers],[Vertex]:[Vertex Content Word Count]],0),FALSE)</f>
        <v>69</v>
      </c>
    </row>
    <row r="55" spans="1:3" ht="15">
      <c r="A55" s="78" t="s">
        <v>1917</v>
      </c>
      <c r="B55" s="84" t="s">
        <v>281</v>
      </c>
      <c r="C55" s="78">
        <f>VLOOKUP(GroupVertices[[#This Row],[Vertex]],Vertices[],MATCH("ID",Vertices[[#Headers],[Vertex]:[Vertex Content Word Count]],0),FALSE)</f>
        <v>68</v>
      </c>
    </row>
    <row r="56" spans="1:3" ht="15">
      <c r="A56" s="78" t="s">
        <v>1917</v>
      </c>
      <c r="B56" s="84" t="s">
        <v>280</v>
      </c>
      <c r="C56" s="78">
        <f>VLOOKUP(GroupVertices[[#This Row],[Vertex]],Vertices[],MATCH("ID",Vertices[[#Headers],[Vertex]:[Vertex Content Word Count]],0),FALSE)</f>
        <v>67</v>
      </c>
    </row>
    <row r="57" spans="1:3" ht="15">
      <c r="A57" s="78" t="s">
        <v>1917</v>
      </c>
      <c r="B57" s="84" t="s">
        <v>279</v>
      </c>
      <c r="C57" s="78">
        <f>VLOOKUP(GroupVertices[[#This Row],[Vertex]],Vertices[],MATCH("ID",Vertices[[#Headers],[Vertex]:[Vertex Content Word Count]],0),FALSE)</f>
        <v>66</v>
      </c>
    </row>
    <row r="58" spans="1:3" ht="15">
      <c r="A58" s="78" t="s">
        <v>1917</v>
      </c>
      <c r="B58" s="84" t="s">
        <v>278</v>
      </c>
      <c r="C58" s="78">
        <f>VLOOKUP(GroupVertices[[#This Row],[Vertex]],Vertices[],MATCH("ID",Vertices[[#Headers],[Vertex]:[Vertex Content Word Count]],0),FALSE)</f>
        <v>65</v>
      </c>
    </row>
    <row r="59" spans="1:3" ht="15">
      <c r="A59" s="78" t="s">
        <v>1917</v>
      </c>
      <c r="B59" s="84" t="s">
        <v>277</v>
      </c>
      <c r="C59" s="78">
        <f>VLOOKUP(GroupVertices[[#This Row],[Vertex]],Vertices[],MATCH("ID",Vertices[[#Headers],[Vertex]:[Vertex Content Word Count]],0),FALSE)</f>
        <v>64</v>
      </c>
    </row>
    <row r="60" spans="1:3" ht="15">
      <c r="A60" s="78" t="s">
        <v>1917</v>
      </c>
      <c r="B60" s="84" t="s">
        <v>276</v>
      </c>
      <c r="C60" s="78">
        <f>VLOOKUP(GroupVertices[[#This Row],[Vertex]],Vertices[],MATCH("ID",Vertices[[#Headers],[Vertex]:[Vertex Content Word Count]],0),FALSE)</f>
        <v>63</v>
      </c>
    </row>
    <row r="61" spans="1:3" ht="15">
      <c r="A61" s="78" t="s">
        <v>1917</v>
      </c>
      <c r="B61" s="84" t="s">
        <v>275</v>
      </c>
      <c r="C61" s="78">
        <f>VLOOKUP(GroupVertices[[#This Row],[Vertex]],Vertices[],MATCH("ID",Vertices[[#Headers],[Vertex]:[Vertex Content Word Count]],0),FALSE)</f>
        <v>62</v>
      </c>
    </row>
    <row r="62" spans="1:3" ht="15">
      <c r="A62" s="78" t="s">
        <v>1917</v>
      </c>
      <c r="B62" s="84" t="s">
        <v>274</v>
      </c>
      <c r="C62" s="78">
        <f>VLOOKUP(GroupVertices[[#This Row],[Vertex]],Vertices[],MATCH("ID",Vertices[[#Headers],[Vertex]:[Vertex Content Word Count]],0),FALSE)</f>
        <v>61</v>
      </c>
    </row>
    <row r="63" spans="1:3" ht="15">
      <c r="A63" s="78" t="s">
        <v>1917</v>
      </c>
      <c r="B63" s="84" t="s">
        <v>273</v>
      </c>
      <c r="C63" s="78">
        <f>VLOOKUP(GroupVertices[[#This Row],[Vertex]],Vertices[],MATCH("ID",Vertices[[#Headers],[Vertex]:[Vertex Content Word Count]],0),FALSE)</f>
        <v>60</v>
      </c>
    </row>
    <row r="64" spans="1:3" ht="15">
      <c r="A64" s="78" t="s">
        <v>1917</v>
      </c>
      <c r="B64" s="84" t="s">
        <v>272</v>
      </c>
      <c r="C64" s="78">
        <f>VLOOKUP(GroupVertices[[#This Row],[Vertex]],Vertices[],MATCH("ID",Vertices[[#Headers],[Vertex]:[Vertex Content Word Count]],0),FALSE)</f>
        <v>59</v>
      </c>
    </row>
    <row r="65" spans="1:3" ht="15">
      <c r="A65" s="78" t="s">
        <v>1917</v>
      </c>
      <c r="B65" s="84" t="s">
        <v>271</v>
      </c>
      <c r="C65" s="78">
        <f>VLOOKUP(GroupVertices[[#This Row],[Vertex]],Vertices[],MATCH("ID",Vertices[[#Headers],[Vertex]:[Vertex Content Word Count]],0),FALSE)</f>
        <v>58</v>
      </c>
    </row>
    <row r="66" spans="1:3" ht="15">
      <c r="A66" s="78" t="s">
        <v>1917</v>
      </c>
      <c r="B66" s="84" t="s">
        <v>270</v>
      </c>
      <c r="C66" s="78">
        <f>VLOOKUP(GroupVertices[[#This Row],[Vertex]],Vertices[],MATCH("ID",Vertices[[#Headers],[Vertex]:[Vertex Content Word Count]],0),FALSE)</f>
        <v>57</v>
      </c>
    </row>
    <row r="67" spans="1:3" ht="15">
      <c r="A67" s="78" t="s">
        <v>1917</v>
      </c>
      <c r="B67" s="84" t="s">
        <v>269</v>
      </c>
      <c r="C67" s="78">
        <f>VLOOKUP(GroupVertices[[#This Row],[Vertex]],Vertices[],MATCH("ID",Vertices[[#Headers],[Vertex]:[Vertex Content Word Count]],0),FALSE)</f>
        <v>56</v>
      </c>
    </row>
    <row r="68" spans="1:3" ht="15">
      <c r="A68" s="78" t="s">
        <v>1917</v>
      </c>
      <c r="B68" s="84" t="s">
        <v>268</v>
      </c>
      <c r="C68" s="78">
        <f>VLOOKUP(GroupVertices[[#This Row],[Vertex]],Vertices[],MATCH("ID",Vertices[[#Headers],[Vertex]:[Vertex Content Word Count]],0),FALSE)</f>
        <v>55</v>
      </c>
    </row>
    <row r="69" spans="1:3" ht="15">
      <c r="A69" s="78" t="s">
        <v>1917</v>
      </c>
      <c r="B69" s="84" t="s">
        <v>267</v>
      </c>
      <c r="C69" s="78">
        <f>VLOOKUP(GroupVertices[[#This Row],[Vertex]],Vertices[],MATCH("ID",Vertices[[#Headers],[Vertex]:[Vertex Content Word Count]],0),FALSE)</f>
        <v>54</v>
      </c>
    </row>
    <row r="70" spans="1:3" ht="15">
      <c r="A70" s="78" t="s">
        <v>1917</v>
      </c>
      <c r="B70" s="84" t="s">
        <v>266</v>
      </c>
      <c r="C70" s="78">
        <f>VLOOKUP(GroupVertices[[#This Row],[Vertex]],Vertices[],MATCH("ID",Vertices[[#Headers],[Vertex]:[Vertex Content Word Count]],0),FALSE)</f>
        <v>53</v>
      </c>
    </row>
    <row r="71" spans="1:3" ht="15">
      <c r="A71" s="78" t="s">
        <v>1917</v>
      </c>
      <c r="B71" s="84" t="s">
        <v>265</v>
      </c>
      <c r="C71" s="78">
        <f>VLOOKUP(GroupVertices[[#This Row],[Vertex]],Vertices[],MATCH("ID",Vertices[[#Headers],[Vertex]:[Vertex Content Word Count]],0),FALSE)</f>
        <v>52</v>
      </c>
    </row>
    <row r="72" spans="1:3" ht="15">
      <c r="A72" s="78" t="s">
        <v>1917</v>
      </c>
      <c r="B72" s="84" t="s">
        <v>264</v>
      </c>
      <c r="C72" s="78">
        <f>VLOOKUP(GroupVertices[[#This Row],[Vertex]],Vertices[],MATCH("ID",Vertices[[#Headers],[Vertex]:[Vertex Content Word Count]],0),FALSE)</f>
        <v>51</v>
      </c>
    </row>
    <row r="73" spans="1:3" ht="15">
      <c r="A73" s="78" t="s">
        <v>1917</v>
      </c>
      <c r="B73" s="84" t="s">
        <v>263</v>
      </c>
      <c r="C73" s="78">
        <f>VLOOKUP(GroupVertices[[#This Row],[Vertex]],Vertices[],MATCH("ID",Vertices[[#Headers],[Vertex]:[Vertex Content Word Count]],0),FALSE)</f>
        <v>50</v>
      </c>
    </row>
    <row r="74" spans="1:3" ht="15">
      <c r="A74" s="78" t="s">
        <v>1917</v>
      </c>
      <c r="B74" s="84" t="s">
        <v>262</v>
      </c>
      <c r="C74" s="78">
        <f>VLOOKUP(GroupVertices[[#This Row],[Vertex]],Vertices[],MATCH("ID",Vertices[[#Headers],[Vertex]:[Vertex Content Word Count]],0),FALSE)</f>
        <v>49</v>
      </c>
    </row>
    <row r="75" spans="1:3" ht="15">
      <c r="A75" s="78" t="s">
        <v>1917</v>
      </c>
      <c r="B75" s="84" t="s">
        <v>261</v>
      </c>
      <c r="C75" s="78">
        <f>VLOOKUP(GroupVertices[[#This Row],[Vertex]],Vertices[],MATCH("ID",Vertices[[#Headers],[Vertex]:[Vertex Content Word Count]],0),FALSE)</f>
        <v>48</v>
      </c>
    </row>
    <row r="76" spans="1:3" ht="15">
      <c r="A76" s="78" t="s">
        <v>1917</v>
      </c>
      <c r="B76" s="84" t="s">
        <v>260</v>
      </c>
      <c r="C76" s="78">
        <f>VLOOKUP(GroupVertices[[#This Row],[Vertex]],Vertices[],MATCH("ID",Vertices[[#Headers],[Vertex]:[Vertex Content Word Count]],0),FALSE)</f>
        <v>47</v>
      </c>
    </row>
    <row r="77" spans="1:3" ht="15">
      <c r="A77" s="78" t="s">
        <v>1917</v>
      </c>
      <c r="B77" s="84" t="s">
        <v>259</v>
      </c>
      <c r="C77" s="78">
        <f>VLOOKUP(GroupVertices[[#This Row],[Vertex]],Vertices[],MATCH("ID",Vertices[[#Headers],[Vertex]:[Vertex Content Word Count]],0),FALSE)</f>
        <v>46</v>
      </c>
    </row>
    <row r="78" spans="1:3" ht="15">
      <c r="A78" s="78" t="s">
        <v>1917</v>
      </c>
      <c r="B78" s="84" t="s">
        <v>258</v>
      </c>
      <c r="C78" s="78">
        <f>VLOOKUP(GroupVertices[[#This Row],[Vertex]],Vertices[],MATCH("ID",Vertices[[#Headers],[Vertex]:[Vertex Content Word Count]],0),FALSE)</f>
        <v>45</v>
      </c>
    </row>
    <row r="79" spans="1:3" ht="15">
      <c r="A79" s="78" t="s">
        <v>1917</v>
      </c>
      <c r="B79" s="84" t="s">
        <v>257</v>
      </c>
      <c r="C79" s="78">
        <f>VLOOKUP(GroupVertices[[#This Row],[Vertex]],Vertices[],MATCH("ID",Vertices[[#Headers],[Vertex]:[Vertex Content Word Count]],0),FALSE)</f>
        <v>44</v>
      </c>
    </row>
    <row r="80" spans="1:3" ht="15">
      <c r="A80" s="78" t="s">
        <v>1917</v>
      </c>
      <c r="B80" s="84" t="s">
        <v>256</v>
      </c>
      <c r="C80" s="78">
        <f>VLOOKUP(GroupVertices[[#This Row],[Vertex]],Vertices[],MATCH("ID",Vertices[[#Headers],[Vertex]:[Vertex Content Word Count]],0),FALSE)</f>
        <v>43</v>
      </c>
    </row>
    <row r="81" spans="1:3" ht="15">
      <c r="A81" s="78" t="s">
        <v>1917</v>
      </c>
      <c r="B81" s="84" t="s">
        <v>255</v>
      </c>
      <c r="C81" s="78">
        <f>VLOOKUP(GroupVertices[[#This Row],[Vertex]],Vertices[],MATCH("ID",Vertices[[#Headers],[Vertex]:[Vertex Content Word Count]],0),FALSE)</f>
        <v>42</v>
      </c>
    </row>
    <row r="82" spans="1:3" ht="15">
      <c r="A82" s="78" t="s">
        <v>1917</v>
      </c>
      <c r="B82" s="84" t="s">
        <v>254</v>
      </c>
      <c r="C82" s="78">
        <f>VLOOKUP(GroupVertices[[#This Row],[Vertex]],Vertices[],MATCH("ID",Vertices[[#Headers],[Vertex]:[Vertex Content Word Count]],0),FALSE)</f>
        <v>41</v>
      </c>
    </row>
    <row r="83" spans="1:3" ht="15">
      <c r="A83" s="78" t="s">
        <v>1917</v>
      </c>
      <c r="B83" s="84" t="s">
        <v>253</v>
      </c>
      <c r="C83" s="78">
        <f>VLOOKUP(GroupVertices[[#This Row],[Vertex]],Vertices[],MATCH("ID",Vertices[[#Headers],[Vertex]:[Vertex Content Word Count]],0),FALSE)</f>
        <v>40</v>
      </c>
    </row>
    <row r="84" spans="1:3" ht="15">
      <c r="A84" s="78" t="s">
        <v>1917</v>
      </c>
      <c r="B84" s="84" t="s">
        <v>252</v>
      </c>
      <c r="C84" s="78">
        <f>VLOOKUP(GroupVertices[[#This Row],[Vertex]],Vertices[],MATCH("ID",Vertices[[#Headers],[Vertex]:[Vertex Content Word Count]],0),FALSE)</f>
        <v>39</v>
      </c>
    </row>
    <row r="85" spans="1:3" ht="15">
      <c r="A85" s="78" t="s">
        <v>1917</v>
      </c>
      <c r="B85" s="84" t="s">
        <v>251</v>
      </c>
      <c r="C85" s="78">
        <f>VLOOKUP(GroupVertices[[#This Row],[Vertex]],Vertices[],MATCH("ID",Vertices[[#Headers],[Vertex]:[Vertex Content Word Count]],0),FALSE)</f>
        <v>38</v>
      </c>
    </row>
    <row r="86" spans="1:3" ht="15">
      <c r="A86" s="78" t="s">
        <v>1917</v>
      </c>
      <c r="B86" s="84" t="s">
        <v>250</v>
      </c>
      <c r="C86" s="78">
        <f>VLOOKUP(GroupVertices[[#This Row],[Vertex]],Vertices[],MATCH("ID",Vertices[[#Headers],[Vertex]:[Vertex Content Word Count]],0),FALSE)</f>
        <v>37</v>
      </c>
    </row>
    <row r="87" spans="1:3" ht="15">
      <c r="A87" s="78" t="s">
        <v>1917</v>
      </c>
      <c r="B87" s="84" t="s">
        <v>249</v>
      </c>
      <c r="C87" s="78">
        <f>VLOOKUP(GroupVertices[[#This Row],[Vertex]],Vertices[],MATCH("ID",Vertices[[#Headers],[Vertex]:[Vertex Content Word Count]],0),FALSE)</f>
        <v>36</v>
      </c>
    </row>
    <row r="88" spans="1:3" ht="15">
      <c r="A88" s="78" t="s">
        <v>1917</v>
      </c>
      <c r="B88" s="84" t="s">
        <v>248</v>
      </c>
      <c r="C88" s="78">
        <f>VLOOKUP(GroupVertices[[#This Row],[Vertex]],Vertices[],MATCH("ID",Vertices[[#Headers],[Vertex]:[Vertex Content Word Count]],0),FALSE)</f>
        <v>35</v>
      </c>
    </row>
    <row r="89" spans="1:3" ht="15">
      <c r="A89" s="78" t="s">
        <v>1917</v>
      </c>
      <c r="B89" s="84" t="s">
        <v>247</v>
      </c>
      <c r="C89" s="78">
        <f>VLOOKUP(GroupVertices[[#This Row],[Vertex]],Vertices[],MATCH("ID",Vertices[[#Headers],[Vertex]:[Vertex Content Word Count]],0),FALSE)</f>
        <v>34</v>
      </c>
    </row>
    <row r="90" spans="1:3" ht="15">
      <c r="A90" s="78" t="s">
        <v>1917</v>
      </c>
      <c r="B90" s="84" t="s">
        <v>246</v>
      </c>
      <c r="C90" s="78">
        <f>VLOOKUP(GroupVertices[[#This Row],[Vertex]],Vertices[],MATCH("ID",Vertices[[#Headers],[Vertex]:[Vertex Content Word Count]],0),FALSE)</f>
        <v>33</v>
      </c>
    </row>
    <row r="91" spans="1:3" ht="15">
      <c r="A91" s="78" t="s">
        <v>1917</v>
      </c>
      <c r="B91" s="84" t="s">
        <v>245</v>
      </c>
      <c r="C91" s="78">
        <f>VLOOKUP(GroupVertices[[#This Row],[Vertex]],Vertices[],MATCH("ID",Vertices[[#Headers],[Vertex]:[Vertex Content Word Count]],0),FALSE)</f>
        <v>32</v>
      </c>
    </row>
    <row r="92" spans="1:3" ht="15">
      <c r="A92" s="78" t="s">
        <v>1917</v>
      </c>
      <c r="B92" s="84" t="s">
        <v>244</v>
      </c>
      <c r="C92" s="78">
        <f>VLOOKUP(GroupVertices[[#This Row],[Vertex]],Vertices[],MATCH("ID",Vertices[[#Headers],[Vertex]:[Vertex Content Word Count]],0),FALSE)</f>
        <v>31</v>
      </c>
    </row>
    <row r="93" spans="1:3" ht="15">
      <c r="A93" s="78" t="s">
        <v>1917</v>
      </c>
      <c r="B93" s="84" t="s">
        <v>243</v>
      </c>
      <c r="C93" s="78">
        <f>VLOOKUP(GroupVertices[[#This Row],[Vertex]],Vertices[],MATCH("ID",Vertices[[#Headers],[Vertex]:[Vertex Content Word Count]],0),FALSE)</f>
        <v>30</v>
      </c>
    </row>
    <row r="94" spans="1:3" ht="15">
      <c r="A94" s="78" t="s">
        <v>1917</v>
      </c>
      <c r="B94" s="84" t="s">
        <v>242</v>
      </c>
      <c r="C94" s="78">
        <f>VLOOKUP(GroupVertices[[#This Row],[Vertex]],Vertices[],MATCH("ID",Vertices[[#Headers],[Vertex]:[Vertex Content Word Count]],0),FALSE)</f>
        <v>29</v>
      </c>
    </row>
    <row r="95" spans="1:3" ht="15">
      <c r="A95" s="78" t="s">
        <v>1917</v>
      </c>
      <c r="B95" s="84" t="s">
        <v>241</v>
      </c>
      <c r="C95" s="78">
        <f>VLOOKUP(GroupVertices[[#This Row],[Vertex]],Vertices[],MATCH("ID",Vertices[[#Headers],[Vertex]:[Vertex Content Word Count]],0),FALSE)</f>
        <v>28</v>
      </c>
    </row>
    <row r="96" spans="1:3" ht="15">
      <c r="A96" s="78" t="s">
        <v>1917</v>
      </c>
      <c r="B96" s="84" t="s">
        <v>240</v>
      </c>
      <c r="C96" s="78">
        <f>VLOOKUP(GroupVertices[[#This Row],[Vertex]],Vertices[],MATCH("ID",Vertices[[#Headers],[Vertex]:[Vertex Content Word Count]],0),FALSE)</f>
        <v>27</v>
      </c>
    </row>
    <row r="97" spans="1:3" ht="15">
      <c r="A97" s="78" t="s">
        <v>1917</v>
      </c>
      <c r="B97" s="84" t="s">
        <v>239</v>
      </c>
      <c r="C97" s="78">
        <f>VLOOKUP(GroupVertices[[#This Row],[Vertex]],Vertices[],MATCH("ID",Vertices[[#Headers],[Vertex]:[Vertex Content Word Count]],0),FALSE)</f>
        <v>26</v>
      </c>
    </row>
    <row r="98" spans="1:3" ht="15">
      <c r="A98" s="78" t="s">
        <v>1917</v>
      </c>
      <c r="B98" s="84" t="s">
        <v>238</v>
      </c>
      <c r="C98" s="78">
        <f>VLOOKUP(GroupVertices[[#This Row],[Vertex]],Vertices[],MATCH("ID",Vertices[[#Headers],[Vertex]:[Vertex Content Word Count]],0),FALSE)</f>
        <v>25</v>
      </c>
    </row>
    <row r="99" spans="1:3" ht="15">
      <c r="A99" s="78" t="s">
        <v>1917</v>
      </c>
      <c r="B99" s="84" t="s">
        <v>237</v>
      </c>
      <c r="C99" s="78">
        <f>VLOOKUP(GroupVertices[[#This Row],[Vertex]],Vertices[],MATCH("ID",Vertices[[#Headers],[Vertex]:[Vertex Content Word Count]],0),FALSE)</f>
        <v>24</v>
      </c>
    </row>
    <row r="100" spans="1:3" ht="15">
      <c r="A100" s="78" t="s">
        <v>1917</v>
      </c>
      <c r="B100" s="84" t="s">
        <v>236</v>
      </c>
      <c r="C100" s="78">
        <f>VLOOKUP(GroupVertices[[#This Row],[Vertex]],Vertices[],MATCH("ID",Vertices[[#Headers],[Vertex]:[Vertex Content Word Count]],0),FALSE)</f>
        <v>23</v>
      </c>
    </row>
    <row r="101" spans="1:3" ht="15">
      <c r="A101" s="78" t="s">
        <v>1917</v>
      </c>
      <c r="B101" s="84" t="s">
        <v>235</v>
      </c>
      <c r="C101" s="78">
        <f>VLOOKUP(GroupVertices[[#This Row],[Vertex]],Vertices[],MATCH("ID",Vertices[[#Headers],[Vertex]:[Vertex Content Word Count]],0),FALSE)</f>
        <v>22</v>
      </c>
    </row>
    <row r="102" spans="1:3" ht="15">
      <c r="A102" s="78" t="s">
        <v>1918</v>
      </c>
      <c r="B102" s="84" t="s">
        <v>219</v>
      </c>
      <c r="C102" s="78">
        <f>VLOOKUP(GroupVertices[[#This Row],[Vertex]],Vertices[],MATCH("ID",Vertices[[#Headers],[Vertex]:[Vertex Content Word Count]],0),FALSE)</f>
        <v>122</v>
      </c>
    </row>
    <row r="103" spans="1:3" ht="15">
      <c r="A103" s="78" t="s">
        <v>1918</v>
      </c>
      <c r="B103" s="84" t="s">
        <v>357</v>
      </c>
      <c r="C103" s="78">
        <f>VLOOKUP(GroupVertices[[#This Row],[Vertex]],Vertices[],MATCH("ID",Vertices[[#Headers],[Vertex]:[Vertex Content Word Count]],0),FALSE)</f>
        <v>146</v>
      </c>
    </row>
    <row r="104" spans="1:3" ht="15">
      <c r="A104" s="78" t="s">
        <v>1918</v>
      </c>
      <c r="B104" s="84" t="s">
        <v>356</v>
      </c>
      <c r="C104" s="78">
        <f>VLOOKUP(GroupVertices[[#This Row],[Vertex]],Vertices[],MATCH("ID",Vertices[[#Headers],[Vertex]:[Vertex Content Word Count]],0),FALSE)</f>
        <v>145</v>
      </c>
    </row>
    <row r="105" spans="1:3" ht="15">
      <c r="A105" s="78" t="s">
        <v>1918</v>
      </c>
      <c r="B105" s="84" t="s">
        <v>355</v>
      </c>
      <c r="C105" s="78">
        <f>VLOOKUP(GroupVertices[[#This Row],[Vertex]],Vertices[],MATCH("ID",Vertices[[#Headers],[Vertex]:[Vertex Content Word Count]],0),FALSE)</f>
        <v>144</v>
      </c>
    </row>
    <row r="106" spans="1:3" ht="15">
      <c r="A106" s="78" t="s">
        <v>1918</v>
      </c>
      <c r="B106" s="84" t="s">
        <v>354</v>
      </c>
      <c r="C106" s="78">
        <f>VLOOKUP(GroupVertices[[#This Row],[Vertex]],Vertices[],MATCH("ID",Vertices[[#Headers],[Vertex]:[Vertex Content Word Count]],0),FALSE)</f>
        <v>143</v>
      </c>
    </row>
    <row r="107" spans="1:3" ht="15">
      <c r="A107" s="78" t="s">
        <v>1918</v>
      </c>
      <c r="B107" s="84" t="s">
        <v>353</v>
      </c>
      <c r="C107" s="78">
        <f>VLOOKUP(GroupVertices[[#This Row],[Vertex]],Vertices[],MATCH("ID",Vertices[[#Headers],[Vertex]:[Vertex Content Word Count]],0),FALSE)</f>
        <v>142</v>
      </c>
    </row>
    <row r="108" spans="1:3" ht="15">
      <c r="A108" s="78" t="s">
        <v>1918</v>
      </c>
      <c r="B108" s="84" t="s">
        <v>352</v>
      </c>
      <c r="C108" s="78">
        <f>VLOOKUP(GroupVertices[[#This Row],[Vertex]],Vertices[],MATCH("ID",Vertices[[#Headers],[Vertex]:[Vertex Content Word Count]],0),FALSE)</f>
        <v>141</v>
      </c>
    </row>
    <row r="109" spans="1:3" ht="15">
      <c r="A109" s="78" t="s">
        <v>1918</v>
      </c>
      <c r="B109" s="84" t="s">
        <v>351</v>
      </c>
      <c r="C109" s="78">
        <f>VLOOKUP(GroupVertices[[#This Row],[Vertex]],Vertices[],MATCH("ID",Vertices[[#Headers],[Vertex]:[Vertex Content Word Count]],0),FALSE)</f>
        <v>140</v>
      </c>
    </row>
    <row r="110" spans="1:3" ht="15">
      <c r="A110" s="78" t="s">
        <v>1918</v>
      </c>
      <c r="B110" s="84" t="s">
        <v>350</v>
      </c>
      <c r="C110" s="78">
        <f>VLOOKUP(GroupVertices[[#This Row],[Vertex]],Vertices[],MATCH("ID",Vertices[[#Headers],[Vertex]:[Vertex Content Word Count]],0),FALSE)</f>
        <v>139</v>
      </c>
    </row>
    <row r="111" spans="1:3" ht="15">
      <c r="A111" s="78" t="s">
        <v>1918</v>
      </c>
      <c r="B111" s="84" t="s">
        <v>349</v>
      </c>
      <c r="C111" s="78">
        <f>VLOOKUP(GroupVertices[[#This Row],[Vertex]],Vertices[],MATCH("ID",Vertices[[#Headers],[Vertex]:[Vertex Content Word Count]],0),FALSE)</f>
        <v>138</v>
      </c>
    </row>
    <row r="112" spans="1:3" ht="15">
      <c r="A112" s="78" t="s">
        <v>1918</v>
      </c>
      <c r="B112" s="84" t="s">
        <v>348</v>
      </c>
      <c r="C112" s="78">
        <f>VLOOKUP(GroupVertices[[#This Row],[Vertex]],Vertices[],MATCH("ID",Vertices[[#Headers],[Vertex]:[Vertex Content Word Count]],0),FALSE)</f>
        <v>137</v>
      </c>
    </row>
    <row r="113" spans="1:3" ht="15">
      <c r="A113" s="78" t="s">
        <v>1918</v>
      </c>
      <c r="B113" s="84" t="s">
        <v>347</v>
      </c>
      <c r="C113" s="78">
        <f>VLOOKUP(GroupVertices[[#This Row],[Vertex]],Vertices[],MATCH("ID",Vertices[[#Headers],[Vertex]:[Vertex Content Word Count]],0),FALSE)</f>
        <v>136</v>
      </c>
    </row>
    <row r="114" spans="1:3" ht="15">
      <c r="A114" s="78" t="s">
        <v>1918</v>
      </c>
      <c r="B114" s="84" t="s">
        <v>346</v>
      </c>
      <c r="C114" s="78">
        <f>VLOOKUP(GroupVertices[[#This Row],[Vertex]],Vertices[],MATCH("ID",Vertices[[#Headers],[Vertex]:[Vertex Content Word Count]],0),FALSE)</f>
        <v>135</v>
      </c>
    </row>
    <row r="115" spans="1:3" ht="15">
      <c r="A115" s="78" t="s">
        <v>1918</v>
      </c>
      <c r="B115" s="84" t="s">
        <v>345</v>
      </c>
      <c r="C115" s="78">
        <f>VLOOKUP(GroupVertices[[#This Row],[Vertex]],Vertices[],MATCH("ID",Vertices[[#Headers],[Vertex]:[Vertex Content Word Count]],0),FALSE)</f>
        <v>134</v>
      </c>
    </row>
    <row r="116" spans="1:3" ht="15">
      <c r="A116" s="78" t="s">
        <v>1918</v>
      </c>
      <c r="B116" s="84" t="s">
        <v>344</v>
      </c>
      <c r="C116" s="78">
        <f>VLOOKUP(GroupVertices[[#This Row],[Vertex]],Vertices[],MATCH("ID",Vertices[[#Headers],[Vertex]:[Vertex Content Word Count]],0),FALSE)</f>
        <v>133</v>
      </c>
    </row>
    <row r="117" spans="1:3" ht="15">
      <c r="A117" s="78" t="s">
        <v>1918</v>
      </c>
      <c r="B117" s="84" t="s">
        <v>343</v>
      </c>
      <c r="C117" s="78">
        <f>VLOOKUP(GroupVertices[[#This Row],[Vertex]],Vertices[],MATCH("ID",Vertices[[#Headers],[Vertex]:[Vertex Content Word Count]],0),FALSE)</f>
        <v>132</v>
      </c>
    </row>
    <row r="118" spans="1:3" ht="15">
      <c r="A118" s="78" t="s">
        <v>1918</v>
      </c>
      <c r="B118" s="84" t="s">
        <v>342</v>
      </c>
      <c r="C118" s="78">
        <f>VLOOKUP(GroupVertices[[#This Row],[Vertex]],Vertices[],MATCH("ID",Vertices[[#Headers],[Vertex]:[Vertex Content Word Count]],0),FALSE)</f>
        <v>131</v>
      </c>
    </row>
    <row r="119" spans="1:3" ht="15">
      <c r="A119" s="78" t="s">
        <v>1918</v>
      </c>
      <c r="B119" s="84" t="s">
        <v>341</v>
      </c>
      <c r="C119" s="78">
        <f>VLOOKUP(GroupVertices[[#This Row],[Vertex]],Vertices[],MATCH("ID",Vertices[[#Headers],[Vertex]:[Vertex Content Word Count]],0),FALSE)</f>
        <v>130</v>
      </c>
    </row>
    <row r="120" spans="1:3" ht="15">
      <c r="A120" s="78" t="s">
        <v>1918</v>
      </c>
      <c r="B120" s="84" t="s">
        <v>340</v>
      </c>
      <c r="C120" s="78">
        <f>VLOOKUP(GroupVertices[[#This Row],[Vertex]],Vertices[],MATCH("ID",Vertices[[#Headers],[Vertex]:[Vertex Content Word Count]],0),FALSE)</f>
        <v>129</v>
      </c>
    </row>
    <row r="121" spans="1:3" ht="15">
      <c r="A121" s="78" t="s">
        <v>1918</v>
      </c>
      <c r="B121" s="84" t="s">
        <v>339</v>
      </c>
      <c r="C121" s="78">
        <f>VLOOKUP(GroupVertices[[#This Row],[Vertex]],Vertices[],MATCH("ID",Vertices[[#Headers],[Vertex]:[Vertex Content Word Count]],0),FALSE)</f>
        <v>128</v>
      </c>
    </row>
    <row r="122" spans="1:3" ht="15">
      <c r="A122" s="78" t="s">
        <v>1918</v>
      </c>
      <c r="B122" s="84" t="s">
        <v>338</v>
      </c>
      <c r="C122" s="78">
        <f>VLOOKUP(GroupVertices[[#This Row],[Vertex]],Vertices[],MATCH("ID",Vertices[[#Headers],[Vertex]:[Vertex Content Word Count]],0),FALSE)</f>
        <v>127</v>
      </c>
    </row>
    <row r="123" spans="1:3" ht="15">
      <c r="A123" s="78" t="s">
        <v>1918</v>
      </c>
      <c r="B123" s="84" t="s">
        <v>220</v>
      </c>
      <c r="C123" s="78">
        <f>VLOOKUP(GroupVertices[[#This Row],[Vertex]],Vertices[],MATCH("ID",Vertices[[#Headers],[Vertex]:[Vertex Content Word Count]],0),FALSE)</f>
        <v>126</v>
      </c>
    </row>
    <row r="124" spans="1:3" ht="15">
      <c r="A124" s="78" t="s">
        <v>1918</v>
      </c>
      <c r="B124" s="84" t="s">
        <v>337</v>
      </c>
      <c r="C124" s="78">
        <f>VLOOKUP(GroupVertices[[#This Row],[Vertex]],Vertices[],MATCH("ID",Vertices[[#Headers],[Vertex]:[Vertex Content Word Count]],0),FALSE)</f>
        <v>125</v>
      </c>
    </row>
    <row r="125" spans="1:3" ht="15">
      <c r="A125" s="78" t="s">
        <v>1918</v>
      </c>
      <c r="B125" s="84" t="s">
        <v>336</v>
      </c>
      <c r="C125" s="78">
        <f>VLOOKUP(GroupVertices[[#This Row],[Vertex]],Vertices[],MATCH("ID",Vertices[[#Headers],[Vertex]:[Vertex Content Word Count]],0),FALSE)</f>
        <v>124</v>
      </c>
    </row>
    <row r="126" spans="1:3" ht="15">
      <c r="A126" s="78" t="s">
        <v>1918</v>
      </c>
      <c r="B126" s="84" t="s">
        <v>335</v>
      </c>
      <c r="C126" s="78">
        <f>VLOOKUP(GroupVertices[[#This Row],[Vertex]],Vertices[],MATCH("ID",Vertices[[#Headers],[Vertex]:[Vertex Content Word Count]],0),FALSE)</f>
        <v>123</v>
      </c>
    </row>
    <row r="127" spans="1:3" ht="15">
      <c r="A127" s="78" t="s">
        <v>1918</v>
      </c>
      <c r="B127" s="84" t="s">
        <v>334</v>
      </c>
      <c r="C127" s="78">
        <f>VLOOKUP(GroupVertices[[#This Row],[Vertex]],Vertices[],MATCH("ID",Vertices[[#Headers],[Vertex]:[Vertex Content Word Count]],0),FALSE)</f>
        <v>121</v>
      </c>
    </row>
    <row r="128" spans="1:3" ht="15">
      <c r="A128" s="78" t="s">
        <v>1919</v>
      </c>
      <c r="B128" s="84" t="s">
        <v>222</v>
      </c>
      <c r="C128" s="78">
        <f>VLOOKUP(GroupVertices[[#This Row],[Vertex]],Vertices[],MATCH("ID",Vertices[[#Headers],[Vertex]:[Vertex Content Word Count]],0),FALSE)</f>
        <v>148</v>
      </c>
    </row>
    <row r="129" spans="1:3" ht="15">
      <c r="A129" s="78" t="s">
        <v>1919</v>
      </c>
      <c r="B129" s="84" t="s">
        <v>217</v>
      </c>
      <c r="C129" s="78">
        <f>VLOOKUP(GroupVertices[[#This Row],[Vertex]],Vertices[],MATCH("ID",Vertices[[#Headers],[Vertex]:[Vertex Content Word Count]],0),FALSE)</f>
        <v>20</v>
      </c>
    </row>
    <row r="130" spans="1:3" ht="15">
      <c r="A130" s="78" t="s">
        <v>1919</v>
      </c>
      <c r="B130" s="84" t="s">
        <v>229</v>
      </c>
      <c r="C130" s="78">
        <f>VLOOKUP(GroupVertices[[#This Row],[Vertex]],Vertices[],MATCH("ID",Vertices[[#Headers],[Vertex]:[Vertex Content Word Count]],0),FALSE)</f>
        <v>13</v>
      </c>
    </row>
    <row r="131" spans="1:3" ht="15">
      <c r="A131" s="78" t="s">
        <v>1919</v>
      </c>
      <c r="B131" s="84" t="s">
        <v>231</v>
      </c>
      <c r="C131" s="78">
        <f>VLOOKUP(GroupVertices[[#This Row],[Vertex]],Vertices[],MATCH("ID",Vertices[[#Headers],[Vertex]:[Vertex Content Word Count]],0),FALSE)</f>
        <v>15</v>
      </c>
    </row>
    <row r="132" spans="1:3" ht="15">
      <c r="A132" s="78" t="s">
        <v>1919</v>
      </c>
      <c r="B132" s="84" t="s">
        <v>230</v>
      </c>
      <c r="C132" s="78">
        <f>VLOOKUP(GroupVertices[[#This Row],[Vertex]],Vertices[],MATCH("ID",Vertices[[#Headers],[Vertex]:[Vertex Content Word Count]],0),FALSE)</f>
        <v>14</v>
      </c>
    </row>
    <row r="133" spans="1:3" ht="15">
      <c r="A133" s="78" t="s">
        <v>1919</v>
      </c>
      <c r="B133" s="84" t="s">
        <v>228</v>
      </c>
      <c r="C133" s="78">
        <f>VLOOKUP(GroupVertices[[#This Row],[Vertex]],Vertices[],MATCH("ID",Vertices[[#Headers],[Vertex]:[Vertex Content Word Count]],0),FALSE)</f>
        <v>11</v>
      </c>
    </row>
    <row r="134" spans="1:3" ht="15">
      <c r="A134" s="78" t="s">
        <v>1919</v>
      </c>
      <c r="B134" s="84" t="s">
        <v>233</v>
      </c>
      <c r="C134" s="78">
        <f>VLOOKUP(GroupVertices[[#This Row],[Vertex]],Vertices[],MATCH("ID",Vertices[[#Headers],[Vertex]:[Vertex Content Word Count]],0),FALSE)</f>
        <v>19</v>
      </c>
    </row>
    <row r="135" spans="1:3" ht="15">
      <c r="A135" s="78" t="s">
        <v>1919</v>
      </c>
      <c r="B135" s="84" t="s">
        <v>226</v>
      </c>
      <c r="C135" s="78">
        <f>VLOOKUP(GroupVertices[[#This Row],[Vertex]],Vertices[],MATCH("ID",Vertices[[#Headers],[Vertex]:[Vertex Content Word Count]],0),FALSE)</f>
        <v>9</v>
      </c>
    </row>
    <row r="136" spans="1:3" ht="15">
      <c r="A136" s="78" t="s">
        <v>1919</v>
      </c>
      <c r="B136" s="84" t="s">
        <v>232</v>
      </c>
      <c r="C136" s="78">
        <f>VLOOKUP(GroupVertices[[#This Row],[Vertex]],Vertices[],MATCH("ID",Vertices[[#Headers],[Vertex]:[Vertex Content Word Count]],0),FALSE)</f>
        <v>18</v>
      </c>
    </row>
    <row r="137" spans="1:3" ht="15">
      <c r="A137" s="78" t="s">
        <v>1919</v>
      </c>
      <c r="B137" s="84" t="s">
        <v>221</v>
      </c>
      <c r="C137" s="78">
        <f>VLOOKUP(GroupVertices[[#This Row],[Vertex]],Vertices[],MATCH("ID",Vertices[[#Headers],[Vertex]:[Vertex Content Word Count]],0),FALSE)</f>
        <v>147</v>
      </c>
    </row>
    <row r="138" spans="1:3" ht="15">
      <c r="A138" s="78" t="s">
        <v>1919</v>
      </c>
      <c r="B138" s="84" t="s">
        <v>234</v>
      </c>
      <c r="C138" s="78">
        <f>VLOOKUP(GroupVertices[[#This Row],[Vertex]],Vertices[],MATCH("ID",Vertices[[#Headers],[Vertex]:[Vertex Content Word Count]],0),FALSE)</f>
        <v>21</v>
      </c>
    </row>
    <row r="139" spans="1:3" ht="15">
      <c r="A139" s="78" t="s">
        <v>1919</v>
      </c>
      <c r="B139" s="84" t="s">
        <v>225</v>
      </c>
      <c r="C139" s="78">
        <f>VLOOKUP(GroupVertices[[#This Row],[Vertex]],Vertices[],MATCH("ID",Vertices[[#Headers],[Vertex]:[Vertex Content Word Count]],0),FALSE)</f>
        <v>8</v>
      </c>
    </row>
    <row r="140" spans="1:3" ht="15">
      <c r="A140" s="78" t="s">
        <v>1919</v>
      </c>
      <c r="B140" s="84" t="s">
        <v>224</v>
      </c>
      <c r="C140" s="78">
        <f>VLOOKUP(GroupVertices[[#This Row],[Vertex]],Vertices[],MATCH("ID",Vertices[[#Headers],[Vertex]:[Vertex Content Word Count]],0),FALSE)</f>
        <v>7</v>
      </c>
    </row>
    <row r="141" spans="1:3" ht="15">
      <c r="A141" s="78" t="s">
        <v>1919</v>
      </c>
      <c r="B141" s="84" t="s">
        <v>227</v>
      </c>
      <c r="C141" s="78">
        <f>VLOOKUP(GroupVertices[[#This Row],[Vertex]],Vertices[],MATCH("ID",Vertices[[#Headers],[Vertex]:[Vertex Content Word Count]],0),FALSE)</f>
        <v>10</v>
      </c>
    </row>
    <row r="142" spans="1:3" ht="15">
      <c r="A142" s="78" t="s">
        <v>1919</v>
      </c>
      <c r="B142" s="84" t="s">
        <v>216</v>
      </c>
      <c r="C142" s="78">
        <f>VLOOKUP(GroupVertices[[#This Row],[Vertex]],Vertices[],MATCH("ID",Vertices[[#Headers],[Vertex]:[Vertex Content Word Count]],0),FALSE)</f>
        <v>17</v>
      </c>
    </row>
    <row r="143" spans="1:3" ht="15">
      <c r="A143" s="78" t="s">
        <v>1919</v>
      </c>
      <c r="B143" s="84" t="s">
        <v>215</v>
      </c>
      <c r="C143" s="78">
        <f>VLOOKUP(GroupVertices[[#This Row],[Vertex]],Vertices[],MATCH("ID",Vertices[[#Headers],[Vertex]:[Vertex Content Word Count]],0),FALSE)</f>
        <v>16</v>
      </c>
    </row>
    <row r="144" spans="1:3" ht="15">
      <c r="A144" s="78" t="s">
        <v>1919</v>
      </c>
      <c r="B144" s="84" t="s">
        <v>213</v>
      </c>
      <c r="C144" s="78">
        <f>VLOOKUP(GroupVertices[[#This Row],[Vertex]],Vertices[],MATCH("ID",Vertices[[#Headers],[Vertex]:[Vertex Content Word Count]],0),FALSE)</f>
        <v>4</v>
      </c>
    </row>
    <row r="145" spans="1:3" ht="15">
      <c r="A145" s="78" t="s">
        <v>1919</v>
      </c>
      <c r="B145" s="84" t="s">
        <v>214</v>
      </c>
      <c r="C145" s="78">
        <f>VLOOKUP(GroupVertices[[#This Row],[Vertex]],Vertices[],MATCH("ID",Vertices[[#Headers],[Vertex]:[Vertex Content Word Count]],0),FALSE)</f>
        <v>6</v>
      </c>
    </row>
    <row r="146" spans="1:3" ht="15">
      <c r="A146" s="78" t="s">
        <v>1919</v>
      </c>
      <c r="B146" s="84" t="s">
        <v>223</v>
      </c>
      <c r="C146" s="78">
        <f>VLOOKUP(GroupVertices[[#This Row],[Vertex]],Vertices[],MATCH("ID",Vertices[[#Headers],[Vertex]:[Vertex Content Word Count]],0),FALSE)</f>
        <v>5</v>
      </c>
    </row>
    <row r="147" spans="1:3" ht="15">
      <c r="A147" s="78" t="s">
        <v>1920</v>
      </c>
      <c r="B147" s="84" t="s">
        <v>212</v>
      </c>
      <c r="C147" s="78">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1931</v>
      </c>
      <c r="B2" s="34" t="s">
        <v>1878</v>
      </c>
      <c r="D2" s="31">
        <f>MIN(Vertices[Degree])</f>
        <v>0</v>
      </c>
      <c r="E2" s="3">
        <f>COUNTIF(Vertices[Degree],"&gt;= "&amp;D2)-COUNTIF(Vertices[Degree],"&gt;="&amp;D3)</f>
        <v>0</v>
      </c>
      <c r="F2" s="37">
        <f>MIN(Vertices[In-Degree])</f>
        <v>0</v>
      </c>
      <c r="G2" s="38">
        <f>COUNTIF(Vertices[In-Degree],"&gt;= "&amp;F2)-COUNTIF(Vertices[In-Degree],"&gt;="&amp;F3)</f>
        <v>4</v>
      </c>
      <c r="H2" s="37">
        <f>MIN(Vertices[Out-Degree])</f>
        <v>0</v>
      </c>
      <c r="I2" s="38">
        <f>COUNTIF(Vertices[Out-Degree],"&gt;= "&amp;H2)-COUNTIF(Vertices[Out-Degree],"&gt;="&amp;H3)</f>
        <v>137</v>
      </c>
      <c r="J2" s="37">
        <f>MIN(Vertices[Betweenness Centrality])</f>
        <v>0</v>
      </c>
      <c r="K2" s="38">
        <f>COUNTIF(Vertices[Betweenness Centrality],"&gt;= "&amp;J2)-COUNTIF(Vertices[Betweenness Centrality],"&gt;="&amp;J3)</f>
        <v>142</v>
      </c>
      <c r="L2" s="37">
        <f>MIN(Vertices[Closeness Centrality])</f>
        <v>0</v>
      </c>
      <c r="M2" s="38">
        <f>COUNTIF(Vertices[Closeness Centrality],"&gt;= "&amp;L2)-COUNTIF(Vertices[Closeness Centrality],"&gt;="&amp;L3)</f>
        <v>1</v>
      </c>
      <c r="N2" s="37">
        <f>MIN(Vertices[Eigenvector Centrality])</f>
        <v>0</v>
      </c>
      <c r="O2" s="38">
        <f>COUNTIF(Vertices[Eigenvector Centrality],"&gt;= "&amp;N2)-COUNTIF(Vertices[Eigenvector Centrality],"&gt;="&amp;N3)</f>
        <v>3</v>
      </c>
      <c r="P2" s="37">
        <f>MIN(Vertices[PageRank])</f>
        <v>0.329508</v>
      </c>
      <c r="Q2" s="38">
        <f>COUNTIF(Vertices[PageRank],"&gt;= "&amp;P2)-COUNTIF(Vertices[PageRank],"&gt;="&amp;P3)</f>
        <v>131</v>
      </c>
      <c r="R2" s="37">
        <f>MIN(Vertices[Clustering Coefficient])</f>
        <v>0</v>
      </c>
      <c r="S2" s="43">
        <f>COUNTIF(Vertices[Clustering Coefficient],"&gt;= "&amp;R2)-COUNTIF(Vertices[Clustering Coefficient],"&gt;="&amp;R3)</f>
        <v>103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0.18181818181818182</v>
      </c>
      <c r="G3" s="40">
        <f>COUNTIF(Vertices[In-Degree],"&gt;= "&amp;F3)-COUNTIF(Vertices[In-Degree],"&gt;="&amp;F4)</f>
        <v>0</v>
      </c>
      <c r="H3" s="39">
        <f aca="true" t="shared" si="3" ref="H3:H26">H2+($H$57-$H$2)/BinDivisor</f>
        <v>2.4545454545454546</v>
      </c>
      <c r="I3" s="40">
        <f>COUNTIF(Vertices[Out-Degree],"&gt;= "&amp;H3)-COUNTIF(Vertices[Out-Degree],"&gt;="&amp;H4)</f>
        <v>0</v>
      </c>
      <c r="J3" s="39">
        <f aca="true" t="shared" si="4" ref="J3:J26">J2+($J$57-$J$2)/BinDivisor</f>
        <v>357.0084126909091</v>
      </c>
      <c r="K3" s="40">
        <f>COUNTIF(Vertices[Betweenness Centrality],"&gt;= "&amp;J3)-COUNTIF(Vertices[Betweenness Centrality],"&gt;="&amp;J4)</f>
        <v>3</v>
      </c>
      <c r="L3" s="39">
        <f aca="true" t="shared" si="5" ref="L3:L26">L2+($L$57-$L$2)/BinDivisor</f>
        <v>0.00012201818181818182</v>
      </c>
      <c r="M3" s="40">
        <f>COUNTIF(Vertices[Closeness Centrality],"&gt;= "&amp;L3)-COUNTIF(Vertices[Closeness Centrality],"&gt;="&amp;L4)</f>
        <v>0</v>
      </c>
      <c r="N3" s="39">
        <f aca="true" t="shared" si="6" ref="N3:N26">N2+($N$57-$N$2)/BinDivisor</f>
        <v>0.001313690909090909</v>
      </c>
      <c r="O3" s="40">
        <f>COUNTIF(Vertices[Eigenvector Centrality],"&gt;= "&amp;N3)-COUNTIF(Vertices[Eigenvector Centrality],"&gt;="&amp;N4)</f>
        <v>0</v>
      </c>
      <c r="P3" s="39">
        <f aca="true" t="shared" si="7" ref="P3:P26">P2+($P$57-$P$2)/BinDivisor</f>
        <v>1.1727896</v>
      </c>
      <c r="Q3" s="40">
        <f>COUNTIF(Vertices[PageRank],"&gt;= "&amp;P3)-COUNTIF(Vertices[PageRank],"&gt;="&amp;P4)</f>
        <v>9</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146</v>
      </c>
      <c r="D4" s="32">
        <f t="shared" si="1"/>
        <v>0</v>
      </c>
      <c r="E4" s="3">
        <f>COUNTIF(Vertices[Degree],"&gt;= "&amp;D4)-COUNTIF(Vertices[Degree],"&gt;="&amp;D5)</f>
        <v>0</v>
      </c>
      <c r="F4" s="37">
        <f t="shared" si="2"/>
        <v>0.36363636363636365</v>
      </c>
      <c r="G4" s="38">
        <f>COUNTIF(Vertices[In-Degree],"&gt;= "&amp;F4)-COUNTIF(Vertices[In-Degree],"&gt;="&amp;F5)</f>
        <v>0</v>
      </c>
      <c r="H4" s="37">
        <f t="shared" si="3"/>
        <v>4.909090909090909</v>
      </c>
      <c r="I4" s="38">
        <f>COUNTIF(Vertices[Out-Degree],"&gt;= "&amp;H4)-COUNTIF(Vertices[Out-Degree],"&gt;="&amp;H5)</f>
        <v>0</v>
      </c>
      <c r="J4" s="37">
        <f t="shared" si="4"/>
        <v>714.0168253818182</v>
      </c>
      <c r="K4" s="38">
        <f>COUNTIF(Vertices[Betweenness Centrality],"&gt;= "&amp;J4)-COUNTIF(Vertices[Betweenness Centrality],"&gt;="&amp;J5)</f>
        <v>0</v>
      </c>
      <c r="L4" s="37">
        <f t="shared" si="5"/>
        <v>0.00024403636363636363</v>
      </c>
      <c r="M4" s="38">
        <f>COUNTIF(Vertices[Closeness Centrality],"&gt;= "&amp;L4)-COUNTIF(Vertices[Closeness Centrality],"&gt;="&amp;L5)</f>
        <v>0</v>
      </c>
      <c r="N4" s="37">
        <f t="shared" si="6"/>
        <v>0.002627381818181818</v>
      </c>
      <c r="O4" s="38">
        <f>COUNTIF(Vertices[Eigenvector Centrality],"&gt;= "&amp;N4)-COUNTIF(Vertices[Eigenvector Centrality],"&gt;="&amp;N5)</f>
        <v>2</v>
      </c>
      <c r="P4" s="37">
        <f t="shared" si="7"/>
        <v>2.0160712</v>
      </c>
      <c r="Q4" s="38">
        <f>COUNTIF(Vertices[PageRank],"&gt;= "&amp;P4)-COUNTIF(Vertices[PageRank],"&gt;="&amp;P5)</f>
        <v>3</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0.5454545454545454</v>
      </c>
      <c r="G5" s="40">
        <f>COUNTIF(Vertices[In-Degree],"&gt;= "&amp;F5)-COUNTIF(Vertices[In-Degree],"&gt;="&amp;F6)</f>
        <v>0</v>
      </c>
      <c r="H5" s="39">
        <f t="shared" si="3"/>
        <v>7.363636363636363</v>
      </c>
      <c r="I5" s="40">
        <f>COUNTIF(Vertices[Out-Degree],"&gt;= "&amp;H5)-COUNTIF(Vertices[Out-Degree],"&gt;="&amp;H6)</f>
        <v>4</v>
      </c>
      <c r="J5" s="39">
        <f t="shared" si="4"/>
        <v>1071.0252380727272</v>
      </c>
      <c r="K5" s="40">
        <f>COUNTIF(Vertices[Betweenness Centrality],"&gt;= "&amp;J5)-COUNTIF(Vertices[Betweenness Centrality],"&gt;="&amp;J6)</f>
        <v>0</v>
      </c>
      <c r="L5" s="39">
        <f t="shared" si="5"/>
        <v>0.00036605454545454545</v>
      </c>
      <c r="M5" s="40">
        <f>COUNTIF(Vertices[Closeness Centrality],"&gt;= "&amp;L5)-COUNTIF(Vertices[Closeness Centrality],"&gt;="&amp;L6)</f>
        <v>0</v>
      </c>
      <c r="N5" s="39">
        <f t="shared" si="6"/>
        <v>0.003941072727272727</v>
      </c>
      <c r="O5" s="40">
        <f>COUNTIF(Vertices[Eigenvector Centrality],"&gt;= "&amp;N5)-COUNTIF(Vertices[Eigenvector Centrality],"&gt;="&amp;N6)</f>
        <v>0</v>
      </c>
      <c r="P5" s="39">
        <f t="shared" si="7"/>
        <v>2.8593528</v>
      </c>
      <c r="Q5" s="40">
        <f>COUNTIF(Vertices[PageRank],"&gt;= "&amp;P5)-COUNTIF(Vertices[PageRank],"&gt;="&amp;P6)</f>
        <v>1</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193</v>
      </c>
      <c r="D6" s="32">
        <f t="shared" si="1"/>
        <v>0</v>
      </c>
      <c r="E6" s="3">
        <f>COUNTIF(Vertices[Degree],"&gt;= "&amp;D6)-COUNTIF(Vertices[Degree],"&gt;="&amp;D7)</f>
        <v>0</v>
      </c>
      <c r="F6" s="37">
        <f t="shared" si="2"/>
        <v>0.7272727272727273</v>
      </c>
      <c r="G6" s="38">
        <f>COUNTIF(Vertices[In-Degree],"&gt;= "&amp;F6)-COUNTIF(Vertices[In-Degree],"&gt;="&amp;F7)</f>
        <v>0</v>
      </c>
      <c r="H6" s="37">
        <f t="shared" si="3"/>
        <v>9.818181818181818</v>
      </c>
      <c r="I6" s="38">
        <f>COUNTIF(Vertices[Out-Degree],"&gt;= "&amp;H6)-COUNTIF(Vertices[Out-Degree],"&gt;="&amp;H7)</f>
        <v>2</v>
      </c>
      <c r="J6" s="37">
        <f t="shared" si="4"/>
        <v>1428.0336507636364</v>
      </c>
      <c r="K6" s="38">
        <f>COUNTIF(Vertices[Betweenness Centrality],"&gt;= "&amp;J6)-COUNTIF(Vertices[Betweenness Centrality],"&gt;="&amp;J7)</f>
        <v>0</v>
      </c>
      <c r="L6" s="37">
        <f t="shared" si="5"/>
        <v>0.00048807272727272727</v>
      </c>
      <c r="M6" s="38">
        <f>COUNTIF(Vertices[Closeness Centrality],"&gt;= "&amp;L6)-COUNTIF(Vertices[Closeness Centrality],"&gt;="&amp;L7)</f>
        <v>0</v>
      </c>
      <c r="N6" s="37">
        <f t="shared" si="6"/>
        <v>0.005254763636363636</v>
      </c>
      <c r="O6" s="38">
        <f>COUNTIF(Vertices[Eigenvector Centrality],"&gt;= "&amp;N6)-COUNTIF(Vertices[Eigenvector Centrality],"&gt;="&amp;N7)</f>
        <v>99</v>
      </c>
      <c r="P6" s="37">
        <f t="shared" si="7"/>
        <v>3.7026344</v>
      </c>
      <c r="Q6" s="38">
        <f>COUNTIF(Vertices[PageRank],"&gt;= "&amp;P6)-COUNTIF(Vertices[PageRank],"&gt;="&amp;P7)</f>
        <v>0</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121</v>
      </c>
      <c r="D7" s="32">
        <f t="shared" si="1"/>
        <v>0</v>
      </c>
      <c r="E7" s="3">
        <f>COUNTIF(Vertices[Degree],"&gt;= "&amp;D7)-COUNTIF(Vertices[Degree],"&gt;="&amp;D8)</f>
        <v>0</v>
      </c>
      <c r="F7" s="39">
        <f t="shared" si="2"/>
        <v>0.9090909090909092</v>
      </c>
      <c r="G7" s="40">
        <f>COUNTIF(Vertices[In-Degree],"&gt;= "&amp;F7)-COUNTIF(Vertices[In-Degree],"&gt;="&amp;F8)</f>
        <v>102</v>
      </c>
      <c r="H7" s="39">
        <f t="shared" si="3"/>
        <v>12.272727272727273</v>
      </c>
      <c r="I7" s="40">
        <f>COUNTIF(Vertices[Out-Degree],"&gt;= "&amp;H7)-COUNTIF(Vertices[Out-Degree],"&gt;="&amp;H8)</f>
        <v>1</v>
      </c>
      <c r="J7" s="39">
        <f t="shared" si="4"/>
        <v>1785.0420634545455</v>
      </c>
      <c r="K7" s="40">
        <f>COUNTIF(Vertices[Betweenness Centrality],"&gt;= "&amp;J7)-COUNTIF(Vertices[Betweenness Centrality],"&gt;="&amp;J8)</f>
        <v>0</v>
      </c>
      <c r="L7" s="39">
        <f t="shared" si="5"/>
        <v>0.0006100909090909091</v>
      </c>
      <c r="M7" s="40">
        <f>COUNTIF(Vertices[Closeness Centrality],"&gt;= "&amp;L7)-COUNTIF(Vertices[Closeness Centrality],"&gt;="&amp;L8)</f>
        <v>0</v>
      </c>
      <c r="N7" s="39">
        <f t="shared" si="6"/>
        <v>0.006568454545454546</v>
      </c>
      <c r="O7" s="40">
        <f>COUNTIF(Vertices[Eigenvector Centrality],"&gt;= "&amp;N7)-COUNTIF(Vertices[Eigenvector Centrality],"&gt;="&amp;N8)</f>
        <v>26</v>
      </c>
      <c r="P7" s="39">
        <f t="shared" si="7"/>
        <v>4.545916</v>
      </c>
      <c r="Q7" s="40">
        <f>COUNTIF(Vertices[PageRank],"&gt;= "&amp;P7)-COUNTIF(Vertices[PageRank],"&gt;="&amp;P8)</f>
        <v>0</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314</v>
      </c>
      <c r="D8" s="32">
        <f t="shared" si="1"/>
        <v>0</v>
      </c>
      <c r="E8" s="3">
        <f>COUNTIF(Vertices[Degree],"&gt;= "&amp;D8)-COUNTIF(Vertices[Degree],"&gt;="&amp;D9)</f>
        <v>0</v>
      </c>
      <c r="F8" s="37">
        <f t="shared" si="2"/>
        <v>1.090909090909091</v>
      </c>
      <c r="G8" s="38">
        <f>COUNTIF(Vertices[In-Degree],"&gt;= "&amp;F8)-COUNTIF(Vertices[In-Degree],"&gt;="&amp;F9)</f>
        <v>0</v>
      </c>
      <c r="H8" s="37">
        <f t="shared" si="3"/>
        <v>14.727272727272728</v>
      </c>
      <c r="I8" s="38">
        <f>COUNTIF(Vertices[Out-Degree],"&gt;= "&amp;H8)-COUNTIF(Vertices[Out-Degree],"&gt;="&amp;H9)</f>
        <v>0</v>
      </c>
      <c r="J8" s="37">
        <f t="shared" si="4"/>
        <v>2142.0504761454545</v>
      </c>
      <c r="K8" s="38">
        <f>COUNTIF(Vertices[Betweenness Centrality],"&gt;= "&amp;J8)-COUNTIF(Vertices[Betweenness Centrality],"&gt;="&amp;J9)</f>
        <v>0</v>
      </c>
      <c r="L8" s="37">
        <f t="shared" si="5"/>
        <v>0.0007321090909090909</v>
      </c>
      <c r="M8" s="38">
        <f>COUNTIF(Vertices[Closeness Centrality],"&gt;= "&amp;L8)-COUNTIF(Vertices[Closeness Centrality],"&gt;="&amp;L9)</f>
        <v>0</v>
      </c>
      <c r="N8" s="37">
        <f t="shared" si="6"/>
        <v>0.007882145454545455</v>
      </c>
      <c r="O8" s="38">
        <f>COUNTIF(Vertices[Eigenvector Centrality],"&gt;= "&amp;N8)-COUNTIF(Vertices[Eigenvector Centrality],"&gt;="&amp;N9)</f>
        <v>2</v>
      </c>
      <c r="P8" s="37">
        <f t="shared" si="7"/>
        <v>5.3891976</v>
      </c>
      <c r="Q8" s="38">
        <f>COUNTIF(Vertices[PageRank],"&gt;= "&amp;P8)-COUNTIF(Vertices[PageRank],"&gt;="&amp;P9)</f>
        <v>0</v>
      </c>
      <c r="R8" s="37">
        <f t="shared" si="8"/>
        <v>0.1090909090909091</v>
      </c>
      <c r="S8" s="43">
        <f>COUNTIF(Vertices[Clustering Coefficient],"&gt;= "&amp;R8)-COUNTIF(Vertices[Clustering Coefficient],"&gt;="&amp;R9)</f>
        <v>0</v>
      </c>
      <c r="T8" s="37" t="e">
        <f ca="1" t="shared" si="9"/>
        <v>#REF!</v>
      </c>
      <c r="U8" s="38" t="e">
        <f ca="1" t="shared" si="0"/>
        <v>#REF!</v>
      </c>
    </row>
    <row r="9" spans="1:21" ht="15">
      <c r="A9" s="119"/>
      <c r="B9" s="119"/>
      <c r="D9" s="32">
        <f t="shared" si="1"/>
        <v>0</v>
      </c>
      <c r="E9" s="3">
        <f>COUNTIF(Vertices[Degree],"&gt;= "&amp;D9)-COUNTIF(Vertices[Degree],"&gt;="&amp;D10)</f>
        <v>0</v>
      </c>
      <c r="F9" s="39">
        <f t="shared" si="2"/>
        <v>1.272727272727273</v>
      </c>
      <c r="G9" s="40">
        <f>COUNTIF(Vertices[In-Degree],"&gt;= "&amp;F9)-COUNTIF(Vertices[In-Degree],"&gt;="&amp;F10)</f>
        <v>0</v>
      </c>
      <c r="H9" s="39">
        <f t="shared" si="3"/>
        <v>17.181818181818183</v>
      </c>
      <c r="I9" s="40">
        <f>COUNTIF(Vertices[Out-Degree],"&gt;= "&amp;H9)-COUNTIF(Vertices[Out-Degree],"&gt;="&amp;H10)</f>
        <v>0</v>
      </c>
      <c r="J9" s="39">
        <f t="shared" si="4"/>
        <v>2499.0588888363636</v>
      </c>
      <c r="K9" s="40">
        <f>COUNTIF(Vertices[Betweenness Centrality],"&gt;= "&amp;J9)-COUNTIF(Vertices[Betweenness Centrality],"&gt;="&amp;J10)</f>
        <v>0</v>
      </c>
      <c r="L9" s="39">
        <f t="shared" si="5"/>
        <v>0.0008541272727272727</v>
      </c>
      <c r="M9" s="40">
        <f>COUNTIF(Vertices[Closeness Centrality],"&gt;= "&amp;L9)-COUNTIF(Vertices[Closeness Centrality],"&gt;="&amp;L10)</f>
        <v>0</v>
      </c>
      <c r="N9" s="39">
        <f t="shared" si="6"/>
        <v>0.009195836363636365</v>
      </c>
      <c r="O9" s="40">
        <f>COUNTIF(Vertices[Eigenvector Centrality],"&gt;= "&amp;N9)-COUNTIF(Vertices[Eigenvector Centrality],"&gt;="&amp;N10)</f>
        <v>2</v>
      </c>
      <c r="P9" s="39">
        <f t="shared" si="7"/>
        <v>6.2324792</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2</v>
      </c>
      <c r="D10" s="32">
        <f t="shared" si="1"/>
        <v>0</v>
      </c>
      <c r="E10" s="3">
        <f>COUNTIF(Vertices[Degree],"&gt;= "&amp;D10)-COUNTIF(Vertices[Degree],"&gt;="&amp;D11)</f>
        <v>0</v>
      </c>
      <c r="F10" s="37">
        <f t="shared" si="2"/>
        <v>1.4545454545454548</v>
      </c>
      <c r="G10" s="38">
        <f>COUNTIF(Vertices[In-Degree],"&gt;= "&amp;F10)-COUNTIF(Vertices[In-Degree],"&gt;="&amp;F11)</f>
        <v>0</v>
      </c>
      <c r="H10" s="37">
        <f t="shared" si="3"/>
        <v>19.636363636363637</v>
      </c>
      <c r="I10" s="38">
        <f>COUNTIF(Vertices[Out-Degree],"&gt;= "&amp;H10)-COUNTIF(Vertices[Out-Degree],"&gt;="&amp;H11)</f>
        <v>0</v>
      </c>
      <c r="J10" s="37">
        <f t="shared" si="4"/>
        <v>2856.067301527273</v>
      </c>
      <c r="K10" s="38">
        <f>COUNTIF(Vertices[Betweenness Centrality],"&gt;= "&amp;J10)-COUNTIF(Vertices[Betweenness Centrality],"&gt;="&amp;J11)</f>
        <v>0</v>
      </c>
      <c r="L10" s="37">
        <f t="shared" si="5"/>
        <v>0.0009761454545454545</v>
      </c>
      <c r="M10" s="38">
        <f>COUNTIF(Vertices[Closeness Centrality],"&gt;= "&amp;L10)-COUNTIF(Vertices[Closeness Centrality],"&gt;="&amp;L11)</f>
        <v>0</v>
      </c>
      <c r="N10" s="37">
        <f t="shared" si="6"/>
        <v>0.010509527272727274</v>
      </c>
      <c r="O10" s="38">
        <f>COUNTIF(Vertices[Eigenvector Centrality],"&gt;= "&amp;N10)-COUNTIF(Vertices[Eigenvector Centrality],"&gt;="&amp;N11)</f>
        <v>1</v>
      </c>
      <c r="P10" s="37">
        <f t="shared" si="7"/>
        <v>7.0757608</v>
      </c>
      <c r="Q10" s="38">
        <f>COUNTIF(Vertices[PageRank],"&gt;= "&amp;P10)-COUNTIF(Vertices[PageRank],"&gt;="&amp;P11)</f>
        <v>0</v>
      </c>
      <c r="R10" s="37">
        <f t="shared" si="8"/>
        <v>0.14545454545454548</v>
      </c>
      <c r="S10" s="43">
        <f>COUNTIF(Vertices[Clustering Coefficient],"&gt;= "&amp;R10)-COUNTIF(Vertices[Clustering Coefficient],"&gt;="&amp;R11)</f>
        <v>1</v>
      </c>
      <c r="T10" s="37" t="e">
        <f ca="1" t="shared" si="9"/>
        <v>#REF!</v>
      </c>
      <c r="U10" s="38" t="e">
        <f ca="1" t="shared" si="0"/>
        <v>#REF!</v>
      </c>
    </row>
    <row r="11" spans="1:21" ht="15">
      <c r="A11" s="119"/>
      <c r="B11" s="119"/>
      <c r="D11" s="32">
        <f t="shared" si="1"/>
        <v>0</v>
      </c>
      <c r="E11" s="3">
        <f>COUNTIF(Vertices[Degree],"&gt;= "&amp;D11)-COUNTIF(Vertices[Degree],"&gt;="&amp;D12)</f>
        <v>0</v>
      </c>
      <c r="F11" s="39">
        <f t="shared" si="2"/>
        <v>1.6363636363636367</v>
      </c>
      <c r="G11" s="40">
        <f>COUNTIF(Vertices[In-Degree],"&gt;= "&amp;F11)-COUNTIF(Vertices[In-Degree],"&gt;="&amp;F12)</f>
        <v>0</v>
      </c>
      <c r="H11" s="39">
        <f t="shared" si="3"/>
        <v>22.09090909090909</v>
      </c>
      <c r="I11" s="40">
        <f>COUNTIF(Vertices[Out-Degree],"&gt;= "&amp;H11)-COUNTIF(Vertices[Out-Degree],"&gt;="&amp;H12)</f>
        <v>0</v>
      </c>
      <c r="J11" s="39">
        <f t="shared" si="4"/>
        <v>3213.075714218182</v>
      </c>
      <c r="K11" s="40">
        <f>COUNTIF(Vertices[Betweenness Centrality],"&gt;= "&amp;J11)-COUNTIF(Vertices[Betweenness Centrality],"&gt;="&amp;J12)</f>
        <v>0</v>
      </c>
      <c r="L11" s="39">
        <f t="shared" si="5"/>
        <v>0.0010981636363636364</v>
      </c>
      <c r="M11" s="40">
        <f>COUNTIF(Vertices[Closeness Centrality],"&gt;= "&amp;L11)-COUNTIF(Vertices[Closeness Centrality],"&gt;="&amp;L12)</f>
        <v>0</v>
      </c>
      <c r="N11" s="39">
        <f t="shared" si="6"/>
        <v>0.011823218181818184</v>
      </c>
      <c r="O11" s="40">
        <f>COUNTIF(Vertices[Eigenvector Centrality],"&gt;= "&amp;N11)-COUNTIF(Vertices[Eigenvector Centrality],"&gt;="&amp;N12)</f>
        <v>4</v>
      </c>
      <c r="P11" s="39">
        <f t="shared" si="7"/>
        <v>7.9190424</v>
      </c>
      <c r="Q11" s="40">
        <f>COUNTIF(Vertices[PageRank],"&gt;= "&amp;P11)-COUNTIF(Vertices[PageRank],"&gt;="&amp;P12)</f>
        <v>0</v>
      </c>
      <c r="R11" s="39">
        <f t="shared" si="8"/>
        <v>0.16363636363636366</v>
      </c>
      <c r="S11" s="44">
        <f>COUNTIF(Vertices[Clustering Coefficient],"&gt;= "&amp;R11)-COUNTIF(Vertices[Clustering Coefficient],"&gt;="&amp;R12)</f>
        <v>4</v>
      </c>
      <c r="T11" s="39" t="e">
        <f ca="1" t="shared" si="9"/>
        <v>#REF!</v>
      </c>
      <c r="U11" s="40" t="e">
        <f ca="1" t="shared" si="0"/>
        <v>#REF!</v>
      </c>
    </row>
    <row r="12" spans="1:21" ht="15">
      <c r="A12" s="34" t="s">
        <v>170</v>
      </c>
      <c r="B12" s="34">
        <v>0.02608695652173913</v>
      </c>
      <c r="D12" s="32">
        <f t="shared" si="1"/>
        <v>0</v>
      </c>
      <c r="E12" s="3">
        <f>COUNTIF(Vertices[Degree],"&gt;= "&amp;D12)-COUNTIF(Vertices[Degree],"&gt;="&amp;D13)</f>
        <v>0</v>
      </c>
      <c r="F12" s="37">
        <f t="shared" si="2"/>
        <v>1.8181818181818186</v>
      </c>
      <c r="G12" s="38">
        <f>COUNTIF(Vertices[In-Degree],"&gt;= "&amp;F12)-COUNTIF(Vertices[In-Degree],"&gt;="&amp;F13)</f>
        <v>0</v>
      </c>
      <c r="H12" s="37">
        <f t="shared" si="3"/>
        <v>24.545454545454543</v>
      </c>
      <c r="I12" s="38">
        <f>COUNTIF(Vertices[Out-Degree],"&gt;= "&amp;H12)-COUNTIF(Vertices[Out-Degree],"&gt;="&amp;H13)</f>
        <v>0</v>
      </c>
      <c r="J12" s="37">
        <f t="shared" si="4"/>
        <v>3570.084126909091</v>
      </c>
      <c r="K12" s="38">
        <f>COUNTIF(Vertices[Betweenness Centrality],"&gt;= "&amp;J12)-COUNTIF(Vertices[Betweenness Centrality],"&gt;="&amp;J13)</f>
        <v>0</v>
      </c>
      <c r="L12" s="37">
        <f t="shared" si="5"/>
        <v>0.0012201818181818182</v>
      </c>
      <c r="M12" s="38">
        <f>COUNTIF(Vertices[Closeness Centrality],"&gt;= "&amp;L12)-COUNTIF(Vertices[Closeness Centrality],"&gt;="&amp;L13)</f>
        <v>0</v>
      </c>
      <c r="N12" s="37">
        <f t="shared" si="6"/>
        <v>0.013136909090909093</v>
      </c>
      <c r="O12" s="38">
        <f>COUNTIF(Vertices[Eigenvector Centrality],"&gt;= "&amp;N12)-COUNTIF(Vertices[Eigenvector Centrality],"&gt;="&amp;N13)</f>
        <v>2</v>
      </c>
      <c r="P12" s="37">
        <f t="shared" si="7"/>
        <v>8.762324</v>
      </c>
      <c r="Q12" s="38">
        <f>COUNTIF(Vertices[PageRank],"&gt;= "&amp;P12)-COUNTIF(Vertices[PageRank],"&gt;="&amp;P13)</f>
        <v>1</v>
      </c>
      <c r="R12" s="37">
        <f t="shared" si="8"/>
        <v>0.18181818181818185</v>
      </c>
      <c r="S12" s="43">
        <f>COUNTIF(Vertices[Clustering Coefficient],"&gt;= "&amp;R12)-COUNTIF(Vertices[Clustering Coefficient],"&gt;="&amp;R13)</f>
        <v>3</v>
      </c>
      <c r="T12" s="37" t="e">
        <f ca="1" t="shared" si="9"/>
        <v>#REF!</v>
      </c>
      <c r="U12" s="38" t="e">
        <f ca="1" t="shared" si="0"/>
        <v>#REF!</v>
      </c>
    </row>
    <row r="13" spans="1:21" ht="15">
      <c r="A13" s="34" t="s">
        <v>171</v>
      </c>
      <c r="B13" s="34">
        <v>0.05084745762711865</v>
      </c>
      <c r="D13" s="32">
        <f t="shared" si="1"/>
        <v>0</v>
      </c>
      <c r="E13" s="3">
        <f>COUNTIF(Vertices[Degree],"&gt;= "&amp;D13)-COUNTIF(Vertices[Degree],"&gt;="&amp;D14)</f>
        <v>0</v>
      </c>
      <c r="F13" s="39">
        <f t="shared" si="2"/>
        <v>2.0000000000000004</v>
      </c>
      <c r="G13" s="40">
        <f>COUNTIF(Vertices[In-Degree],"&gt;= "&amp;F13)-COUNTIF(Vertices[In-Degree],"&gt;="&amp;F14)</f>
        <v>26</v>
      </c>
      <c r="H13" s="39">
        <f t="shared" si="3"/>
        <v>26.999999999999996</v>
      </c>
      <c r="I13" s="40">
        <f>COUNTIF(Vertices[Out-Degree],"&gt;= "&amp;H13)-COUNTIF(Vertices[Out-Degree],"&gt;="&amp;H14)</f>
        <v>0</v>
      </c>
      <c r="J13" s="39">
        <f t="shared" si="4"/>
        <v>3927.0925396000002</v>
      </c>
      <c r="K13" s="40">
        <f>COUNTIF(Vertices[Betweenness Centrality],"&gt;= "&amp;J13)-COUNTIF(Vertices[Betweenness Centrality],"&gt;="&amp;J14)</f>
        <v>0</v>
      </c>
      <c r="L13" s="39">
        <f t="shared" si="5"/>
        <v>0.0013422</v>
      </c>
      <c r="M13" s="40">
        <f>COUNTIF(Vertices[Closeness Centrality],"&gt;= "&amp;L13)-COUNTIF(Vertices[Closeness Centrality],"&gt;="&amp;L14)</f>
        <v>0</v>
      </c>
      <c r="N13" s="39">
        <f t="shared" si="6"/>
        <v>0.014450600000000003</v>
      </c>
      <c r="O13" s="40">
        <f>COUNTIF(Vertices[Eigenvector Centrality],"&gt;= "&amp;N13)-COUNTIF(Vertices[Eigenvector Centrality],"&gt;="&amp;N14)</f>
        <v>2</v>
      </c>
      <c r="P13" s="39">
        <f t="shared" si="7"/>
        <v>9.605605599999999</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119"/>
      <c r="B14" s="119"/>
      <c r="D14" s="32">
        <f t="shared" si="1"/>
        <v>0</v>
      </c>
      <c r="E14" s="3">
        <f>COUNTIF(Vertices[Degree],"&gt;= "&amp;D14)-COUNTIF(Vertices[Degree],"&gt;="&amp;D15)</f>
        <v>0</v>
      </c>
      <c r="F14" s="37">
        <f t="shared" si="2"/>
        <v>2.181818181818182</v>
      </c>
      <c r="G14" s="38">
        <f>COUNTIF(Vertices[In-Degree],"&gt;= "&amp;F14)-COUNTIF(Vertices[In-Degree],"&gt;="&amp;F15)</f>
        <v>0</v>
      </c>
      <c r="H14" s="37">
        <f t="shared" si="3"/>
        <v>29.45454545454545</v>
      </c>
      <c r="I14" s="38">
        <f>COUNTIF(Vertices[Out-Degree],"&gt;= "&amp;H14)-COUNTIF(Vertices[Out-Degree],"&gt;="&amp;H15)</f>
        <v>0</v>
      </c>
      <c r="J14" s="37">
        <f t="shared" si="4"/>
        <v>4284.100952290909</v>
      </c>
      <c r="K14" s="38">
        <f>COUNTIF(Vertices[Betweenness Centrality],"&gt;= "&amp;J14)-COUNTIF(Vertices[Betweenness Centrality],"&gt;="&amp;J15)</f>
        <v>0</v>
      </c>
      <c r="L14" s="37">
        <f t="shared" si="5"/>
        <v>0.0014642181818181818</v>
      </c>
      <c r="M14" s="38">
        <f>COUNTIF(Vertices[Closeness Centrality],"&gt;= "&amp;L14)-COUNTIF(Vertices[Closeness Centrality],"&gt;="&amp;L15)</f>
        <v>0</v>
      </c>
      <c r="N14" s="37">
        <f t="shared" si="6"/>
        <v>0.01576429090909091</v>
      </c>
      <c r="O14" s="38">
        <f>COUNTIF(Vertices[Eigenvector Centrality],"&gt;= "&amp;N14)-COUNTIF(Vertices[Eigenvector Centrality],"&gt;="&amp;N15)</f>
        <v>0</v>
      </c>
      <c r="P14" s="37">
        <f t="shared" si="7"/>
        <v>10.448887199999998</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2</v>
      </c>
      <c r="D15" s="32">
        <f t="shared" si="1"/>
        <v>0</v>
      </c>
      <c r="E15" s="3">
        <f>COUNTIF(Vertices[Degree],"&gt;= "&amp;D15)-COUNTIF(Vertices[Degree],"&gt;="&amp;D16)</f>
        <v>0</v>
      </c>
      <c r="F15" s="39">
        <f t="shared" si="2"/>
        <v>2.3636363636363638</v>
      </c>
      <c r="G15" s="40">
        <f>COUNTIF(Vertices[In-Degree],"&gt;= "&amp;F15)-COUNTIF(Vertices[In-Degree],"&gt;="&amp;F16)</f>
        <v>0</v>
      </c>
      <c r="H15" s="39">
        <f t="shared" si="3"/>
        <v>31.909090909090903</v>
      </c>
      <c r="I15" s="40">
        <f>COUNTIF(Vertices[Out-Degree],"&gt;= "&amp;H15)-COUNTIF(Vertices[Out-Degree],"&gt;="&amp;H16)</f>
        <v>1</v>
      </c>
      <c r="J15" s="39">
        <f t="shared" si="4"/>
        <v>4641.109364981818</v>
      </c>
      <c r="K15" s="40">
        <f>COUNTIF(Vertices[Betweenness Centrality],"&gt;= "&amp;J15)-COUNTIF(Vertices[Betweenness Centrality],"&gt;="&amp;J16)</f>
        <v>0</v>
      </c>
      <c r="L15" s="39">
        <f t="shared" si="5"/>
        <v>0.0015862363636363636</v>
      </c>
      <c r="M15" s="40">
        <f>COUNTIF(Vertices[Closeness Centrality],"&gt;= "&amp;L15)-COUNTIF(Vertices[Closeness Centrality],"&gt;="&amp;L16)</f>
        <v>0</v>
      </c>
      <c r="N15" s="39">
        <f t="shared" si="6"/>
        <v>0.01707798181818182</v>
      </c>
      <c r="O15" s="40">
        <f>COUNTIF(Vertices[Eigenvector Centrality],"&gt;= "&amp;N15)-COUNTIF(Vertices[Eigenvector Centrality],"&gt;="&amp;N16)</f>
        <v>1</v>
      </c>
      <c r="P15" s="39">
        <f t="shared" si="7"/>
        <v>11.292168799999997</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153</v>
      </c>
      <c r="B16" s="34">
        <v>1</v>
      </c>
      <c r="D16" s="32">
        <f t="shared" si="1"/>
        <v>0</v>
      </c>
      <c r="E16" s="3">
        <f>COUNTIF(Vertices[Degree],"&gt;= "&amp;D16)-COUNTIF(Vertices[Degree],"&gt;="&amp;D17)</f>
        <v>0</v>
      </c>
      <c r="F16" s="37">
        <f t="shared" si="2"/>
        <v>2.5454545454545454</v>
      </c>
      <c r="G16" s="38">
        <f>COUNTIF(Vertices[In-Degree],"&gt;= "&amp;F16)-COUNTIF(Vertices[In-Degree],"&gt;="&amp;F17)</f>
        <v>0</v>
      </c>
      <c r="H16" s="37">
        <f t="shared" si="3"/>
        <v>34.36363636363636</v>
      </c>
      <c r="I16" s="38">
        <f>COUNTIF(Vertices[Out-Degree],"&gt;= "&amp;H16)-COUNTIF(Vertices[Out-Degree],"&gt;="&amp;H17)</f>
        <v>0</v>
      </c>
      <c r="J16" s="37">
        <f t="shared" si="4"/>
        <v>4998.117777672726</v>
      </c>
      <c r="K16" s="38">
        <f>COUNTIF(Vertices[Betweenness Centrality],"&gt;= "&amp;J16)-COUNTIF(Vertices[Betweenness Centrality],"&gt;="&amp;J17)</f>
        <v>0</v>
      </c>
      <c r="L16" s="37">
        <f t="shared" si="5"/>
        <v>0.0017082545454545454</v>
      </c>
      <c r="M16" s="38">
        <f>COUNTIF(Vertices[Closeness Centrality],"&gt;= "&amp;L16)-COUNTIF(Vertices[Closeness Centrality],"&gt;="&amp;L17)</f>
        <v>0</v>
      </c>
      <c r="N16" s="37">
        <f t="shared" si="6"/>
        <v>0.01839167272727273</v>
      </c>
      <c r="O16" s="38">
        <f>COUNTIF(Vertices[Eigenvector Centrality],"&gt;= "&amp;N16)-COUNTIF(Vertices[Eigenvector Centrality],"&gt;="&amp;N17)</f>
        <v>0</v>
      </c>
      <c r="P16" s="37">
        <f t="shared" si="7"/>
        <v>12.135450399999996</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145</v>
      </c>
      <c r="D17" s="32">
        <f t="shared" si="1"/>
        <v>0</v>
      </c>
      <c r="E17" s="3">
        <f>COUNTIF(Vertices[Degree],"&gt;= "&amp;D17)-COUNTIF(Vertices[Degree],"&gt;="&amp;D18)</f>
        <v>0</v>
      </c>
      <c r="F17" s="39">
        <f t="shared" si="2"/>
        <v>2.727272727272727</v>
      </c>
      <c r="G17" s="40">
        <f>COUNTIF(Vertices[In-Degree],"&gt;= "&amp;F17)-COUNTIF(Vertices[In-Degree],"&gt;="&amp;F18)</f>
        <v>0</v>
      </c>
      <c r="H17" s="39">
        <f t="shared" si="3"/>
        <v>36.81818181818181</v>
      </c>
      <c r="I17" s="40">
        <f>COUNTIF(Vertices[Out-Degree],"&gt;= "&amp;H17)-COUNTIF(Vertices[Out-Degree],"&gt;="&amp;H18)</f>
        <v>0</v>
      </c>
      <c r="J17" s="39">
        <f t="shared" si="4"/>
        <v>5355.126190363635</v>
      </c>
      <c r="K17" s="40">
        <f>COUNTIF(Vertices[Betweenness Centrality],"&gt;= "&amp;J17)-COUNTIF(Vertices[Betweenness Centrality],"&gt;="&amp;J18)</f>
        <v>0</v>
      </c>
      <c r="L17" s="39">
        <f t="shared" si="5"/>
        <v>0.0018302727272727273</v>
      </c>
      <c r="M17" s="40">
        <f>COUNTIF(Vertices[Closeness Centrality],"&gt;= "&amp;L17)-COUNTIF(Vertices[Closeness Centrality],"&gt;="&amp;L18)</f>
        <v>0</v>
      </c>
      <c r="N17" s="39">
        <f t="shared" si="6"/>
        <v>0.01970536363636364</v>
      </c>
      <c r="O17" s="40">
        <f>COUNTIF(Vertices[Eigenvector Centrality],"&gt;= "&amp;N17)-COUNTIF(Vertices[Eigenvector Centrality],"&gt;="&amp;N18)</f>
        <v>0</v>
      </c>
      <c r="P17" s="39">
        <f t="shared" si="7"/>
        <v>12.978731999999995</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313</v>
      </c>
      <c r="D18" s="32">
        <f t="shared" si="1"/>
        <v>0</v>
      </c>
      <c r="E18" s="3">
        <f>COUNTIF(Vertices[Degree],"&gt;= "&amp;D18)-COUNTIF(Vertices[Degree],"&gt;="&amp;D19)</f>
        <v>0</v>
      </c>
      <c r="F18" s="37">
        <f t="shared" si="2"/>
        <v>2.9090909090909087</v>
      </c>
      <c r="G18" s="38">
        <f>COUNTIF(Vertices[In-Degree],"&gt;= "&amp;F18)-COUNTIF(Vertices[In-Degree],"&gt;="&amp;F19)</f>
        <v>2</v>
      </c>
      <c r="H18" s="37">
        <f t="shared" si="3"/>
        <v>39.272727272727266</v>
      </c>
      <c r="I18" s="38">
        <f>COUNTIF(Vertices[Out-Degree],"&gt;= "&amp;H18)-COUNTIF(Vertices[Out-Degree],"&gt;="&amp;H19)</f>
        <v>0</v>
      </c>
      <c r="J18" s="37">
        <f t="shared" si="4"/>
        <v>5712.134603054544</v>
      </c>
      <c r="K18" s="38">
        <f>COUNTIF(Vertices[Betweenness Centrality],"&gt;= "&amp;J18)-COUNTIF(Vertices[Betweenness Centrality],"&gt;="&amp;J19)</f>
        <v>0</v>
      </c>
      <c r="L18" s="37">
        <f t="shared" si="5"/>
        <v>0.001952290909090909</v>
      </c>
      <c r="M18" s="38">
        <f>COUNTIF(Vertices[Closeness Centrality],"&gt;= "&amp;L18)-COUNTIF(Vertices[Closeness Centrality],"&gt;="&amp;L19)</f>
        <v>0</v>
      </c>
      <c r="N18" s="37">
        <f t="shared" si="6"/>
        <v>0.02101905454545455</v>
      </c>
      <c r="O18" s="38">
        <f>COUNTIF(Vertices[Eigenvector Centrality],"&gt;= "&amp;N18)-COUNTIF(Vertices[Eigenvector Centrality],"&gt;="&amp;N19)</f>
        <v>0</v>
      </c>
      <c r="P18" s="37">
        <f t="shared" si="7"/>
        <v>13.822013599999995</v>
      </c>
      <c r="Q18" s="38">
        <f>COUNTIF(Vertices[PageRank],"&gt;= "&amp;P18)-COUNTIF(Vertices[PageRank],"&gt;="&amp;P19)</f>
        <v>0</v>
      </c>
      <c r="R18" s="37">
        <f t="shared" si="8"/>
        <v>0.29090909090909095</v>
      </c>
      <c r="S18" s="43">
        <f>COUNTIF(Vertices[Clustering Coefficient],"&gt;= "&amp;R18)-COUNTIF(Vertices[Clustering Coefficient],"&gt;="&amp;R19)</f>
        <v>3</v>
      </c>
      <c r="T18" s="37" t="e">
        <f ca="1" t="shared" si="9"/>
        <v>#REF!</v>
      </c>
      <c r="U18" s="38" t="e">
        <f ca="1" t="shared" si="0"/>
        <v>#REF!</v>
      </c>
    </row>
    <row r="19" spans="1:21" ht="15">
      <c r="A19" s="119"/>
      <c r="B19" s="119"/>
      <c r="D19" s="32">
        <f t="shared" si="1"/>
        <v>0</v>
      </c>
      <c r="E19" s="3">
        <f>COUNTIF(Vertices[Degree],"&gt;= "&amp;D19)-COUNTIF(Vertices[Degree],"&gt;="&amp;D20)</f>
        <v>0</v>
      </c>
      <c r="F19" s="39">
        <f t="shared" si="2"/>
        <v>3.0909090909090904</v>
      </c>
      <c r="G19" s="40">
        <f>COUNTIF(Vertices[In-Degree],"&gt;= "&amp;F19)-COUNTIF(Vertices[In-Degree],"&gt;="&amp;F20)</f>
        <v>0</v>
      </c>
      <c r="H19" s="39">
        <f t="shared" si="3"/>
        <v>41.72727272727272</v>
      </c>
      <c r="I19" s="40">
        <f>COUNTIF(Vertices[Out-Degree],"&gt;= "&amp;H19)-COUNTIF(Vertices[Out-Degree],"&gt;="&amp;H20)</f>
        <v>0</v>
      </c>
      <c r="J19" s="39">
        <f t="shared" si="4"/>
        <v>6069.143015745452</v>
      </c>
      <c r="K19" s="40">
        <f>COUNTIF(Vertices[Betweenness Centrality],"&gt;= "&amp;J19)-COUNTIF(Vertices[Betweenness Centrality],"&gt;="&amp;J20)</f>
        <v>0</v>
      </c>
      <c r="L19" s="39">
        <f t="shared" si="5"/>
        <v>0.002074309090909091</v>
      </c>
      <c r="M19" s="40">
        <f>COUNTIF(Vertices[Closeness Centrality],"&gt;= "&amp;L19)-COUNTIF(Vertices[Closeness Centrality],"&gt;="&amp;L20)</f>
        <v>0</v>
      </c>
      <c r="N19" s="39">
        <f t="shared" si="6"/>
        <v>0.022332745454545458</v>
      </c>
      <c r="O19" s="40">
        <f>COUNTIF(Vertices[Eigenvector Centrality],"&gt;= "&amp;N19)-COUNTIF(Vertices[Eigenvector Centrality],"&gt;="&amp;N20)</f>
        <v>0</v>
      </c>
      <c r="P19" s="39">
        <f t="shared" si="7"/>
        <v>14.665295199999994</v>
      </c>
      <c r="Q19" s="40">
        <f>COUNTIF(Vertices[PageRank],"&gt;= "&amp;P19)-COUNTIF(Vertices[PageRank],"&gt;="&amp;P20)</f>
        <v>0</v>
      </c>
      <c r="R19" s="39">
        <f t="shared" si="8"/>
        <v>0.30909090909090914</v>
      </c>
      <c r="S19" s="44">
        <f>COUNTIF(Vertices[Clustering Coefficient],"&gt;= "&amp;R19)-COUNTIF(Vertices[Clustering Coefficient],"&gt;="&amp;R20)</f>
        <v>1</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3.272727272727272</v>
      </c>
      <c r="G20" s="38">
        <f>COUNTIF(Vertices[In-Degree],"&gt;= "&amp;F20)-COUNTIF(Vertices[In-Degree],"&gt;="&amp;F21)</f>
        <v>0</v>
      </c>
      <c r="H20" s="37">
        <f t="shared" si="3"/>
        <v>44.18181818181817</v>
      </c>
      <c r="I20" s="38">
        <f>COUNTIF(Vertices[Out-Degree],"&gt;= "&amp;H20)-COUNTIF(Vertices[Out-Degree],"&gt;="&amp;H21)</f>
        <v>0</v>
      </c>
      <c r="J20" s="37">
        <f t="shared" si="4"/>
        <v>6426.151428436361</v>
      </c>
      <c r="K20" s="38">
        <f>COUNTIF(Vertices[Betweenness Centrality],"&gt;= "&amp;J20)-COUNTIF(Vertices[Betweenness Centrality],"&gt;="&amp;J21)</f>
        <v>0</v>
      </c>
      <c r="L20" s="37">
        <f t="shared" si="5"/>
        <v>0.0021963272727272727</v>
      </c>
      <c r="M20" s="38">
        <f>COUNTIF(Vertices[Closeness Centrality],"&gt;= "&amp;L20)-COUNTIF(Vertices[Closeness Centrality],"&gt;="&amp;L21)</f>
        <v>0</v>
      </c>
      <c r="N20" s="37">
        <f t="shared" si="6"/>
        <v>0.023646436363636367</v>
      </c>
      <c r="O20" s="38">
        <f>COUNTIF(Vertices[Eigenvector Centrality],"&gt;= "&amp;N20)-COUNTIF(Vertices[Eigenvector Centrality],"&gt;="&amp;N21)</f>
        <v>0</v>
      </c>
      <c r="P20" s="37">
        <f t="shared" si="7"/>
        <v>15.508576799999993</v>
      </c>
      <c r="Q20" s="38">
        <f>COUNTIF(Vertices[PageRank],"&gt;= "&amp;P20)-COUNTIF(Vertices[PageRank],"&gt;="&amp;P21)</f>
        <v>0</v>
      </c>
      <c r="R20" s="37">
        <f t="shared" si="8"/>
        <v>0.3272727272727273</v>
      </c>
      <c r="S20" s="43">
        <f>COUNTIF(Vertices[Clustering Coefficient],"&gt;= "&amp;R20)-COUNTIF(Vertices[Clustering Coefficient],"&gt;="&amp;R21)</f>
        <v>0</v>
      </c>
      <c r="T20" s="37" t="e">
        <f ca="1" t="shared" si="9"/>
        <v>#REF!</v>
      </c>
      <c r="U20" s="38" t="e">
        <f ca="1" t="shared" si="0"/>
        <v>#REF!</v>
      </c>
    </row>
    <row r="21" spans="1:21" ht="15">
      <c r="A21" s="34" t="s">
        <v>157</v>
      </c>
      <c r="B21" s="34">
        <v>2.025112</v>
      </c>
      <c r="D21" s="32">
        <f t="shared" si="1"/>
        <v>0</v>
      </c>
      <c r="E21" s="3">
        <f>COUNTIF(Vertices[Degree],"&gt;= "&amp;D21)-COUNTIF(Vertices[Degree],"&gt;="&amp;D22)</f>
        <v>0</v>
      </c>
      <c r="F21" s="39">
        <f t="shared" si="2"/>
        <v>3.4545454545454537</v>
      </c>
      <c r="G21" s="40">
        <f>COUNTIF(Vertices[In-Degree],"&gt;= "&amp;F21)-COUNTIF(Vertices[In-Degree],"&gt;="&amp;F22)</f>
        <v>0</v>
      </c>
      <c r="H21" s="39">
        <f t="shared" si="3"/>
        <v>46.636363636363626</v>
      </c>
      <c r="I21" s="40">
        <f>COUNTIF(Vertices[Out-Degree],"&gt;= "&amp;H21)-COUNTIF(Vertices[Out-Degree],"&gt;="&amp;H22)</f>
        <v>0</v>
      </c>
      <c r="J21" s="39">
        <f t="shared" si="4"/>
        <v>6783.15984112727</v>
      </c>
      <c r="K21" s="40">
        <f>COUNTIF(Vertices[Betweenness Centrality],"&gt;= "&amp;J21)-COUNTIF(Vertices[Betweenness Centrality],"&gt;="&amp;J22)</f>
        <v>0</v>
      </c>
      <c r="L21" s="39">
        <f t="shared" si="5"/>
        <v>0.0023183454545454545</v>
      </c>
      <c r="M21" s="40">
        <f>COUNTIF(Vertices[Closeness Centrality],"&gt;= "&amp;L21)-COUNTIF(Vertices[Closeness Centrality],"&gt;="&amp;L22)</f>
        <v>3</v>
      </c>
      <c r="N21" s="39">
        <f t="shared" si="6"/>
        <v>0.024960127272727277</v>
      </c>
      <c r="O21" s="40">
        <f>COUNTIF(Vertices[Eigenvector Centrality],"&gt;= "&amp;N21)-COUNTIF(Vertices[Eigenvector Centrality],"&gt;="&amp;N22)</f>
        <v>0</v>
      </c>
      <c r="P21" s="39">
        <f t="shared" si="7"/>
        <v>16.351858399999994</v>
      </c>
      <c r="Q21" s="40">
        <f>COUNTIF(Vertices[PageRank],"&gt;= "&amp;P21)-COUNTIF(Vertices[PageRank],"&gt;="&amp;P22)</f>
        <v>0</v>
      </c>
      <c r="R21" s="39">
        <f t="shared" si="8"/>
        <v>0.3454545454545455</v>
      </c>
      <c r="S21" s="44">
        <f>COUNTIF(Vertices[Clustering Coefficient],"&gt;= "&amp;R21)-COUNTIF(Vertices[Clustering Coefficient],"&gt;="&amp;R22)</f>
        <v>2</v>
      </c>
      <c r="T21" s="39" t="e">
        <f ca="1" t="shared" si="9"/>
        <v>#REF!</v>
      </c>
      <c r="U21" s="40" t="e">
        <f ca="1" t="shared" si="0"/>
        <v>#REF!</v>
      </c>
    </row>
    <row r="22" spans="1:21" ht="15">
      <c r="A22" s="119"/>
      <c r="B22" s="119"/>
      <c r="D22" s="32">
        <f t="shared" si="1"/>
        <v>0</v>
      </c>
      <c r="E22" s="3">
        <f>COUNTIF(Vertices[Degree],"&gt;= "&amp;D22)-COUNTIF(Vertices[Degree],"&gt;="&amp;D23)</f>
        <v>0</v>
      </c>
      <c r="F22" s="37">
        <f t="shared" si="2"/>
        <v>3.6363636363636354</v>
      </c>
      <c r="G22" s="38">
        <f>COUNTIF(Vertices[In-Degree],"&gt;= "&amp;F22)-COUNTIF(Vertices[In-Degree],"&gt;="&amp;F23)</f>
        <v>0</v>
      </c>
      <c r="H22" s="37">
        <f t="shared" si="3"/>
        <v>49.09090909090908</v>
      </c>
      <c r="I22" s="38">
        <f>COUNTIF(Vertices[Out-Degree],"&gt;= "&amp;H22)-COUNTIF(Vertices[Out-Degree],"&gt;="&amp;H23)</f>
        <v>0</v>
      </c>
      <c r="J22" s="37">
        <f t="shared" si="4"/>
        <v>7140.1682538181785</v>
      </c>
      <c r="K22" s="38">
        <f>COUNTIF(Vertices[Betweenness Centrality],"&gt;= "&amp;J22)-COUNTIF(Vertices[Betweenness Centrality],"&gt;="&amp;J23)</f>
        <v>0</v>
      </c>
      <c r="L22" s="37">
        <f t="shared" si="5"/>
        <v>0.0024403636363636363</v>
      </c>
      <c r="M22" s="38">
        <f>COUNTIF(Vertices[Closeness Centrality],"&gt;= "&amp;L22)-COUNTIF(Vertices[Closeness Centrality],"&gt;="&amp;L23)</f>
        <v>2</v>
      </c>
      <c r="N22" s="37">
        <f t="shared" si="6"/>
        <v>0.026273818181818186</v>
      </c>
      <c r="O22" s="38">
        <f>COUNTIF(Vertices[Eigenvector Centrality],"&gt;= "&amp;N22)-COUNTIF(Vertices[Eigenvector Centrality],"&gt;="&amp;N23)</f>
        <v>1</v>
      </c>
      <c r="P22" s="37">
        <f t="shared" si="7"/>
        <v>17.195139999999995</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0.011147850732168162</v>
      </c>
      <c r="D23" s="32">
        <f t="shared" si="1"/>
        <v>0</v>
      </c>
      <c r="E23" s="3">
        <f>COUNTIF(Vertices[Degree],"&gt;= "&amp;D23)-COUNTIF(Vertices[Degree],"&gt;="&amp;D24)</f>
        <v>0</v>
      </c>
      <c r="F23" s="39">
        <f t="shared" si="2"/>
        <v>3.818181818181817</v>
      </c>
      <c r="G23" s="40">
        <f>COUNTIF(Vertices[In-Degree],"&gt;= "&amp;F23)-COUNTIF(Vertices[In-Degree],"&gt;="&amp;F24)</f>
        <v>0</v>
      </c>
      <c r="H23" s="39">
        <f t="shared" si="3"/>
        <v>51.54545454545453</v>
      </c>
      <c r="I23" s="40">
        <f>COUNTIF(Vertices[Out-Degree],"&gt;= "&amp;H23)-COUNTIF(Vertices[Out-Degree],"&gt;="&amp;H24)</f>
        <v>0</v>
      </c>
      <c r="J23" s="39">
        <f t="shared" si="4"/>
        <v>7497.176666509087</v>
      </c>
      <c r="K23" s="40">
        <f>COUNTIF(Vertices[Betweenness Centrality],"&gt;= "&amp;J23)-COUNTIF(Vertices[Betweenness Centrality],"&gt;="&amp;J24)</f>
        <v>0</v>
      </c>
      <c r="L23" s="39">
        <f t="shared" si="5"/>
        <v>0.002562381818181818</v>
      </c>
      <c r="M23" s="40">
        <f>COUNTIF(Vertices[Closeness Centrality],"&gt;= "&amp;L23)-COUNTIF(Vertices[Closeness Centrality],"&gt;="&amp;L24)</f>
        <v>0</v>
      </c>
      <c r="N23" s="39">
        <f t="shared" si="6"/>
        <v>0.027587509090909096</v>
      </c>
      <c r="O23" s="40">
        <f>COUNTIF(Vertices[Eigenvector Centrality],"&gt;= "&amp;N23)-COUNTIF(Vertices[Eigenvector Centrality],"&gt;="&amp;N24)</f>
        <v>0</v>
      </c>
      <c r="P23" s="39">
        <f t="shared" si="7"/>
        <v>18.038421599999996</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1932</v>
      </c>
      <c r="B24" s="34">
        <v>0.371785</v>
      </c>
      <c r="D24" s="32">
        <f t="shared" si="1"/>
        <v>0</v>
      </c>
      <c r="E24" s="3">
        <f>COUNTIF(Vertices[Degree],"&gt;= "&amp;D24)-COUNTIF(Vertices[Degree],"&gt;="&amp;D25)</f>
        <v>0</v>
      </c>
      <c r="F24" s="37">
        <f t="shared" si="2"/>
        <v>3.9999999999999987</v>
      </c>
      <c r="G24" s="38">
        <f>COUNTIF(Vertices[In-Degree],"&gt;= "&amp;F24)-COUNTIF(Vertices[In-Degree],"&gt;="&amp;F25)</f>
        <v>2</v>
      </c>
      <c r="H24" s="37">
        <f t="shared" si="3"/>
        <v>53.999999999999986</v>
      </c>
      <c r="I24" s="38">
        <f>COUNTIF(Vertices[Out-Degree],"&gt;= "&amp;H24)-COUNTIF(Vertices[Out-Degree],"&gt;="&amp;H25)</f>
        <v>0</v>
      </c>
      <c r="J24" s="37">
        <f t="shared" si="4"/>
        <v>7854.185079199996</v>
      </c>
      <c r="K24" s="38">
        <f>COUNTIF(Vertices[Betweenness Centrality],"&gt;= "&amp;J24)-COUNTIF(Vertices[Betweenness Centrality],"&gt;="&amp;J25)</f>
        <v>0</v>
      </c>
      <c r="L24" s="37">
        <f t="shared" si="5"/>
        <v>0.0026844</v>
      </c>
      <c r="M24" s="38">
        <f>COUNTIF(Vertices[Closeness Centrality],"&gt;= "&amp;L24)-COUNTIF(Vertices[Closeness Centrality],"&gt;="&amp;L25)</f>
        <v>0</v>
      </c>
      <c r="N24" s="37">
        <f t="shared" si="6"/>
        <v>0.028901200000000005</v>
      </c>
      <c r="O24" s="38">
        <f>COUNTIF(Vertices[Eigenvector Centrality],"&gt;= "&amp;N24)-COUNTIF(Vertices[Eigenvector Centrality],"&gt;="&amp;N25)</f>
        <v>0</v>
      </c>
      <c r="P24" s="37">
        <f t="shared" si="7"/>
        <v>18.881703199999997</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9"/>
      <c r="B25" s="119"/>
      <c r="D25" s="32">
        <f t="shared" si="1"/>
        <v>0</v>
      </c>
      <c r="E25" s="3">
        <f>COUNTIF(Vertices[Degree],"&gt;= "&amp;D25)-COUNTIF(Vertices[Degree],"&gt;="&amp;D26)</f>
        <v>0</v>
      </c>
      <c r="F25" s="39">
        <f t="shared" si="2"/>
        <v>4.181818181818181</v>
      </c>
      <c r="G25" s="40">
        <f>COUNTIF(Vertices[In-Degree],"&gt;= "&amp;F25)-COUNTIF(Vertices[In-Degree],"&gt;="&amp;F26)</f>
        <v>0</v>
      </c>
      <c r="H25" s="39">
        <f t="shared" si="3"/>
        <v>56.45454545454544</v>
      </c>
      <c r="I25" s="40">
        <f>COUNTIF(Vertices[Out-Degree],"&gt;= "&amp;H25)-COUNTIF(Vertices[Out-Degree],"&gt;="&amp;H26)</f>
        <v>0</v>
      </c>
      <c r="J25" s="39">
        <f t="shared" si="4"/>
        <v>8211.193491890905</v>
      </c>
      <c r="K25" s="40">
        <f>COUNTIF(Vertices[Betweenness Centrality],"&gt;= "&amp;J25)-COUNTIF(Vertices[Betweenness Centrality],"&gt;="&amp;J26)</f>
        <v>0</v>
      </c>
      <c r="L25" s="39">
        <f t="shared" si="5"/>
        <v>0.002806418181818182</v>
      </c>
      <c r="M25" s="40">
        <f>COUNTIF(Vertices[Closeness Centrality],"&gt;= "&amp;L25)-COUNTIF(Vertices[Closeness Centrality],"&gt;="&amp;L26)</f>
        <v>0</v>
      </c>
      <c r="N25" s="39">
        <f t="shared" si="6"/>
        <v>0.030214890909090915</v>
      </c>
      <c r="O25" s="40">
        <f>COUNTIF(Vertices[Eigenvector Centrality],"&gt;= "&amp;N25)-COUNTIF(Vertices[Eigenvector Centrality],"&gt;="&amp;N26)</f>
        <v>0</v>
      </c>
      <c r="P25" s="39">
        <f t="shared" si="7"/>
        <v>19.724984799999998</v>
      </c>
      <c r="Q25" s="40">
        <f>COUNTIF(Vertices[PageRank],"&gt;= "&amp;P25)-COUNTIF(Vertices[PageRank],"&gt;="&amp;P26)</f>
        <v>0</v>
      </c>
      <c r="R25" s="39">
        <f t="shared" si="8"/>
        <v>0.41818181818181827</v>
      </c>
      <c r="S25" s="44">
        <f>COUNTIF(Vertices[Clustering Coefficient],"&gt;= "&amp;R25)-COUNTIF(Vertices[Clustering Coefficient],"&gt;="&amp;R26)</f>
        <v>2</v>
      </c>
      <c r="T25" s="39" t="e">
        <f ca="1" t="shared" si="9"/>
        <v>#REF!</v>
      </c>
      <c r="U25" s="40" t="e">
        <f ca="1" t="shared" si="0"/>
        <v>#REF!</v>
      </c>
    </row>
    <row r="26" spans="1:21" ht="15">
      <c r="A26" s="34" t="s">
        <v>1933</v>
      </c>
      <c r="B26" s="34" t="s">
        <v>1934</v>
      </c>
      <c r="D26" s="32">
        <f t="shared" si="1"/>
        <v>0</v>
      </c>
      <c r="E26" s="3">
        <f>COUNTIF(Vertices[Degree],"&gt;= "&amp;D26)-COUNTIF(Vertices[Degree],"&gt;="&amp;D28)</f>
        <v>0</v>
      </c>
      <c r="F26" s="37">
        <f t="shared" si="2"/>
        <v>4.363636363636362</v>
      </c>
      <c r="G26" s="38">
        <f>COUNTIF(Vertices[In-Degree],"&gt;= "&amp;F26)-COUNTIF(Vertices[In-Degree],"&gt;="&amp;F28)</f>
        <v>0</v>
      </c>
      <c r="H26" s="37">
        <f t="shared" si="3"/>
        <v>58.90909090909089</v>
      </c>
      <c r="I26" s="38">
        <f>COUNTIF(Vertices[Out-Degree],"&gt;= "&amp;H26)-COUNTIF(Vertices[Out-Degree],"&gt;="&amp;H28)</f>
        <v>0</v>
      </c>
      <c r="J26" s="37">
        <f t="shared" si="4"/>
        <v>8568.201904581814</v>
      </c>
      <c r="K26" s="38">
        <f>COUNTIF(Vertices[Betweenness Centrality],"&gt;= "&amp;J26)-COUNTIF(Vertices[Betweenness Centrality],"&gt;="&amp;J28)</f>
        <v>0</v>
      </c>
      <c r="L26" s="37">
        <f t="shared" si="5"/>
        <v>0.0029284363636363636</v>
      </c>
      <c r="M26" s="38">
        <f>COUNTIF(Vertices[Closeness Centrality],"&gt;= "&amp;L26)-COUNTIF(Vertices[Closeness Centrality],"&gt;="&amp;L28)</f>
        <v>0</v>
      </c>
      <c r="N26" s="37">
        <f t="shared" si="6"/>
        <v>0.03152858181818182</v>
      </c>
      <c r="O26" s="38">
        <f>COUNTIF(Vertices[Eigenvector Centrality],"&gt;= "&amp;N26)-COUNTIF(Vertices[Eigenvector Centrality],"&gt;="&amp;N28)</f>
        <v>0</v>
      </c>
      <c r="P26" s="37">
        <f t="shared" si="7"/>
        <v>20.5682664</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-10</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-140</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-26</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4.545454545454544</v>
      </c>
      <c r="G28" s="40">
        <f>COUNTIF(Vertices[In-Degree],"&gt;= "&amp;F28)-COUNTIF(Vertices[In-Degree],"&gt;="&amp;F40)</f>
        <v>0</v>
      </c>
      <c r="H28" s="39">
        <f>H26+($H$57-$H$2)/BinDivisor</f>
        <v>61.363636363636346</v>
      </c>
      <c r="I28" s="40">
        <f>COUNTIF(Vertices[Out-Degree],"&gt;= "&amp;H28)-COUNTIF(Vertices[Out-Degree],"&gt;="&amp;H40)</f>
        <v>0</v>
      </c>
      <c r="J28" s="39">
        <f>J26+($J$57-$J$2)/BinDivisor</f>
        <v>8925.210317272724</v>
      </c>
      <c r="K28" s="40">
        <f>COUNTIF(Vertices[Betweenness Centrality],"&gt;= "&amp;J28)-COUNTIF(Vertices[Betweenness Centrality],"&gt;="&amp;J40)</f>
        <v>0</v>
      </c>
      <c r="L28" s="39">
        <f>L26+($L$57-$L$2)/BinDivisor</f>
        <v>0.0030504545454545454</v>
      </c>
      <c r="M28" s="40">
        <f>COUNTIF(Vertices[Closeness Centrality],"&gt;= "&amp;L28)-COUNTIF(Vertices[Closeness Centrality],"&gt;="&amp;L40)</f>
        <v>0</v>
      </c>
      <c r="N28" s="39">
        <f>N26+($N$57-$N$2)/BinDivisor</f>
        <v>0.03284227272727273</v>
      </c>
      <c r="O28" s="40">
        <f>COUNTIF(Vertices[Eigenvector Centrality],"&gt;= "&amp;N28)-COUNTIF(Vertices[Eigenvector Centrality],"&gt;="&amp;N40)</f>
        <v>0</v>
      </c>
      <c r="P28" s="39">
        <f>P26+($P$57-$P$2)/BinDivisor</f>
        <v>21.411548</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-10</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-140</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-26</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-10</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-140</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-26</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4.727272727272726</v>
      </c>
      <c r="G40" s="38">
        <f>COUNTIF(Vertices[In-Degree],"&gt;= "&amp;F40)-COUNTIF(Vertices[In-Degree],"&gt;="&amp;F41)</f>
        <v>0</v>
      </c>
      <c r="H40" s="37">
        <f>H28+($H$57-$H$2)/BinDivisor</f>
        <v>63.8181818181818</v>
      </c>
      <c r="I40" s="38">
        <f>COUNTIF(Vertices[Out-Degree],"&gt;= "&amp;H40)-COUNTIF(Vertices[Out-Degree],"&gt;="&amp;H41)</f>
        <v>0</v>
      </c>
      <c r="J40" s="37">
        <f>J28+($J$57-$J$2)/BinDivisor</f>
        <v>9282.218729963633</v>
      </c>
      <c r="K40" s="38">
        <f>COUNTIF(Vertices[Betweenness Centrality],"&gt;= "&amp;J40)-COUNTIF(Vertices[Betweenness Centrality],"&gt;="&amp;J41)</f>
        <v>0</v>
      </c>
      <c r="L40" s="37">
        <f>L28+($L$57-$L$2)/BinDivisor</f>
        <v>0.0031724727272727272</v>
      </c>
      <c r="M40" s="38">
        <f>COUNTIF(Vertices[Closeness Centrality],"&gt;= "&amp;L40)-COUNTIF(Vertices[Closeness Centrality],"&gt;="&amp;L41)</f>
        <v>0</v>
      </c>
      <c r="N40" s="37">
        <f>N28+($N$57-$N$2)/BinDivisor</f>
        <v>0.03415596363636363</v>
      </c>
      <c r="O40" s="38">
        <f>COUNTIF(Vertices[Eigenvector Centrality],"&gt;= "&amp;N40)-COUNTIF(Vertices[Eigenvector Centrality],"&gt;="&amp;N41)</f>
        <v>0</v>
      </c>
      <c r="P40" s="37">
        <f>P28+($P$57-$P$2)/BinDivisor</f>
        <v>22.2548296</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4.909090909090907</v>
      </c>
      <c r="G41" s="40">
        <f>COUNTIF(Vertices[In-Degree],"&gt;= "&amp;F41)-COUNTIF(Vertices[In-Degree],"&gt;="&amp;F42)</f>
        <v>3</v>
      </c>
      <c r="H41" s="39">
        <f aca="true" t="shared" si="12" ref="H41:H56">H40+($H$57-$H$2)/BinDivisor</f>
        <v>66.27272727272725</v>
      </c>
      <c r="I41" s="40">
        <f>COUNTIF(Vertices[Out-Degree],"&gt;= "&amp;H41)-COUNTIF(Vertices[Out-Degree],"&gt;="&amp;H42)</f>
        <v>0</v>
      </c>
      <c r="J41" s="39">
        <f aca="true" t="shared" si="13" ref="J41:J56">J40+($J$57-$J$2)/BinDivisor</f>
        <v>9639.227142654543</v>
      </c>
      <c r="K41" s="40">
        <f>COUNTIF(Vertices[Betweenness Centrality],"&gt;= "&amp;J41)-COUNTIF(Vertices[Betweenness Centrality],"&gt;="&amp;J42)</f>
        <v>0</v>
      </c>
      <c r="L41" s="39">
        <f aca="true" t="shared" si="14" ref="L41:L56">L40+($L$57-$L$2)/BinDivisor</f>
        <v>0.003294490909090909</v>
      </c>
      <c r="M41" s="40">
        <f>COUNTIF(Vertices[Closeness Centrality],"&gt;= "&amp;L41)-COUNTIF(Vertices[Closeness Centrality],"&gt;="&amp;L42)</f>
        <v>0</v>
      </c>
      <c r="N41" s="39">
        <f aca="true" t="shared" si="15" ref="N41:N56">N40+($N$57-$N$2)/BinDivisor</f>
        <v>0.03546965454545454</v>
      </c>
      <c r="O41" s="40">
        <f>COUNTIF(Vertices[Eigenvector Centrality],"&gt;= "&amp;N41)-COUNTIF(Vertices[Eigenvector Centrality],"&gt;="&amp;N42)</f>
        <v>0</v>
      </c>
      <c r="P41" s="39">
        <f aca="true" t="shared" si="16" ref="P41:P56">P40+($P$57-$P$2)/BinDivisor</f>
        <v>23.0981112</v>
      </c>
      <c r="Q41" s="40">
        <f>COUNTIF(Vertices[PageRank],"&gt;= "&amp;P41)-COUNTIF(Vertices[PageRank],"&gt;="&amp;P42)</f>
        <v>0</v>
      </c>
      <c r="R41" s="39">
        <f aca="true" t="shared" si="17" ref="R41:R56">R40+($R$57-$R$2)/BinDivisor</f>
        <v>0.490909090909091</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5.090909090909089</v>
      </c>
      <c r="G42" s="38">
        <f>COUNTIF(Vertices[In-Degree],"&gt;= "&amp;F42)-COUNTIF(Vertices[In-Degree],"&gt;="&amp;F43)</f>
        <v>0</v>
      </c>
      <c r="H42" s="37">
        <f t="shared" si="12"/>
        <v>68.7272727272727</v>
      </c>
      <c r="I42" s="38">
        <f>COUNTIF(Vertices[Out-Degree],"&gt;= "&amp;H42)-COUNTIF(Vertices[Out-Degree],"&gt;="&amp;H43)</f>
        <v>0</v>
      </c>
      <c r="J42" s="37">
        <f t="shared" si="13"/>
        <v>9996.235555345453</v>
      </c>
      <c r="K42" s="38">
        <f>COUNTIF(Vertices[Betweenness Centrality],"&gt;= "&amp;J42)-COUNTIF(Vertices[Betweenness Centrality],"&gt;="&amp;J43)</f>
        <v>0</v>
      </c>
      <c r="L42" s="37">
        <f t="shared" si="14"/>
        <v>0.003416509090909091</v>
      </c>
      <c r="M42" s="38">
        <f>COUNTIF(Vertices[Closeness Centrality],"&gt;= "&amp;L42)-COUNTIF(Vertices[Closeness Centrality],"&gt;="&amp;L43)</f>
        <v>127</v>
      </c>
      <c r="N42" s="37">
        <f t="shared" si="15"/>
        <v>0.036783345454545445</v>
      </c>
      <c r="O42" s="38">
        <f>COUNTIF(Vertices[Eigenvector Centrality],"&gt;= "&amp;N42)-COUNTIF(Vertices[Eigenvector Centrality],"&gt;="&amp;N43)</f>
        <v>0</v>
      </c>
      <c r="P42" s="37">
        <f t="shared" si="16"/>
        <v>23.941392800000003</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5.272727272727271</v>
      </c>
      <c r="G43" s="40">
        <f>COUNTIF(Vertices[In-Degree],"&gt;= "&amp;F43)-COUNTIF(Vertices[In-Degree],"&gt;="&amp;F44)</f>
        <v>0</v>
      </c>
      <c r="H43" s="39">
        <f t="shared" si="12"/>
        <v>71.18181818181816</v>
      </c>
      <c r="I43" s="40">
        <f>COUNTIF(Vertices[Out-Degree],"&gt;= "&amp;H43)-COUNTIF(Vertices[Out-Degree],"&gt;="&amp;H44)</f>
        <v>0</v>
      </c>
      <c r="J43" s="39">
        <f t="shared" si="13"/>
        <v>10353.243968036362</v>
      </c>
      <c r="K43" s="40">
        <f>COUNTIF(Vertices[Betweenness Centrality],"&gt;= "&amp;J43)-COUNTIF(Vertices[Betweenness Centrality],"&gt;="&amp;J44)</f>
        <v>0</v>
      </c>
      <c r="L43" s="39">
        <f t="shared" si="14"/>
        <v>0.0035385272727272727</v>
      </c>
      <c r="M43" s="40">
        <f>COUNTIF(Vertices[Closeness Centrality],"&gt;= "&amp;L43)-COUNTIF(Vertices[Closeness Centrality],"&gt;="&amp;L44)</f>
        <v>11</v>
      </c>
      <c r="N43" s="39">
        <f t="shared" si="15"/>
        <v>0.03809703636363635</v>
      </c>
      <c r="O43" s="40">
        <f>COUNTIF(Vertices[Eigenvector Centrality],"&gt;= "&amp;N43)-COUNTIF(Vertices[Eigenvector Centrality],"&gt;="&amp;N44)</f>
        <v>0</v>
      </c>
      <c r="P43" s="39">
        <f t="shared" si="16"/>
        <v>24.784674400000004</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5.454545454545452</v>
      </c>
      <c r="G44" s="38">
        <f>COUNTIF(Vertices[In-Degree],"&gt;= "&amp;F44)-COUNTIF(Vertices[In-Degree],"&gt;="&amp;F45)</f>
        <v>0</v>
      </c>
      <c r="H44" s="37">
        <f t="shared" si="12"/>
        <v>73.63636363636361</v>
      </c>
      <c r="I44" s="38">
        <f>COUNTIF(Vertices[Out-Degree],"&gt;= "&amp;H44)-COUNTIF(Vertices[Out-Degree],"&gt;="&amp;H45)</f>
        <v>0</v>
      </c>
      <c r="J44" s="37">
        <f t="shared" si="13"/>
        <v>10710.252380727272</v>
      </c>
      <c r="K44" s="38">
        <f>COUNTIF(Vertices[Betweenness Centrality],"&gt;= "&amp;J44)-COUNTIF(Vertices[Betweenness Centrality],"&gt;="&amp;J45)</f>
        <v>0</v>
      </c>
      <c r="L44" s="37">
        <f t="shared" si="14"/>
        <v>0.0036605454545454545</v>
      </c>
      <c r="M44" s="38">
        <f>COUNTIF(Vertices[Closeness Centrality],"&gt;= "&amp;L44)-COUNTIF(Vertices[Closeness Centrality],"&gt;="&amp;L45)</f>
        <v>0</v>
      </c>
      <c r="N44" s="37">
        <f t="shared" si="15"/>
        <v>0.03941072727272726</v>
      </c>
      <c r="O44" s="38">
        <f>COUNTIF(Vertices[Eigenvector Centrality],"&gt;= "&amp;N44)-COUNTIF(Vertices[Eigenvector Centrality],"&gt;="&amp;N45)</f>
        <v>0</v>
      </c>
      <c r="P44" s="37">
        <f t="shared" si="16"/>
        <v>25.627956000000005</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5.636363636363634</v>
      </c>
      <c r="G45" s="40">
        <f>COUNTIF(Vertices[In-Degree],"&gt;= "&amp;F45)-COUNTIF(Vertices[In-Degree],"&gt;="&amp;F46)</f>
        <v>0</v>
      </c>
      <c r="H45" s="39">
        <f t="shared" si="12"/>
        <v>76.09090909090907</v>
      </c>
      <c r="I45" s="40">
        <f>COUNTIF(Vertices[Out-Degree],"&gt;= "&amp;H45)-COUNTIF(Vertices[Out-Degree],"&gt;="&amp;H46)</f>
        <v>0</v>
      </c>
      <c r="J45" s="39">
        <f t="shared" si="13"/>
        <v>11067.260793418181</v>
      </c>
      <c r="K45" s="40">
        <f>COUNTIF(Vertices[Betweenness Centrality],"&gt;= "&amp;J45)-COUNTIF(Vertices[Betweenness Centrality],"&gt;="&amp;J46)</f>
        <v>0</v>
      </c>
      <c r="L45" s="39">
        <f t="shared" si="14"/>
        <v>0.0037825636363636363</v>
      </c>
      <c r="M45" s="40">
        <f>COUNTIF(Vertices[Closeness Centrality],"&gt;= "&amp;L45)-COUNTIF(Vertices[Closeness Centrality],"&gt;="&amp;L46)</f>
        <v>0</v>
      </c>
      <c r="N45" s="39">
        <f t="shared" si="15"/>
        <v>0.04072441818181816</v>
      </c>
      <c r="O45" s="40">
        <f>COUNTIF(Vertices[Eigenvector Centrality],"&gt;= "&amp;N45)-COUNTIF(Vertices[Eigenvector Centrality],"&gt;="&amp;N46)</f>
        <v>0</v>
      </c>
      <c r="P45" s="39">
        <f t="shared" si="16"/>
        <v>26.471237600000006</v>
      </c>
      <c r="Q45" s="40">
        <f>COUNTIF(Vertices[PageRank],"&gt;= "&amp;P45)-COUNTIF(Vertices[PageRank],"&gt;="&amp;P46)</f>
        <v>0</v>
      </c>
      <c r="R45" s="39">
        <f t="shared" si="17"/>
        <v>0.5636363636363637</v>
      </c>
      <c r="S45" s="44">
        <f>COUNTIF(Vertices[Clustering Coefficient],"&gt;= "&amp;R45)-COUNTIF(Vertices[Clustering Coefficient],"&gt;="&amp;R46)</f>
        <v>1</v>
      </c>
      <c r="T45" s="39" t="e">
        <f ca="1" t="shared" si="18"/>
        <v>#REF!</v>
      </c>
      <c r="U45" s="40" t="e">
        <f ca="1" t="shared" si="0"/>
        <v>#REF!</v>
      </c>
    </row>
    <row r="46" spans="4:21" ht="15">
      <c r="D46" s="32">
        <f t="shared" si="10"/>
        <v>0</v>
      </c>
      <c r="E46" s="3">
        <f>COUNTIF(Vertices[Degree],"&gt;= "&amp;D46)-COUNTIF(Vertices[Degree],"&gt;="&amp;D47)</f>
        <v>0</v>
      </c>
      <c r="F46" s="37">
        <f t="shared" si="11"/>
        <v>5.818181818181816</v>
      </c>
      <c r="G46" s="38">
        <f>COUNTIF(Vertices[In-Degree],"&gt;= "&amp;F46)-COUNTIF(Vertices[In-Degree],"&gt;="&amp;F47)</f>
        <v>0</v>
      </c>
      <c r="H46" s="37">
        <f t="shared" si="12"/>
        <v>78.54545454545452</v>
      </c>
      <c r="I46" s="38">
        <f>COUNTIF(Vertices[Out-Degree],"&gt;= "&amp;H46)-COUNTIF(Vertices[Out-Degree],"&gt;="&amp;H47)</f>
        <v>0</v>
      </c>
      <c r="J46" s="37">
        <f t="shared" si="13"/>
        <v>11424.269206109091</v>
      </c>
      <c r="K46" s="38">
        <f>COUNTIF(Vertices[Betweenness Centrality],"&gt;= "&amp;J46)-COUNTIF(Vertices[Betweenness Centrality],"&gt;="&amp;J47)</f>
        <v>0</v>
      </c>
      <c r="L46" s="37">
        <f t="shared" si="14"/>
        <v>0.003904581818181818</v>
      </c>
      <c r="M46" s="38">
        <f>COUNTIF(Vertices[Closeness Centrality],"&gt;= "&amp;L46)-COUNTIF(Vertices[Closeness Centrality],"&gt;="&amp;L47)</f>
        <v>1</v>
      </c>
      <c r="N46" s="37">
        <f t="shared" si="15"/>
        <v>0.04203810909090907</v>
      </c>
      <c r="O46" s="38">
        <f>COUNTIF(Vertices[Eigenvector Centrality],"&gt;= "&amp;N46)-COUNTIF(Vertices[Eigenvector Centrality],"&gt;="&amp;N47)</f>
        <v>0</v>
      </c>
      <c r="P46" s="37">
        <f t="shared" si="16"/>
        <v>27.314519200000007</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5.999999999999997</v>
      </c>
      <c r="G47" s="40">
        <f>COUNTIF(Vertices[In-Degree],"&gt;= "&amp;F47)-COUNTIF(Vertices[In-Degree],"&gt;="&amp;F48)</f>
        <v>1</v>
      </c>
      <c r="H47" s="39">
        <f t="shared" si="12"/>
        <v>80.99999999999997</v>
      </c>
      <c r="I47" s="40">
        <f>COUNTIF(Vertices[Out-Degree],"&gt;= "&amp;H47)-COUNTIF(Vertices[Out-Degree],"&gt;="&amp;H48)</f>
        <v>0</v>
      </c>
      <c r="J47" s="39">
        <f t="shared" si="13"/>
        <v>11781.2776188</v>
      </c>
      <c r="K47" s="40">
        <f>COUNTIF(Vertices[Betweenness Centrality],"&gt;= "&amp;J47)-COUNTIF(Vertices[Betweenness Centrality],"&gt;="&amp;J48)</f>
        <v>0</v>
      </c>
      <c r="L47" s="39">
        <f t="shared" si="14"/>
        <v>0.0040266</v>
      </c>
      <c r="M47" s="40">
        <f>COUNTIF(Vertices[Closeness Centrality],"&gt;= "&amp;L47)-COUNTIF(Vertices[Closeness Centrality],"&gt;="&amp;L48)</f>
        <v>0</v>
      </c>
      <c r="N47" s="39">
        <f t="shared" si="15"/>
        <v>0.043351799999999975</v>
      </c>
      <c r="O47" s="40">
        <f>COUNTIF(Vertices[Eigenvector Centrality],"&gt;= "&amp;N47)-COUNTIF(Vertices[Eigenvector Centrality],"&gt;="&amp;N48)</f>
        <v>0</v>
      </c>
      <c r="P47" s="39">
        <f t="shared" si="16"/>
        <v>28.157800800000008</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6.181818181818179</v>
      </c>
      <c r="G48" s="38">
        <f>COUNTIF(Vertices[In-Degree],"&gt;= "&amp;F48)-COUNTIF(Vertices[In-Degree],"&gt;="&amp;F49)</f>
        <v>0</v>
      </c>
      <c r="H48" s="37">
        <f t="shared" si="12"/>
        <v>83.45454545454542</v>
      </c>
      <c r="I48" s="38">
        <f>COUNTIF(Vertices[Out-Degree],"&gt;= "&amp;H48)-COUNTIF(Vertices[Out-Degree],"&gt;="&amp;H49)</f>
        <v>0</v>
      </c>
      <c r="J48" s="37">
        <f t="shared" si="13"/>
        <v>12138.28603149091</v>
      </c>
      <c r="K48" s="38">
        <f>COUNTIF(Vertices[Betweenness Centrality],"&gt;= "&amp;J48)-COUNTIF(Vertices[Betweenness Centrality],"&gt;="&amp;J49)</f>
        <v>0</v>
      </c>
      <c r="L48" s="37">
        <f t="shared" si="14"/>
        <v>0.004148618181818182</v>
      </c>
      <c r="M48" s="38">
        <f>COUNTIF(Vertices[Closeness Centrality],"&gt;= "&amp;L48)-COUNTIF(Vertices[Closeness Centrality],"&gt;="&amp;L49)</f>
        <v>0</v>
      </c>
      <c r="N48" s="37">
        <f t="shared" si="15"/>
        <v>0.04466549090909088</v>
      </c>
      <c r="O48" s="38">
        <f>COUNTIF(Vertices[Eigenvector Centrality],"&gt;= "&amp;N48)-COUNTIF(Vertices[Eigenvector Centrality],"&gt;="&amp;N49)</f>
        <v>0</v>
      </c>
      <c r="P48" s="37">
        <f t="shared" si="16"/>
        <v>29.00108240000001</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6.363636363636361</v>
      </c>
      <c r="G49" s="40">
        <f>COUNTIF(Vertices[In-Degree],"&gt;= "&amp;F49)-COUNTIF(Vertices[In-Degree],"&gt;="&amp;F50)</f>
        <v>0</v>
      </c>
      <c r="H49" s="39">
        <f t="shared" si="12"/>
        <v>85.90909090909088</v>
      </c>
      <c r="I49" s="40">
        <f>COUNTIF(Vertices[Out-Degree],"&gt;= "&amp;H49)-COUNTIF(Vertices[Out-Degree],"&gt;="&amp;H50)</f>
        <v>0</v>
      </c>
      <c r="J49" s="39">
        <f t="shared" si="13"/>
        <v>12495.29444418182</v>
      </c>
      <c r="K49" s="40">
        <f>COUNTIF(Vertices[Betweenness Centrality],"&gt;= "&amp;J49)-COUNTIF(Vertices[Betweenness Centrality],"&gt;="&amp;J50)</f>
        <v>0</v>
      </c>
      <c r="L49" s="39">
        <f t="shared" si="14"/>
        <v>0.004270636363636364</v>
      </c>
      <c r="M49" s="40">
        <f>COUNTIF(Vertices[Closeness Centrality],"&gt;= "&amp;L49)-COUNTIF(Vertices[Closeness Centrality],"&gt;="&amp;L50)</f>
        <v>0</v>
      </c>
      <c r="N49" s="39">
        <f t="shared" si="15"/>
        <v>0.04597918181818179</v>
      </c>
      <c r="O49" s="40">
        <f>COUNTIF(Vertices[Eigenvector Centrality],"&gt;= "&amp;N49)-COUNTIF(Vertices[Eigenvector Centrality],"&gt;="&amp;N50)</f>
        <v>0</v>
      </c>
      <c r="P49" s="39">
        <f t="shared" si="16"/>
        <v>29.84436400000001</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6.545454545454542</v>
      </c>
      <c r="G50" s="38">
        <f>COUNTIF(Vertices[In-Degree],"&gt;= "&amp;F50)-COUNTIF(Vertices[In-Degree],"&gt;="&amp;F51)</f>
        <v>0</v>
      </c>
      <c r="H50" s="37">
        <f t="shared" si="12"/>
        <v>88.36363636363633</v>
      </c>
      <c r="I50" s="38">
        <f>COUNTIF(Vertices[Out-Degree],"&gt;= "&amp;H50)-COUNTIF(Vertices[Out-Degree],"&gt;="&amp;H51)</f>
        <v>0</v>
      </c>
      <c r="J50" s="37">
        <f t="shared" si="13"/>
        <v>12852.30285687273</v>
      </c>
      <c r="K50" s="38">
        <f>COUNTIF(Vertices[Betweenness Centrality],"&gt;= "&amp;J50)-COUNTIF(Vertices[Betweenness Centrality],"&gt;="&amp;J51)</f>
        <v>0</v>
      </c>
      <c r="L50" s="37">
        <f t="shared" si="14"/>
        <v>0.004392654545454545</v>
      </c>
      <c r="M50" s="38">
        <f>COUNTIF(Vertices[Closeness Centrality],"&gt;= "&amp;L50)-COUNTIF(Vertices[Closeness Centrality],"&gt;="&amp;L51)</f>
        <v>0</v>
      </c>
      <c r="N50" s="37">
        <f t="shared" si="15"/>
        <v>0.04729287272727269</v>
      </c>
      <c r="O50" s="38">
        <f>COUNTIF(Vertices[Eigenvector Centrality],"&gt;= "&amp;N50)-COUNTIF(Vertices[Eigenvector Centrality],"&gt;="&amp;N51)</f>
        <v>0</v>
      </c>
      <c r="P50" s="37">
        <f t="shared" si="16"/>
        <v>30.68764560000001</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6.727272727272724</v>
      </c>
      <c r="G51" s="40">
        <f>COUNTIF(Vertices[In-Degree],"&gt;= "&amp;F51)-COUNTIF(Vertices[In-Degree],"&gt;="&amp;F52)</f>
        <v>0</v>
      </c>
      <c r="H51" s="39">
        <f t="shared" si="12"/>
        <v>90.81818181818178</v>
      </c>
      <c r="I51" s="40">
        <f>COUNTIF(Vertices[Out-Degree],"&gt;= "&amp;H51)-COUNTIF(Vertices[Out-Degree],"&gt;="&amp;H52)</f>
        <v>0</v>
      </c>
      <c r="J51" s="39">
        <f t="shared" si="13"/>
        <v>13209.31126956364</v>
      </c>
      <c r="K51" s="40">
        <f>COUNTIF(Vertices[Betweenness Centrality],"&gt;= "&amp;J51)-COUNTIF(Vertices[Betweenness Centrality],"&gt;="&amp;J52)</f>
        <v>0</v>
      </c>
      <c r="L51" s="39">
        <f t="shared" si="14"/>
        <v>0.004514672727272727</v>
      </c>
      <c r="M51" s="40">
        <f>COUNTIF(Vertices[Closeness Centrality],"&gt;= "&amp;L51)-COUNTIF(Vertices[Closeness Centrality],"&gt;="&amp;L52)</f>
        <v>0</v>
      </c>
      <c r="N51" s="39">
        <f t="shared" si="15"/>
        <v>0.0486065636363636</v>
      </c>
      <c r="O51" s="40">
        <f>COUNTIF(Vertices[Eigenvector Centrality],"&gt;= "&amp;N51)-COUNTIF(Vertices[Eigenvector Centrality],"&gt;="&amp;N52)</f>
        <v>0</v>
      </c>
      <c r="P51" s="39">
        <f t="shared" si="16"/>
        <v>31.53092720000001</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6.909090909090906</v>
      </c>
      <c r="G52" s="38">
        <f>COUNTIF(Vertices[In-Degree],"&gt;= "&amp;F52)-COUNTIF(Vertices[In-Degree],"&gt;="&amp;F53)</f>
        <v>3</v>
      </c>
      <c r="H52" s="37">
        <f t="shared" si="12"/>
        <v>93.27272727272724</v>
      </c>
      <c r="I52" s="38">
        <f>COUNTIF(Vertices[Out-Degree],"&gt;= "&amp;H52)-COUNTIF(Vertices[Out-Degree],"&gt;="&amp;H53)</f>
        <v>0</v>
      </c>
      <c r="J52" s="37">
        <f t="shared" si="13"/>
        <v>13566.319682254549</v>
      </c>
      <c r="K52" s="38">
        <f>COUNTIF(Vertices[Betweenness Centrality],"&gt;= "&amp;J52)-COUNTIF(Vertices[Betweenness Centrality],"&gt;="&amp;J53)</f>
        <v>0</v>
      </c>
      <c r="L52" s="37">
        <f t="shared" si="14"/>
        <v>0.004636690909090909</v>
      </c>
      <c r="M52" s="38">
        <f>COUNTIF(Vertices[Closeness Centrality],"&gt;= "&amp;L52)-COUNTIF(Vertices[Closeness Centrality],"&gt;="&amp;L53)</f>
        <v>0</v>
      </c>
      <c r="N52" s="37">
        <f t="shared" si="15"/>
        <v>0.049920254545454505</v>
      </c>
      <c r="O52" s="38">
        <f>COUNTIF(Vertices[Eigenvector Centrality],"&gt;= "&amp;N52)-COUNTIF(Vertices[Eigenvector Centrality],"&gt;="&amp;N53)</f>
        <v>0</v>
      </c>
      <c r="P52" s="37">
        <f t="shared" si="16"/>
        <v>32.37420880000001</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7.090909090909087</v>
      </c>
      <c r="G53" s="40">
        <f>COUNTIF(Vertices[In-Degree],"&gt;= "&amp;F53)-COUNTIF(Vertices[In-Degree],"&gt;="&amp;F54)</f>
        <v>0</v>
      </c>
      <c r="H53" s="39">
        <f t="shared" si="12"/>
        <v>95.72727272727269</v>
      </c>
      <c r="I53" s="40">
        <f>COUNTIF(Vertices[Out-Degree],"&gt;= "&amp;H53)-COUNTIF(Vertices[Out-Degree],"&gt;="&amp;H54)</f>
        <v>0</v>
      </c>
      <c r="J53" s="39">
        <f t="shared" si="13"/>
        <v>13923.328094945458</v>
      </c>
      <c r="K53" s="40">
        <f>COUNTIF(Vertices[Betweenness Centrality],"&gt;= "&amp;J53)-COUNTIF(Vertices[Betweenness Centrality],"&gt;="&amp;J54)</f>
        <v>0</v>
      </c>
      <c r="L53" s="39">
        <f t="shared" si="14"/>
        <v>0.004758709090909091</v>
      </c>
      <c r="M53" s="40">
        <f>COUNTIF(Vertices[Closeness Centrality],"&gt;= "&amp;L53)-COUNTIF(Vertices[Closeness Centrality],"&gt;="&amp;L54)</f>
        <v>0</v>
      </c>
      <c r="N53" s="39">
        <f t="shared" si="15"/>
        <v>0.05123394545454541</v>
      </c>
      <c r="O53" s="40">
        <f>COUNTIF(Vertices[Eigenvector Centrality],"&gt;= "&amp;N53)-COUNTIF(Vertices[Eigenvector Centrality],"&gt;="&amp;N54)</f>
        <v>0</v>
      </c>
      <c r="P53" s="39">
        <f t="shared" si="16"/>
        <v>33.21749040000001</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7.272727272727269</v>
      </c>
      <c r="G54" s="38">
        <f>COUNTIF(Vertices[In-Degree],"&gt;= "&amp;F54)-COUNTIF(Vertices[In-Degree],"&gt;="&amp;F55)</f>
        <v>0</v>
      </c>
      <c r="H54" s="37">
        <f t="shared" si="12"/>
        <v>98.18181818181814</v>
      </c>
      <c r="I54" s="38">
        <f>COUNTIF(Vertices[Out-Degree],"&gt;= "&amp;H54)-COUNTIF(Vertices[Out-Degree],"&gt;="&amp;H55)</f>
        <v>0</v>
      </c>
      <c r="J54" s="37">
        <f t="shared" si="13"/>
        <v>14280.336507636368</v>
      </c>
      <c r="K54" s="38">
        <f>COUNTIF(Vertices[Betweenness Centrality],"&gt;= "&amp;J54)-COUNTIF(Vertices[Betweenness Centrality],"&gt;="&amp;J55)</f>
        <v>0</v>
      </c>
      <c r="L54" s="37">
        <f t="shared" si="14"/>
        <v>0.004880727272727273</v>
      </c>
      <c r="M54" s="38">
        <f>COUNTIF(Vertices[Closeness Centrality],"&gt;= "&amp;L54)-COUNTIF(Vertices[Closeness Centrality],"&gt;="&amp;L55)</f>
        <v>0</v>
      </c>
      <c r="N54" s="37">
        <f t="shared" si="15"/>
        <v>0.05254763636363632</v>
      </c>
      <c r="O54" s="38">
        <f>COUNTIF(Vertices[Eigenvector Centrality],"&gt;= "&amp;N54)-COUNTIF(Vertices[Eigenvector Centrality],"&gt;="&amp;N55)</f>
        <v>0</v>
      </c>
      <c r="P54" s="37">
        <f t="shared" si="16"/>
        <v>34.06077200000001</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7.454545454545451</v>
      </c>
      <c r="G55" s="40">
        <f>COUNTIF(Vertices[In-Degree],"&gt;= "&amp;F55)-COUNTIF(Vertices[In-Degree],"&gt;="&amp;F56)</f>
        <v>0</v>
      </c>
      <c r="H55" s="39">
        <f t="shared" si="12"/>
        <v>100.6363636363636</v>
      </c>
      <c r="I55" s="40">
        <f>COUNTIF(Vertices[Out-Degree],"&gt;= "&amp;H55)-COUNTIF(Vertices[Out-Degree],"&gt;="&amp;H56)</f>
        <v>0</v>
      </c>
      <c r="J55" s="39">
        <f t="shared" si="13"/>
        <v>14637.344920327278</v>
      </c>
      <c r="K55" s="40">
        <f>COUNTIF(Vertices[Betweenness Centrality],"&gt;= "&amp;J55)-COUNTIF(Vertices[Betweenness Centrality],"&gt;="&amp;J56)</f>
        <v>0</v>
      </c>
      <c r="L55" s="39">
        <f t="shared" si="14"/>
        <v>0.0050027454545454545</v>
      </c>
      <c r="M55" s="40">
        <f>COUNTIF(Vertices[Closeness Centrality],"&gt;= "&amp;L55)-COUNTIF(Vertices[Closeness Centrality],"&gt;="&amp;L56)</f>
        <v>0</v>
      </c>
      <c r="N55" s="39">
        <f t="shared" si="15"/>
        <v>0.05386132727272722</v>
      </c>
      <c r="O55" s="40">
        <f>COUNTIF(Vertices[Eigenvector Centrality],"&gt;= "&amp;N55)-COUNTIF(Vertices[Eigenvector Centrality],"&gt;="&amp;N56)</f>
        <v>0</v>
      </c>
      <c r="P55" s="39">
        <f t="shared" si="16"/>
        <v>34.904053600000005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7.636363636363632</v>
      </c>
      <c r="G56" s="38">
        <f>COUNTIF(Vertices[In-Degree],"&gt;= "&amp;F56)-COUNTIF(Vertices[In-Degree],"&gt;="&amp;F57)</f>
        <v>2</v>
      </c>
      <c r="H56" s="37">
        <f t="shared" si="12"/>
        <v>103.09090909090905</v>
      </c>
      <c r="I56" s="38">
        <f>COUNTIF(Vertices[Out-Degree],"&gt;= "&amp;H56)-COUNTIF(Vertices[Out-Degree],"&gt;="&amp;H57)</f>
        <v>0</v>
      </c>
      <c r="J56" s="37">
        <f t="shared" si="13"/>
        <v>14994.353333018187</v>
      </c>
      <c r="K56" s="38">
        <f>COUNTIF(Vertices[Betweenness Centrality],"&gt;= "&amp;J56)-COUNTIF(Vertices[Betweenness Centrality],"&gt;="&amp;J57)</f>
        <v>0</v>
      </c>
      <c r="L56" s="37">
        <f t="shared" si="14"/>
        <v>0.005124763636363636</v>
      </c>
      <c r="M56" s="38">
        <f>COUNTIF(Vertices[Closeness Centrality],"&gt;= "&amp;L56)-COUNTIF(Vertices[Closeness Centrality],"&gt;="&amp;L57)</f>
        <v>0</v>
      </c>
      <c r="N56" s="37">
        <f t="shared" si="15"/>
        <v>0.05517501818181813</v>
      </c>
      <c r="O56" s="38">
        <f>COUNTIF(Vertices[Eigenvector Centrality],"&gt;= "&amp;N56)-COUNTIF(Vertices[Eigenvector Centrality],"&gt;="&amp;N57)</f>
        <v>0</v>
      </c>
      <c r="P56" s="37">
        <f t="shared" si="16"/>
        <v>35.7473352</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10</v>
      </c>
      <c r="G57" s="42">
        <f>COUNTIF(Vertices[In-Degree],"&gt;= "&amp;F57)-COUNTIF(Vertices[In-Degree],"&gt;="&amp;F58)</f>
        <v>1</v>
      </c>
      <c r="H57" s="41">
        <f>MAX(Vertices[Out-Degree])</f>
        <v>135</v>
      </c>
      <c r="I57" s="42">
        <f>COUNTIF(Vertices[Out-Degree],"&gt;= "&amp;H57)-COUNTIF(Vertices[Out-Degree],"&gt;="&amp;H58)</f>
        <v>1</v>
      </c>
      <c r="J57" s="41">
        <f>MAX(Vertices[Betweenness Centrality])</f>
        <v>19635.462698</v>
      </c>
      <c r="K57" s="42">
        <f>COUNTIF(Vertices[Betweenness Centrality],"&gt;= "&amp;J57)-COUNTIF(Vertices[Betweenness Centrality],"&gt;="&amp;J58)</f>
        <v>1</v>
      </c>
      <c r="L57" s="41">
        <f>MAX(Vertices[Closeness Centrality])</f>
        <v>0.006711</v>
      </c>
      <c r="M57" s="42">
        <f>COUNTIF(Vertices[Closeness Centrality],"&gt;= "&amp;L57)-COUNTIF(Vertices[Closeness Centrality],"&gt;="&amp;L58)</f>
        <v>1</v>
      </c>
      <c r="N57" s="41">
        <f>MAX(Vertices[Eigenvector Centrality])</f>
        <v>0.072253</v>
      </c>
      <c r="O57" s="42">
        <f>COUNTIF(Vertices[Eigenvector Centrality],"&gt;= "&amp;N57)-COUNTIF(Vertices[Eigenvector Centrality],"&gt;="&amp;N58)</f>
        <v>1</v>
      </c>
      <c r="P57" s="41">
        <f>MAX(Vertices[PageRank])</f>
        <v>46.709996</v>
      </c>
      <c r="Q57" s="42">
        <f>COUNTIF(Vertices[PageRank],"&gt;= "&amp;P57)-COUNTIF(Vertices[PageRank],"&gt;="&amp;P58)</f>
        <v>1</v>
      </c>
      <c r="R57" s="41">
        <f>MAX(Vertices[Clustering Coefficient])</f>
        <v>1</v>
      </c>
      <c r="S57" s="45">
        <f>COUNTIF(Vertices[Clustering Coefficient],"&gt;= "&amp;R57)-COUNTIF(Vertices[Clustering Coefficient],"&gt;="&amp;R58)</f>
        <v>25</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10</v>
      </c>
    </row>
    <row r="71" spans="1:2" ht="15">
      <c r="A71" s="33" t="s">
        <v>90</v>
      </c>
      <c r="B71" s="47">
        <f>_xlfn.IFERROR(AVERAGE(Vertices[In-Degree]),NoMetricMessage)</f>
        <v>1.63013698630137</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135</v>
      </c>
    </row>
    <row r="85" spans="1:2" ht="15">
      <c r="A85" s="33" t="s">
        <v>96</v>
      </c>
      <c r="B85" s="47">
        <f>_xlfn.IFERROR(AVERAGE(Vertices[Out-Degree]),NoMetricMessage)</f>
        <v>1.63013698630137</v>
      </c>
    </row>
    <row r="86" spans="1:2" ht="15">
      <c r="A86" s="33" t="s">
        <v>97</v>
      </c>
      <c r="B86" s="47">
        <f>_xlfn.IFERROR(MEDIAN(Vertices[Out-Degree]),NoMetricMessage)</f>
        <v>0</v>
      </c>
    </row>
    <row r="97" spans="1:2" ht="15">
      <c r="A97" s="33" t="s">
        <v>100</v>
      </c>
      <c r="B97" s="47">
        <f>IF(COUNT(Vertices[Betweenness Centrality])&gt;0,J2,NoMetricMessage)</f>
        <v>0</v>
      </c>
    </row>
    <row r="98" spans="1:2" ht="15">
      <c r="A98" s="33" t="s">
        <v>101</v>
      </c>
      <c r="B98" s="47">
        <f>IF(COUNT(Vertices[Betweenness Centrality])&gt;0,J57,NoMetricMessage)</f>
        <v>19635.462698</v>
      </c>
    </row>
    <row r="99" spans="1:2" ht="15">
      <c r="A99" s="33" t="s">
        <v>102</v>
      </c>
      <c r="B99" s="47">
        <f>_xlfn.IFERROR(AVERAGE(Vertices[Betweenness Centrality]),NoMetricMessage)</f>
        <v>148.6301369657534</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0.006711</v>
      </c>
    </row>
    <row r="113" spans="1:2" ht="15">
      <c r="A113" s="33" t="s">
        <v>108</v>
      </c>
      <c r="B113" s="47">
        <f>_xlfn.IFERROR(AVERAGE(Vertices[Closeness Centrality]),NoMetricMessage)</f>
        <v>0.0034085821917808267</v>
      </c>
    </row>
    <row r="114" spans="1:2" ht="15">
      <c r="A114" s="33" t="s">
        <v>109</v>
      </c>
      <c r="B114" s="47">
        <f>_xlfn.IFERROR(MEDIAN(Vertices[Closeness Centrality]),NoMetricMessage)</f>
        <v>0.003425</v>
      </c>
    </row>
    <row r="125" spans="1:2" ht="15">
      <c r="A125" s="33" t="s">
        <v>112</v>
      </c>
      <c r="B125" s="47">
        <f>IF(COUNT(Vertices[Eigenvector Centrality])&gt;0,N2,NoMetricMessage)</f>
        <v>0</v>
      </c>
    </row>
    <row r="126" spans="1:2" ht="15">
      <c r="A126" s="33" t="s">
        <v>113</v>
      </c>
      <c r="B126" s="47">
        <f>IF(COUNT(Vertices[Eigenvector Centrality])&gt;0,N57,NoMetricMessage)</f>
        <v>0.072253</v>
      </c>
    </row>
    <row r="127" spans="1:2" ht="15">
      <c r="A127" s="33" t="s">
        <v>114</v>
      </c>
      <c r="B127" s="47">
        <f>_xlfn.IFERROR(AVERAGE(Vertices[Eigenvector Centrality]),NoMetricMessage)</f>
        <v>0.006849123287671229</v>
      </c>
    </row>
    <row r="128" spans="1:2" ht="15">
      <c r="A128" s="33" t="s">
        <v>115</v>
      </c>
      <c r="B128" s="47">
        <f>_xlfn.IFERROR(MEDIAN(Vertices[Eigenvector Centrality]),NoMetricMessage)</f>
        <v>0.005305</v>
      </c>
    </row>
    <row r="139" spans="1:2" ht="15">
      <c r="A139" s="33" t="s">
        <v>140</v>
      </c>
      <c r="B139" s="47">
        <f>IF(COUNT(Vertices[PageRank])&gt;0,P2,NoMetricMessage)</f>
        <v>0.329508</v>
      </c>
    </row>
    <row r="140" spans="1:2" ht="15">
      <c r="A140" s="33" t="s">
        <v>141</v>
      </c>
      <c r="B140" s="47">
        <f>IF(COUNT(Vertices[PageRank])&gt;0,P57,NoMetricMessage)</f>
        <v>46.709996</v>
      </c>
    </row>
    <row r="141" spans="1:2" ht="15">
      <c r="A141" s="33" t="s">
        <v>142</v>
      </c>
      <c r="B141" s="47">
        <f>_xlfn.IFERROR(AVERAGE(Vertices[PageRank]),NoMetricMessage)</f>
        <v>0.9999962054794492</v>
      </c>
    </row>
    <row r="142" spans="1:2" ht="15">
      <c r="A142" s="33" t="s">
        <v>143</v>
      </c>
      <c r="B142" s="47">
        <f>_xlfn.IFERROR(MEDIAN(Vertices[PageRank]),NoMetricMessage)</f>
        <v>0.433596</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0.20409997642716635</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1878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1879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1880</v>
      </c>
      <c r="K7" s="13" t="s">
        <v>1881</v>
      </c>
    </row>
    <row r="8" spans="1:11" ht="409.5">
      <c r="A8"/>
      <c r="B8">
        <v>2</v>
      </c>
      <c r="C8">
        <v>2</v>
      </c>
      <c r="D8" t="s">
        <v>61</v>
      </c>
      <c r="E8" t="s">
        <v>61</v>
      </c>
      <c r="H8" t="s">
        <v>73</v>
      </c>
      <c r="J8" t="s">
        <v>1882</v>
      </c>
      <c r="K8" s="13" t="s">
        <v>1883</v>
      </c>
    </row>
    <row r="9" spans="1:11" ht="409.5">
      <c r="A9"/>
      <c r="B9">
        <v>3</v>
      </c>
      <c r="C9">
        <v>4</v>
      </c>
      <c r="D9" t="s">
        <v>62</v>
      </c>
      <c r="E9" t="s">
        <v>62</v>
      </c>
      <c r="H9" t="s">
        <v>74</v>
      </c>
      <c r="J9" t="s">
        <v>1884</v>
      </c>
      <c r="K9" s="102" t="s">
        <v>1885</v>
      </c>
    </row>
    <row r="10" spans="1:11" ht="409.5">
      <c r="A10"/>
      <c r="B10">
        <v>4</v>
      </c>
      <c r="D10" t="s">
        <v>63</v>
      </c>
      <c r="E10" t="s">
        <v>63</v>
      </c>
      <c r="H10" t="s">
        <v>75</v>
      </c>
      <c r="J10" t="s">
        <v>1886</v>
      </c>
      <c r="K10" s="13" t="s">
        <v>1887</v>
      </c>
    </row>
    <row r="11" spans="1:11" ht="15">
      <c r="A11"/>
      <c r="B11">
        <v>5</v>
      </c>
      <c r="D11" t="s">
        <v>46</v>
      </c>
      <c r="E11">
        <v>1</v>
      </c>
      <c r="H11" t="s">
        <v>76</v>
      </c>
      <c r="J11" t="s">
        <v>1888</v>
      </c>
      <c r="K11" t="s">
        <v>1889</v>
      </c>
    </row>
    <row r="12" spans="1:11" ht="15">
      <c r="A12"/>
      <c r="B12"/>
      <c r="D12" t="s">
        <v>64</v>
      </c>
      <c r="E12">
        <v>2</v>
      </c>
      <c r="H12">
        <v>0</v>
      </c>
      <c r="J12" t="s">
        <v>1890</v>
      </c>
      <c r="K12" t="s">
        <v>1891</v>
      </c>
    </row>
    <row r="13" spans="1:11" ht="15">
      <c r="A13"/>
      <c r="B13"/>
      <c r="D13">
        <v>1</v>
      </c>
      <c r="E13">
        <v>3</v>
      </c>
      <c r="H13">
        <v>1</v>
      </c>
      <c r="J13" t="s">
        <v>1892</v>
      </c>
      <c r="K13" t="s">
        <v>1893</v>
      </c>
    </row>
    <row r="14" spans="4:11" ht="15">
      <c r="D14">
        <v>2</v>
      </c>
      <c r="E14">
        <v>4</v>
      </c>
      <c r="H14">
        <v>2</v>
      </c>
      <c r="J14" t="s">
        <v>1894</v>
      </c>
      <c r="K14" t="s">
        <v>1895</v>
      </c>
    </row>
    <row r="15" spans="4:11" ht="15">
      <c r="D15">
        <v>3</v>
      </c>
      <c r="E15">
        <v>5</v>
      </c>
      <c r="H15">
        <v>3</v>
      </c>
      <c r="J15" t="s">
        <v>1896</v>
      </c>
      <c r="K15" t="s">
        <v>1897</v>
      </c>
    </row>
    <row r="16" spans="4:11" ht="15">
      <c r="D16">
        <v>4</v>
      </c>
      <c r="E16">
        <v>6</v>
      </c>
      <c r="H16">
        <v>4</v>
      </c>
      <c r="J16" t="s">
        <v>1898</v>
      </c>
      <c r="K16" t="s">
        <v>1899</v>
      </c>
    </row>
    <row r="17" spans="4:11" ht="15">
      <c r="D17">
        <v>5</v>
      </c>
      <c r="E17">
        <v>7</v>
      </c>
      <c r="H17">
        <v>5</v>
      </c>
      <c r="J17" t="s">
        <v>1900</v>
      </c>
      <c r="K17" t="s">
        <v>1901</v>
      </c>
    </row>
    <row r="18" spans="4:11" ht="15">
      <c r="D18">
        <v>6</v>
      </c>
      <c r="E18">
        <v>8</v>
      </c>
      <c r="H18">
        <v>6</v>
      </c>
      <c r="J18" t="s">
        <v>1902</v>
      </c>
      <c r="K18" t="s">
        <v>1903</v>
      </c>
    </row>
    <row r="19" spans="4:11" ht="15">
      <c r="D19">
        <v>7</v>
      </c>
      <c r="E19">
        <v>9</v>
      </c>
      <c r="H19">
        <v>7</v>
      </c>
      <c r="J19" t="s">
        <v>1904</v>
      </c>
      <c r="K19" t="s">
        <v>1905</v>
      </c>
    </row>
    <row r="20" spans="4:11" ht="15">
      <c r="D20">
        <v>8</v>
      </c>
      <c r="H20">
        <v>8</v>
      </c>
      <c r="J20" t="s">
        <v>1906</v>
      </c>
      <c r="K20" t="s">
        <v>1907</v>
      </c>
    </row>
    <row r="21" spans="4:11" ht="409.5">
      <c r="D21">
        <v>9</v>
      </c>
      <c r="H21">
        <v>9</v>
      </c>
      <c r="J21" t="s">
        <v>1908</v>
      </c>
      <c r="K21" s="13" t="s">
        <v>1909</v>
      </c>
    </row>
    <row r="22" spans="4:11" ht="409.5">
      <c r="D22">
        <v>10</v>
      </c>
      <c r="J22" t="s">
        <v>1910</v>
      </c>
      <c r="K22" s="13" t="s">
        <v>1911</v>
      </c>
    </row>
    <row r="23" spans="4:11" ht="409.5">
      <c r="D23">
        <v>11</v>
      </c>
      <c r="J23" t="s">
        <v>1912</v>
      </c>
      <c r="K23" s="13" t="s">
        <v>1913</v>
      </c>
    </row>
    <row r="24" spans="10:11" ht="409.5">
      <c r="J24" t="s">
        <v>1914</v>
      </c>
      <c r="K24" s="13" t="s">
        <v>2135</v>
      </c>
    </row>
    <row r="25" spans="10:11" ht="15">
      <c r="J25" t="s">
        <v>1915</v>
      </c>
      <c r="K25" t="b">
        <v>0</v>
      </c>
    </row>
    <row r="26" spans="10:11" ht="15">
      <c r="J26" t="s">
        <v>2132</v>
      </c>
      <c r="K26" t="s">
        <v>2133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1928</v>
      </c>
      <c r="B2" s="117" t="s">
        <v>1929</v>
      </c>
      <c r="C2" s="118" t="s">
        <v>1930</v>
      </c>
    </row>
    <row r="3" spans="1:3" ht="15">
      <c r="A3" s="116" t="s">
        <v>1917</v>
      </c>
      <c r="B3" s="116" t="s">
        <v>1917</v>
      </c>
      <c r="C3" s="34">
        <v>109</v>
      </c>
    </row>
    <row r="4" spans="1:3" ht="15">
      <c r="A4" s="116" t="s">
        <v>1917</v>
      </c>
      <c r="B4" s="116" t="s">
        <v>1918</v>
      </c>
      <c r="C4" s="34">
        <v>28</v>
      </c>
    </row>
    <row r="5" spans="1:3" ht="15">
      <c r="A5" s="116" t="s">
        <v>1917</v>
      </c>
      <c r="B5" s="116" t="s">
        <v>1919</v>
      </c>
      <c r="C5" s="34">
        <v>21</v>
      </c>
    </row>
    <row r="6" spans="1:3" ht="15">
      <c r="A6" s="116" t="s">
        <v>1918</v>
      </c>
      <c r="B6" s="116" t="s">
        <v>1917</v>
      </c>
      <c r="C6" s="34">
        <v>15</v>
      </c>
    </row>
    <row r="7" spans="1:3" ht="15">
      <c r="A7" s="116" t="s">
        <v>1918</v>
      </c>
      <c r="B7" s="116" t="s">
        <v>1918</v>
      </c>
      <c r="C7" s="34">
        <v>25</v>
      </c>
    </row>
    <row r="8" spans="1:3" ht="15">
      <c r="A8" s="116" t="s">
        <v>1918</v>
      </c>
      <c r="B8" s="116" t="s">
        <v>1919</v>
      </c>
      <c r="C8" s="34">
        <v>14</v>
      </c>
    </row>
    <row r="9" spans="1:3" ht="15">
      <c r="A9" s="116" t="s">
        <v>1919</v>
      </c>
      <c r="B9" s="116" t="s">
        <v>1917</v>
      </c>
      <c r="C9" s="34">
        <v>11</v>
      </c>
    </row>
    <row r="10" spans="1:3" ht="15">
      <c r="A10" s="116" t="s">
        <v>1919</v>
      </c>
      <c r="B10" s="116" t="s">
        <v>1918</v>
      </c>
      <c r="C10" s="34">
        <v>4</v>
      </c>
    </row>
    <row r="11" spans="1:3" ht="15">
      <c r="A11" s="116" t="s">
        <v>1919</v>
      </c>
      <c r="B11" s="116" t="s">
        <v>1919</v>
      </c>
      <c r="C11" s="34">
        <v>86</v>
      </c>
    </row>
    <row r="12" spans="1:3" ht="15">
      <c r="A12" s="116" t="s">
        <v>1920</v>
      </c>
      <c r="B12" s="116" t="s">
        <v>1920</v>
      </c>
      <c r="C12"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s>
  <sheetData>
    <row r="1" spans="1:10" ht="15" customHeight="1">
      <c r="A1" s="13" t="s">
        <v>1935</v>
      </c>
      <c r="B1" s="13" t="s">
        <v>1936</v>
      </c>
      <c r="C1" s="13" t="s">
        <v>1937</v>
      </c>
      <c r="D1" s="13" t="s">
        <v>1939</v>
      </c>
      <c r="E1" s="13" t="s">
        <v>1938</v>
      </c>
      <c r="F1" s="13" t="s">
        <v>1941</v>
      </c>
      <c r="G1" s="13" t="s">
        <v>1940</v>
      </c>
      <c r="H1" s="13" t="s">
        <v>1943</v>
      </c>
      <c r="I1" s="13" t="s">
        <v>1942</v>
      </c>
      <c r="J1" s="13" t="s">
        <v>1944</v>
      </c>
    </row>
    <row r="2" spans="1:10" ht="15">
      <c r="A2" s="82" t="s">
        <v>451</v>
      </c>
      <c r="B2" s="78">
        <v>4</v>
      </c>
      <c r="C2" s="82" t="s">
        <v>453</v>
      </c>
      <c r="D2" s="78">
        <v>1</v>
      </c>
      <c r="E2" s="82" t="s">
        <v>453</v>
      </c>
      <c r="F2" s="78">
        <v>1</v>
      </c>
      <c r="G2" s="82" t="s">
        <v>451</v>
      </c>
      <c r="H2" s="78">
        <v>4</v>
      </c>
      <c r="I2" s="82" t="s">
        <v>449</v>
      </c>
      <c r="J2" s="78">
        <v>1</v>
      </c>
    </row>
    <row r="3" spans="1:10" ht="15">
      <c r="A3" s="82" t="s">
        <v>452</v>
      </c>
      <c r="B3" s="78">
        <v>4</v>
      </c>
      <c r="C3" s="82" t="s">
        <v>452</v>
      </c>
      <c r="D3" s="78">
        <v>1</v>
      </c>
      <c r="E3" s="82" t="s">
        <v>452</v>
      </c>
      <c r="F3" s="78">
        <v>1</v>
      </c>
      <c r="G3" s="82" t="s">
        <v>450</v>
      </c>
      <c r="H3" s="78">
        <v>3</v>
      </c>
      <c r="I3" s="78"/>
      <c r="J3" s="78"/>
    </row>
    <row r="4" spans="1:10" ht="15">
      <c r="A4" s="82" t="s">
        <v>453</v>
      </c>
      <c r="B4" s="78">
        <v>4</v>
      </c>
      <c r="C4" s="78"/>
      <c r="D4" s="78"/>
      <c r="E4" s="78"/>
      <c r="F4" s="78"/>
      <c r="G4" s="82" t="s">
        <v>453</v>
      </c>
      <c r="H4" s="78">
        <v>2</v>
      </c>
      <c r="I4" s="78"/>
      <c r="J4" s="78"/>
    </row>
    <row r="5" spans="1:10" ht="15">
      <c r="A5" s="82" t="s">
        <v>450</v>
      </c>
      <c r="B5" s="78">
        <v>3</v>
      </c>
      <c r="C5" s="78"/>
      <c r="D5" s="78"/>
      <c r="E5" s="78"/>
      <c r="F5" s="78"/>
      <c r="G5" s="82" t="s">
        <v>452</v>
      </c>
      <c r="H5" s="78">
        <v>2</v>
      </c>
      <c r="I5" s="78"/>
      <c r="J5" s="78"/>
    </row>
    <row r="6" spans="1:10" ht="15">
      <c r="A6" s="82" t="s">
        <v>449</v>
      </c>
      <c r="B6" s="78">
        <v>1</v>
      </c>
      <c r="C6" s="78"/>
      <c r="D6" s="78"/>
      <c r="E6" s="78"/>
      <c r="F6" s="78"/>
      <c r="G6" s="78"/>
      <c r="H6" s="78"/>
      <c r="I6" s="78"/>
      <c r="J6" s="78"/>
    </row>
    <row r="9" spans="1:10" ht="15" customHeight="1">
      <c r="A9" s="13" t="s">
        <v>1948</v>
      </c>
      <c r="B9" s="13" t="s">
        <v>1936</v>
      </c>
      <c r="C9" s="13" t="s">
        <v>1949</v>
      </c>
      <c r="D9" s="13" t="s">
        <v>1939</v>
      </c>
      <c r="E9" s="13" t="s">
        <v>1950</v>
      </c>
      <c r="F9" s="13" t="s">
        <v>1941</v>
      </c>
      <c r="G9" s="13" t="s">
        <v>1951</v>
      </c>
      <c r="H9" s="13" t="s">
        <v>1943</v>
      </c>
      <c r="I9" s="13" t="s">
        <v>1952</v>
      </c>
      <c r="J9" s="13" t="s">
        <v>1944</v>
      </c>
    </row>
    <row r="10" spans="1:10" ht="15">
      <c r="A10" s="78" t="s">
        <v>455</v>
      </c>
      <c r="B10" s="78">
        <v>15</v>
      </c>
      <c r="C10" s="78" t="s">
        <v>455</v>
      </c>
      <c r="D10" s="78">
        <v>2</v>
      </c>
      <c r="E10" s="78" t="s">
        <v>455</v>
      </c>
      <c r="F10" s="78">
        <v>2</v>
      </c>
      <c r="G10" s="78" t="s">
        <v>455</v>
      </c>
      <c r="H10" s="78">
        <v>11</v>
      </c>
      <c r="I10" s="78" t="s">
        <v>454</v>
      </c>
      <c r="J10" s="78">
        <v>1</v>
      </c>
    </row>
    <row r="11" spans="1:10" ht="15">
      <c r="A11" s="78" t="s">
        <v>454</v>
      </c>
      <c r="B11" s="78">
        <v>1</v>
      </c>
      <c r="C11" s="78"/>
      <c r="D11" s="78"/>
      <c r="E11" s="78"/>
      <c r="F11" s="78"/>
      <c r="G11" s="78"/>
      <c r="H11" s="78"/>
      <c r="I11" s="78"/>
      <c r="J11" s="78"/>
    </row>
    <row r="14" spans="1:10" ht="15" customHeight="1">
      <c r="A14" s="13" t="s">
        <v>1954</v>
      </c>
      <c r="B14" s="13" t="s">
        <v>1936</v>
      </c>
      <c r="C14" s="13" t="s">
        <v>1963</v>
      </c>
      <c r="D14" s="13" t="s">
        <v>1939</v>
      </c>
      <c r="E14" s="13" t="s">
        <v>1964</v>
      </c>
      <c r="F14" s="13" t="s">
        <v>1941</v>
      </c>
      <c r="G14" s="13" t="s">
        <v>1965</v>
      </c>
      <c r="H14" s="13" t="s">
        <v>1943</v>
      </c>
      <c r="I14" s="13" t="s">
        <v>1966</v>
      </c>
      <c r="J14" s="13" t="s">
        <v>1944</v>
      </c>
    </row>
    <row r="15" spans="1:10" ht="15">
      <c r="A15" s="78" t="s">
        <v>458</v>
      </c>
      <c r="B15" s="78">
        <v>101</v>
      </c>
      <c r="C15" s="78" t="s">
        <v>458</v>
      </c>
      <c r="D15" s="78">
        <v>71</v>
      </c>
      <c r="E15" s="78" t="s">
        <v>458</v>
      </c>
      <c r="F15" s="78">
        <v>15</v>
      </c>
      <c r="G15" s="78" t="s">
        <v>458</v>
      </c>
      <c r="H15" s="78">
        <v>15</v>
      </c>
      <c r="I15" s="78" t="s">
        <v>1967</v>
      </c>
      <c r="J15" s="78">
        <v>1</v>
      </c>
    </row>
    <row r="16" spans="1:10" ht="15">
      <c r="A16" s="78" t="s">
        <v>463</v>
      </c>
      <c r="B16" s="78">
        <v>88</v>
      </c>
      <c r="C16" s="78" t="s">
        <v>463</v>
      </c>
      <c r="D16" s="78">
        <v>70</v>
      </c>
      <c r="E16" s="78" t="s">
        <v>463</v>
      </c>
      <c r="F16" s="78">
        <v>13</v>
      </c>
      <c r="G16" s="78" t="s">
        <v>463</v>
      </c>
      <c r="H16" s="78">
        <v>4</v>
      </c>
      <c r="I16" s="78" t="s">
        <v>463</v>
      </c>
      <c r="J16" s="78">
        <v>1</v>
      </c>
    </row>
    <row r="17" spans="1:10" ht="15">
      <c r="A17" s="78" t="s">
        <v>1955</v>
      </c>
      <c r="B17" s="78">
        <v>3</v>
      </c>
      <c r="C17" s="78"/>
      <c r="D17" s="78"/>
      <c r="E17" s="78"/>
      <c r="F17" s="78"/>
      <c r="G17" s="78" t="s">
        <v>1955</v>
      </c>
      <c r="H17" s="78">
        <v>3</v>
      </c>
      <c r="I17" s="78" t="s">
        <v>1968</v>
      </c>
      <c r="J17" s="78">
        <v>1</v>
      </c>
    </row>
    <row r="18" spans="1:10" ht="15">
      <c r="A18" s="78" t="s">
        <v>1956</v>
      </c>
      <c r="B18" s="78">
        <v>3</v>
      </c>
      <c r="C18" s="78"/>
      <c r="D18" s="78"/>
      <c r="E18" s="78"/>
      <c r="F18" s="78"/>
      <c r="G18" s="78" t="s">
        <v>1956</v>
      </c>
      <c r="H18" s="78">
        <v>3</v>
      </c>
      <c r="I18" s="78" t="s">
        <v>1969</v>
      </c>
      <c r="J18" s="78">
        <v>1</v>
      </c>
    </row>
    <row r="19" spans="1:10" ht="15">
      <c r="A19" s="78" t="s">
        <v>1957</v>
      </c>
      <c r="B19" s="78">
        <v>3</v>
      </c>
      <c r="C19" s="78"/>
      <c r="D19" s="78"/>
      <c r="E19" s="78"/>
      <c r="F19" s="78"/>
      <c r="G19" s="78" t="s">
        <v>1957</v>
      </c>
      <c r="H19" s="78">
        <v>3</v>
      </c>
      <c r="I19" s="78"/>
      <c r="J19" s="78"/>
    </row>
    <row r="20" spans="1:10" ht="15">
      <c r="A20" s="78" t="s">
        <v>1958</v>
      </c>
      <c r="B20" s="78">
        <v>3</v>
      </c>
      <c r="C20" s="78"/>
      <c r="D20" s="78"/>
      <c r="E20" s="78"/>
      <c r="F20" s="78"/>
      <c r="G20" s="78" t="s">
        <v>1958</v>
      </c>
      <c r="H20" s="78">
        <v>3</v>
      </c>
      <c r="I20" s="78"/>
      <c r="J20" s="78"/>
    </row>
    <row r="21" spans="1:10" ht="15">
      <c r="A21" s="78" t="s">
        <v>1959</v>
      </c>
      <c r="B21" s="78">
        <v>3</v>
      </c>
      <c r="C21" s="78"/>
      <c r="D21" s="78"/>
      <c r="E21" s="78"/>
      <c r="F21" s="78"/>
      <c r="G21" s="78" t="s">
        <v>1959</v>
      </c>
      <c r="H21" s="78">
        <v>3</v>
      </c>
      <c r="I21" s="78"/>
      <c r="J21" s="78"/>
    </row>
    <row r="22" spans="1:10" ht="15">
      <c r="A22" s="78" t="s">
        <v>1960</v>
      </c>
      <c r="B22" s="78">
        <v>2</v>
      </c>
      <c r="C22" s="78"/>
      <c r="D22" s="78"/>
      <c r="E22" s="78"/>
      <c r="F22" s="78"/>
      <c r="G22" s="78" t="s">
        <v>1960</v>
      </c>
      <c r="H22" s="78">
        <v>2</v>
      </c>
      <c r="I22" s="78"/>
      <c r="J22" s="78"/>
    </row>
    <row r="23" spans="1:10" ht="15">
      <c r="A23" s="78" t="s">
        <v>1961</v>
      </c>
      <c r="B23" s="78">
        <v>2</v>
      </c>
      <c r="C23" s="78"/>
      <c r="D23" s="78"/>
      <c r="E23" s="78"/>
      <c r="F23" s="78"/>
      <c r="G23" s="78" t="s">
        <v>1961</v>
      </c>
      <c r="H23" s="78">
        <v>2</v>
      </c>
      <c r="I23" s="78"/>
      <c r="J23" s="78"/>
    </row>
    <row r="24" spans="1:10" ht="15">
      <c r="A24" s="78" t="s">
        <v>1962</v>
      </c>
      <c r="B24" s="78">
        <v>2</v>
      </c>
      <c r="C24" s="78"/>
      <c r="D24" s="78"/>
      <c r="E24" s="78"/>
      <c r="F24" s="78"/>
      <c r="G24" s="78" t="s">
        <v>1962</v>
      </c>
      <c r="H24" s="78">
        <v>2</v>
      </c>
      <c r="I24" s="78"/>
      <c r="J24" s="78"/>
    </row>
    <row r="27" spans="1:10" ht="15" customHeight="1">
      <c r="A27" s="13" t="s">
        <v>1972</v>
      </c>
      <c r="B27" s="13" t="s">
        <v>1936</v>
      </c>
      <c r="C27" s="13" t="s">
        <v>1981</v>
      </c>
      <c r="D27" s="13" t="s">
        <v>1939</v>
      </c>
      <c r="E27" s="13" t="s">
        <v>1982</v>
      </c>
      <c r="F27" s="13" t="s">
        <v>1941</v>
      </c>
      <c r="G27" s="13" t="s">
        <v>1983</v>
      </c>
      <c r="H27" s="13" t="s">
        <v>1943</v>
      </c>
      <c r="I27" s="78" t="s">
        <v>1984</v>
      </c>
      <c r="J27" s="78" t="s">
        <v>1944</v>
      </c>
    </row>
    <row r="28" spans="1:10" ht="15">
      <c r="A28" s="84" t="s">
        <v>1973</v>
      </c>
      <c r="B28" s="84">
        <v>6</v>
      </c>
      <c r="C28" s="84" t="s">
        <v>1978</v>
      </c>
      <c r="D28" s="84">
        <v>71</v>
      </c>
      <c r="E28" s="84" t="s">
        <v>1978</v>
      </c>
      <c r="F28" s="84">
        <v>15</v>
      </c>
      <c r="G28" s="84" t="s">
        <v>217</v>
      </c>
      <c r="H28" s="84">
        <v>16</v>
      </c>
      <c r="I28" s="84"/>
      <c r="J28" s="84"/>
    </row>
    <row r="29" spans="1:10" ht="15">
      <c r="A29" s="84" t="s">
        <v>1974</v>
      </c>
      <c r="B29" s="84">
        <v>0</v>
      </c>
      <c r="C29" s="84" t="s">
        <v>1979</v>
      </c>
      <c r="D29" s="84">
        <v>70</v>
      </c>
      <c r="E29" s="84" t="s">
        <v>218</v>
      </c>
      <c r="F29" s="84">
        <v>15</v>
      </c>
      <c r="G29" s="84" t="s">
        <v>1978</v>
      </c>
      <c r="H29" s="84">
        <v>15</v>
      </c>
      <c r="I29" s="84"/>
      <c r="J29" s="84"/>
    </row>
    <row r="30" spans="1:10" ht="15">
      <c r="A30" s="84" t="s">
        <v>1975</v>
      </c>
      <c r="B30" s="84">
        <v>0</v>
      </c>
      <c r="C30" s="84" t="s">
        <v>1980</v>
      </c>
      <c r="D30" s="84">
        <v>69</v>
      </c>
      <c r="E30" s="84" t="s">
        <v>1980</v>
      </c>
      <c r="F30" s="84">
        <v>13</v>
      </c>
      <c r="G30" s="84" t="s">
        <v>229</v>
      </c>
      <c r="H30" s="84">
        <v>11</v>
      </c>
      <c r="I30" s="84"/>
      <c r="J30" s="84"/>
    </row>
    <row r="31" spans="1:10" ht="15">
      <c r="A31" s="84" t="s">
        <v>1976</v>
      </c>
      <c r="B31" s="84">
        <v>705</v>
      </c>
      <c r="C31" s="84" t="s">
        <v>229</v>
      </c>
      <c r="D31" s="84">
        <v>7</v>
      </c>
      <c r="E31" s="84" t="s">
        <v>1979</v>
      </c>
      <c r="F31" s="84">
        <v>13</v>
      </c>
      <c r="G31" s="84" t="s">
        <v>218</v>
      </c>
      <c r="H31" s="84">
        <v>11</v>
      </c>
      <c r="I31" s="84"/>
      <c r="J31" s="84"/>
    </row>
    <row r="32" spans="1:10" ht="15">
      <c r="A32" s="84" t="s">
        <v>1977</v>
      </c>
      <c r="B32" s="84">
        <v>711</v>
      </c>
      <c r="C32" s="84" t="s">
        <v>217</v>
      </c>
      <c r="D32" s="84">
        <v>4</v>
      </c>
      <c r="E32" s="84" t="s">
        <v>217</v>
      </c>
      <c r="F32" s="84">
        <v>4</v>
      </c>
      <c r="G32" s="84" t="s">
        <v>228</v>
      </c>
      <c r="H32" s="84">
        <v>11</v>
      </c>
      <c r="I32" s="84"/>
      <c r="J32" s="84"/>
    </row>
    <row r="33" spans="1:10" ht="15">
      <c r="A33" s="84" t="s">
        <v>1978</v>
      </c>
      <c r="B33" s="84">
        <v>101</v>
      </c>
      <c r="C33" s="84" t="s">
        <v>219</v>
      </c>
      <c r="D33" s="84">
        <v>2</v>
      </c>
      <c r="E33" s="84" t="s">
        <v>219</v>
      </c>
      <c r="F33" s="84">
        <v>2</v>
      </c>
      <c r="G33" s="84" t="s">
        <v>231</v>
      </c>
      <c r="H33" s="84">
        <v>9</v>
      </c>
      <c r="I33" s="84"/>
      <c r="J33" s="84"/>
    </row>
    <row r="34" spans="1:10" ht="15">
      <c r="A34" s="84" t="s">
        <v>1979</v>
      </c>
      <c r="B34" s="84">
        <v>88</v>
      </c>
      <c r="C34" s="84" t="s">
        <v>231</v>
      </c>
      <c r="D34" s="84">
        <v>2</v>
      </c>
      <c r="E34" s="84" t="s">
        <v>229</v>
      </c>
      <c r="F34" s="84">
        <v>2</v>
      </c>
      <c r="G34" s="84" t="s">
        <v>230</v>
      </c>
      <c r="H34" s="84">
        <v>9</v>
      </c>
      <c r="I34" s="84"/>
      <c r="J34" s="84"/>
    </row>
    <row r="35" spans="1:10" ht="15">
      <c r="A35" s="84" t="s">
        <v>1980</v>
      </c>
      <c r="B35" s="84">
        <v>83</v>
      </c>
      <c r="C35" s="84" t="s">
        <v>218</v>
      </c>
      <c r="D35" s="84">
        <v>2</v>
      </c>
      <c r="E35" s="84" t="s">
        <v>231</v>
      </c>
      <c r="F35" s="84">
        <v>2</v>
      </c>
      <c r="G35" s="84" t="s">
        <v>233</v>
      </c>
      <c r="H35" s="84">
        <v>8</v>
      </c>
      <c r="I35" s="84"/>
      <c r="J35" s="84"/>
    </row>
    <row r="36" spans="1:10" ht="15">
      <c r="A36" s="84" t="s">
        <v>218</v>
      </c>
      <c r="B36" s="84">
        <v>28</v>
      </c>
      <c r="C36" s="84" t="s">
        <v>230</v>
      </c>
      <c r="D36" s="84">
        <v>2</v>
      </c>
      <c r="E36" s="84" t="s">
        <v>230</v>
      </c>
      <c r="F36" s="84">
        <v>2</v>
      </c>
      <c r="G36" s="84" t="s">
        <v>226</v>
      </c>
      <c r="H36" s="84">
        <v>7</v>
      </c>
      <c r="I36" s="84"/>
      <c r="J36" s="84"/>
    </row>
    <row r="37" spans="1:10" ht="15">
      <c r="A37" s="84" t="s">
        <v>217</v>
      </c>
      <c r="B37" s="84">
        <v>24</v>
      </c>
      <c r="C37" s="84" t="s">
        <v>233</v>
      </c>
      <c r="D37" s="84">
        <v>2</v>
      </c>
      <c r="E37" s="84" t="s">
        <v>233</v>
      </c>
      <c r="F37" s="84">
        <v>2</v>
      </c>
      <c r="G37" s="84" t="s">
        <v>227</v>
      </c>
      <c r="H37" s="84">
        <v>6</v>
      </c>
      <c r="I37" s="84"/>
      <c r="J37" s="84"/>
    </row>
    <row r="40" spans="1:10" ht="15" customHeight="1">
      <c r="A40" s="13" t="s">
        <v>1989</v>
      </c>
      <c r="B40" s="13" t="s">
        <v>1936</v>
      </c>
      <c r="C40" s="13" t="s">
        <v>2000</v>
      </c>
      <c r="D40" s="13" t="s">
        <v>1939</v>
      </c>
      <c r="E40" s="13" t="s">
        <v>2004</v>
      </c>
      <c r="F40" s="13" t="s">
        <v>1941</v>
      </c>
      <c r="G40" s="13" t="s">
        <v>2007</v>
      </c>
      <c r="H40" s="13" t="s">
        <v>1943</v>
      </c>
      <c r="I40" s="78" t="s">
        <v>2012</v>
      </c>
      <c r="J40" s="78" t="s">
        <v>1944</v>
      </c>
    </row>
    <row r="41" spans="1:10" ht="15">
      <c r="A41" s="84" t="s">
        <v>1990</v>
      </c>
      <c r="B41" s="84">
        <v>82</v>
      </c>
      <c r="C41" s="84" t="s">
        <v>1990</v>
      </c>
      <c r="D41" s="84">
        <v>69</v>
      </c>
      <c r="E41" s="84" t="s">
        <v>1990</v>
      </c>
      <c r="F41" s="84">
        <v>13</v>
      </c>
      <c r="G41" s="84" t="s">
        <v>1992</v>
      </c>
      <c r="H41" s="84">
        <v>11</v>
      </c>
      <c r="I41" s="84"/>
      <c r="J41" s="84"/>
    </row>
    <row r="42" spans="1:10" ht="15">
      <c r="A42" s="84" t="s">
        <v>1991</v>
      </c>
      <c r="B42" s="84">
        <v>82</v>
      </c>
      <c r="C42" s="84" t="s">
        <v>1991</v>
      </c>
      <c r="D42" s="84">
        <v>69</v>
      </c>
      <c r="E42" s="84" t="s">
        <v>1991</v>
      </c>
      <c r="F42" s="84">
        <v>13</v>
      </c>
      <c r="G42" s="84" t="s">
        <v>1993</v>
      </c>
      <c r="H42" s="84">
        <v>9</v>
      </c>
      <c r="I42" s="84"/>
      <c r="J42" s="84"/>
    </row>
    <row r="43" spans="1:10" ht="15">
      <c r="A43" s="84" t="s">
        <v>1992</v>
      </c>
      <c r="B43" s="84">
        <v>15</v>
      </c>
      <c r="C43" s="84" t="s">
        <v>2001</v>
      </c>
      <c r="D43" s="84">
        <v>3</v>
      </c>
      <c r="E43" s="84" t="s">
        <v>1994</v>
      </c>
      <c r="F43" s="84">
        <v>2</v>
      </c>
      <c r="G43" s="84" t="s">
        <v>2008</v>
      </c>
      <c r="H43" s="84">
        <v>7</v>
      </c>
      <c r="I43" s="84"/>
      <c r="J43" s="84"/>
    </row>
    <row r="44" spans="1:10" ht="15">
      <c r="A44" s="84" t="s">
        <v>1993</v>
      </c>
      <c r="B44" s="84">
        <v>11</v>
      </c>
      <c r="C44" s="84" t="s">
        <v>1994</v>
      </c>
      <c r="D44" s="84">
        <v>2</v>
      </c>
      <c r="E44" s="84" t="s">
        <v>1992</v>
      </c>
      <c r="F44" s="84">
        <v>2</v>
      </c>
      <c r="G44" s="84" t="s">
        <v>1995</v>
      </c>
      <c r="H44" s="84">
        <v>7</v>
      </c>
      <c r="I44" s="84"/>
      <c r="J44" s="84"/>
    </row>
    <row r="45" spans="1:10" ht="15">
      <c r="A45" s="84" t="s">
        <v>1994</v>
      </c>
      <c r="B45" s="84">
        <v>9</v>
      </c>
      <c r="C45" s="84" t="s">
        <v>1992</v>
      </c>
      <c r="D45" s="84">
        <v>2</v>
      </c>
      <c r="E45" s="84" t="s">
        <v>1997</v>
      </c>
      <c r="F45" s="84">
        <v>2</v>
      </c>
      <c r="G45" s="84" t="s">
        <v>1996</v>
      </c>
      <c r="H45" s="84">
        <v>6</v>
      </c>
      <c r="I45" s="84"/>
      <c r="J45" s="84"/>
    </row>
    <row r="46" spans="1:10" ht="15">
      <c r="A46" s="84" t="s">
        <v>1995</v>
      </c>
      <c r="B46" s="84">
        <v>9</v>
      </c>
      <c r="C46" s="84" t="s">
        <v>1997</v>
      </c>
      <c r="D46" s="84">
        <v>2</v>
      </c>
      <c r="E46" s="84" t="s">
        <v>1998</v>
      </c>
      <c r="F46" s="84">
        <v>2</v>
      </c>
      <c r="G46" s="84" t="s">
        <v>1994</v>
      </c>
      <c r="H46" s="84">
        <v>5</v>
      </c>
      <c r="I46" s="84"/>
      <c r="J46" s="84"/>
    </row>
    <row r="47" spans="1:10" ht="15">
      <c r="A47" s="84" t="s">
        <v>1996</v>
      </c>
      <c r="B47" s="84">
        <v>8</v>
      </c>
      <c r="C47" s="84" t="s">
        <v>1998</v>
      </c>
      <c r="D47" s="84">
        <v>2</v>
      </c>
      <c r="E47" s="84" t="s">
        <v>1999</v>
      </c>
      <c r="F47" s="84">
        <v>2</v>
      </c>
      <c r="G47" s="84" t="s">
        <v>2009</v>
      </c>
      <c r="H47" s="84">
        <v>4</v>
      </c>
      <c r="I47" s="84"/>
      <c r="J47" s="84"/>
    </row>
    <row r="48" spans="1:10" ht="15">
      <c r="A48" s="84" t="s">
        <v>1997</v>
      </c>
      <c r="B48" s="84">
        <v>8</v>
      </c>
      <c r="C48" s="84" t="s">
        <v>1999</v>
      </c>
      <c r="D48" s="84">
        <v>2</v>
      </c>
      <c r="E48" s="84" t="s">
        <v>2005</v>
      </c>
      <c r="F48" s="84">
        <v>2</v>
      </c>
      <c r="G48" s="84" t="s">
        <v>2010</v>
      </c>
      <c r="H48" s="84">
        <v>4</v>
      </c>
      <c r="I48" s="84"/>
      <c r="J48" s="84"/>
    </row>
    <row r="49" spans="1:10" ht="15">
      <c r="A49" s="84" t="s">
        <v>1998</v>
      </c>
      <c r="B49" s="84">
        <v>8</v>
      </c>
      <c r="C49" s="84" t="s">
        <v>2002</v>
      </c>
      <c r="D49" s="84">
        <v>2</v>
      </c>
      <c r="E49" s="84" t="s">
        <v>2006</v>
      </c>
      <c r="F49" s="84">
        <v>2</v>
      </c>
      <c r="G49" s="84" t="s">
        <v>2011</v>
      </c>
      <c r="H49" s="84">
        <v>4</v>
      </c>
      <c r="I49" s="84"/>
      <c r="J49" s="84"/>
    </row>
    <row r="50" spans="1:10" ht="15">
      <c r="A50" s="84" t="s">
        <v>1999</v>
      </c>
      <c r="B50" s="84">
        <v>8</v>
      </c>
      <c r="C50" s="84" t="s">
        <v>2003</v>
      </c>
      <c r="D50" s="84">
        <v>2</v>
      </c>
      <c r="E50" s="84"/>
      <c r="F50" s="84"/>
      <c r="G50" s="84" t="s">
        <v>1997</v>
      </c>
      <c r="H50" s="84">
        <v>4</v>
      </c>
      <c r="I50" s="84"/>
      <c r="J50" s="84"/>
    </row>
    <row r="53" spans="1:10" ht="15" customHeight="1">
      <c r="A53" s="13" t="s">
        <v>2017</v>
      </c>
      <c r="B53" s="13" t="s">
        <v>1936</v>
      </c>
      <c r="C53" s="13" t="s">
        <v>2019</v>
      </c>
      <c r="D53" s="13" t="s">
        <v>1939</v>
      </c>
      <c r="E53" s="78" t="s">
        <v>2020</v>
      </c>
      <c r="F53" s="78" t="s">
        <v>1941</v>
      </c>
      <c r="G53" s="78" t="s">
        <v>2023</v>
      </c>
      <c r="H53" s="78" t="s">
        <v>1943</v>
      </c>
      <c r="I53" s="78" t="s">
        <v>2025</v>
      </c>
      <c r="J53" s="78" t="s">
        <v>1944</v>
      </c>
    </row>
    <row r="54" spans="1:10" ht="15">
      <c r="A54" s="78" t="s">
        <v>323</v>
      </c>
      <c r="B54" s="78">
        <v>2</v>
      </c>
      <c r="C54" s="78" t="s">
        <v>235</v>
      </c>
      <c r="D54" s="78">
        <v>2</v>
      </c>
      <c r="E54" s="78"/>
      <c r="F54" s="78"/>
      <c r="G54" s="78"/>
      <c r="H54" s="78"/>
      <c r="I54" s="78"/>
      <c r="J54" s="78"/>
    </row>
    <row r="55" spans="1:10" ht="15">
      <c r="A55" s="78" t="s">
        <v>285</v>
      </c>
      <c r="B55" s="78">
        <v>2</v>
      </c>
      <c r="C55" s="78" t="s">
        <v>242</v>
      </c>
      <c r="D55" s="78">
        <v>2</v>
      </c>
      <c r="E55" s="78"/>
      <c r="F55" s="78"/>
      <c r="G55" s="78"/>
      <c r="H55" s="78"/>
      <c r="I55" s="78"/>
      <c r="J55" s="78"/>
    </row>
    <row r="56" spans="1:10" ht="15">
      <c r="A56" s="78" t="s">
        <v>279</v>
      </c>
      <c r="B56" s="78">
        <v>2</v>
      </c>
      <c r="C56" s="78" t="s">
        <v>279</v>
      </c>
      <c r="D56" s="78">
        <v>2</v>
      </c>
      <c r="E56" s="78"/>
      <c r="F56" s="78"/>
      <c r="G56" s="78"/>
      <c r="H56" s="78"/>
      <c r="I56" s="78"/>
      <c r="J56" s="78"/>
    </row>
    <row r="57" spans="1:10" ht="15">
      <c r="A57" s="78" t="s">
        <v>242</v>
      </c>
      <c r="B57" s="78">
        <v>2</v>
      </c>
      <c r="C57" s="78" t="s">
        <v>285</v>
      </c>
      <c r="D57" s="78">
        <v>2</v>
      </c>
      <c r="E57" s="78"/>
      <c r="F57" s="78"/>
      <c r="G57" s="78"/>
      <c r="H57" s="78"/>
      <c r="I57" s="78"/>
      <c r="J57" s="78"/>
    </row>
    <row r="58" spans="1:10" ht="15">
      <c r="A58" s="78" t="s">
        <v>235</v>
      </c>
      <c r="B58" s="78">
        <v>2</v>
      </c>
      <c r="C58" s="78" t="s">
        <v>323</v>
      </c>
      <c r="D58" s="78">
        <v>2</v>
      </c>
      <c r="E58" s="78"/>
      <c r="F58" s="78"/>
      <c r="G58" s="78"/>
      <c r="H58" s="78"/>
      <c r="I58" s="78"/>
      <c r="J58" s="78"/>
    </row>
    <row r="59" spans="1:10" ht="15">
      <c r="A59" s="78" t="s">
        <v>357</v>
      </c>
      <c r="B59" s="78">
        <v>1</v>
      </c>
      <c r="C59" s="78" t="s">
        <v>236</v>
      </c>
      <c r="D59" s="78">
        <v>1</v>
      </c>
      <c r="E59" s="78"/>
      <c r="F59" s="78"/>
      <c r="G59" s="78"/>
      <c r="H59" s="78"/>
      <c r="I59" s="78"/>
      <c r="J59" s="78"/>
    </row>
    <row r="60" spans="1:10" ht="15">
      <c r="A60" s="78" t="s">
        <v>356</v>
      </c>
      <c r="B60" s="78">
        <v>1</v>
      </c>
      <c r="C60" s="78" t="s">
        <v>237</v>
      </c>
      <c r="D60" s="78">
        <v>1</v>
      </c>
      <c r="E60" s="78"/>
      <c r="F60" s="78"/>
      <c r="G60" s="78"/>
      <c r="H60" s="78"/>
      <c r="I60" s="78"/>
      <c r="J60" s="78"/>
    </row>
    <row r="61" spans="1:10" ht="15">
      <c r="A61" s="78" t="s">
        <v>354</v>
      </c>
      <c r="B61" s="78">
        <v>1</v>
      </c>
      <c r="C61" s="78" t="s">
        <v>243</v>
      </c>
      <c r="D61" s="78">
        <v>1</v>
      </c>
      <c r="E61" s="78"/>
      <c r="F61" s="78"/>
      <c r="G61" s="78"/>
      <c r="H61" s="78"/>
      <c r="I61" s="78"/>
      <c r="J61" s="78"/>
    </row>
    <row r="62" spans="1:10" ht="15">
      <c r="A62" s="78" t="s">
        <v>352</v>
      </c>
      <c r="B62" s="78">
        <v>1</v>
      </c>
      <c r="C62" s="78" t="s">
        <v>248</v>
      </c>
      <c r="D62" s="78">
        <v>1</v>
      </c>
      <c r="E62" s="78"/>
      <c r="F62" s="78"/>
      <c r="G62" s="78"/>
      <c r="H62" s="78"/>
      <c r="I62" s="78"/>
      <c r="J62" s="78"/>
    </row>
    <row r="63" spans="1:10" ht="15">
      <c r="A63" s="78" t="s">
        <v>349</v>
      </c>
      <c r="B63" s="78">
        <v>1</v>
      </c>
      <c r="C63" s="78" t="s">
        <v>249</v>
      </c>
      <c r="D63" s="78">
        <v>1</v>
      </c>
      <c r="E63" s="78"/>
      <c r="F63" s="78"/>
      <c r="G63" s="78"/>
      <c r="H63" s="78"/>
      <c r="I63" s="78"/>
      <c r="J63" s="78"/>
    </row>
    <row r="66" spans="1:10" ht="15" customHeight="1">
      <c r="A66" s="13" t="s">
        <v>2018</v>
      </c>
      <c r="B66" s="13" t="s">
        <v>1936</v>
      </c>
      <c r="C66" s="13" t="s">
        <v>2021</v>
      </c>
      <c r="D66" s="13" t="s">
        <v>1939</v>
      </c>
      <c r="E66" s="13" t="s">
        <v>2022</v>
      </c>
      <c r="F66" s="13" t="s">
        <v>1941</v>
      </c>
      <c r="G66" s="13" t="s">
        <v>2024</v>
      </c>
      <c r="H66" s="13" t="s">
        <v>1943</v>
      </c>
      <c r="I66" s="78" t="s">
        <v>2026</v>
      </c>
      <c r="J66" s="78" t="s">
        <v>1944</v>
      </c>
    </row>
    <row r="67" spans="1:10" ht="15">
      <c r="A67" s="78" t="s">
        <v>218</v>
      </c>
      <c r="B67" s="78">
        <v>28</v>
      </c>
      <c r="C67" s="78" t="s">
        <v>229</v>
      </c>
      <c r="D67" s="78">
        <v>7</v>
      </c>
      <c r="E67" s="78" t="s">
        <v>218</v>
      </c>
      <c r="F67" s="78">
        <v>15</v>
      </c>
      <c r="G67" s="78" t="s">
        <v>229</v>
      </c>
      <c r="H67" s="78">
        <v>11</v>
      </c>
      <c r="I67" s="78"/>
      <c r="J67" s="78"/>
    </row>
    <row r="68" spans="1:10" ht="15">
      <c r="A68" s="78" t="s">
        <v>229</v>
      </c>
      <c r="B68" s="78">
        <v>20</v>
      </c>
      <c r="C68" s="78" t="s">
        <v>217</v>
      </c>
      <c r="D68" s="78">
        <v>2</v>
      </c>
      <c r="E68" s="78" t="s">
        <v>217</v>
      </c>
      <c r="F68" s="78">
        <v>2</v>
      </c>
      <c r="G68" s="78" t="s">
        <v>218</v>
      </c>
      <c r="H68" s="78">
        <v>11</v>
      </c>
      <c r="I68" s="78"/>
      <c r="J68" s="78"/>
    </row>
    <row r="69" spans="1:10" ht="15">
      <c r="A69" s="78" t="s">
        <v>228</v>
      </c>
      <c r="B69" s="78">
        <v>15</v>
      </c>
      <c r="C69" s="78" t="s">
        <v>219</v>
      </c>
      <c r="D69" s="78">
        <v>2</v>
      </c>
      <c r="E69" s="78" t="s">
        <v>219</v>
      </c>
      <c r="F69" s="78">
        <v>2</v>
      </c>
      <c r="G69" s="78" t="s">
        <v>228</v>
      </c>
      <c r="H69" s="78">
        <v>11</v>
      </c>
      <c r="I69" s="78"/>
      <c r="J69" s="78"/>
    </row>
    <row r="70" spans="1:10" ht="15">
      <c r="A70" s="78" t="s">
        <v>231</v>
      </c>
      <c r="B70" s="78">
        <v>13</v>
      </c>
      <c r="C70" s="78" t="s">
        <v>231</v>
      </c>
      <c r="D70" s="78">
        <v>2</v>
      </c>
      <c r="E70" s="78" t="s">
        <v>229</v>
      </c>
      <c r="F70" s="78">
        <v>2</v>
      </c>
      <c r="G70" s="78" t="s">
        <v>231</v>
      </c>
      <c r="H70" s="78">
        <v>9</v>
      </c>
      <c r="I70" s="78"/>
      <c r="J70" s="78"/>
    </row>
    <row r="71" spans="1:10" ht="15">
      <c r="A71" s="78" t="s">
        <v>230</v>
      </c>
      <c r="B71" s="78">
        <v>13</v>
      </c>
      <c r="C71" s="78" t="s">
        <v>218</v>
      </c>
      <c r="D71" s="78">
        <v>2</v>
      </c>
      <c r="E71" s="78" t="s">
        <v>231</v>
      </c>
      <c r="F71" s="78">
        <v>2</v>
      </c>
      <c r="G71" s="78" t="s">
        <v>230</v>
      </c>
      <c r="H71" s="78">
        <v>9</v>
      </c>
      <c r="I71" s="78"/>
      <c r="J71" s="78"/>
    </row>
    <row r="72" spans="1:10" ht="15">
      <c r="A72" s="78" t="s">
        <v>233</v>
      </c>
      <c r="B72" s="78">
        <v>12</v>
      </c>
      <c r="C72" s="78" t="s">
        <v>230</v>
      </c>
      <c r="D72" s="78">
        <v>2</v>
      </c>
      <c r="E72" s="78" t="s">
        <v>230</v>
      </c>
      <c r="F72" s="78">
        <v>2</v>
      </c>
      <c r="G72" s="78" t="s">
        <v>233</v>
      </c>
      <c r="H72" s="78">
        <v>8</v>
      </c>
      <c r="I72" s="78"/>
      <c r="J72" s="78"/>
    </row>
    <row r="73" spans="1:10" ht="15">
      <c r="A73" s="78" t="s">
        <v>217</v>
      </c>
      <c r="B73" s="78">
        <v>9</v>
      </c>
      <c r="C73" s="78" t="s">
        <v>233</v>
      </c>
      <c r="D73" s="78">
        <v>2</v>
      </c>
      <c r="E73" s="78" t="s">
        <v>233</v>
      </c>
      <c r="F73" s="78">
        <v>2</v>
      </c>
      <c r="G73" s="78" t="s">
        <v>226</v>
      </c>
      <c r="H73" s="78">
        <v>7</v>
      </c>
      <c r="I73" s="78"/>
      <c r="J73" s="78"/>
    </row>
    <row r="74" spans="1:10" ht="15">
      <c r="A74" s="78" t="s">
        <v>219</v>
      </c>
      <c r="B74" s="78">
        <v>8</v>
      </c>
      <c r="C74" s="78" t="s">
        <v>228</v>
      </c>
      <c r="D74" s="78">
        <v>2</v>
      </c>
      <c r="E74" s="78" t="s">
        <v>228</v>
      </c>
      <c r="F74" s="78">
        <v>2</v>
      </c>
      <c r="G74" s="78" t="s">
        <v>227</v>
      </c>
      <c r="H74" s="78">
        <v>6</v>
      </c>
      <c r="I74" s="78"/>
      <c r="J74" s="78"/>
    </row>
    <row r="75" spans="1:10" ht="15">
      <c r="A75" s="78" t="s">
        <v>221</v>
      </c>
      <c r="B75" s="78">
        <v>8</v>
      </c>
      <c r="C75" s="78" t="s">
        <v>221</v>
      </c>
      <c r="D75" s="78">
        <v>2</v>
      </c>
      <c r="E75" s="78" t="s">
        <v>221</v>
      </c>
      <c r="F75" s="78">
        <v>2</v>
      </c>
      <c r="G75" s="78" t="s">
        <v>217</v>
      </c>
      <c r="H75" s="78">
        <v>5</v>
      </c>
      <c r="I75" s="78"/>
      <c r="J75" s="78"/>
    </row>
    <row r="76" spans="1:10" ht="15">
      <c r="A76" s="78" t="s">
        <v>226</v>
      </c>
      <c r="B76" s="78">
        <v>7</v>
      </c>
      <c r="C76" s="78" t="s">
        <v>241</v>
      </c>
      <c r="D76" s="78">
        <v>2</v>
      </c>
      <c r="E76" s="78" t="s">
        <v>220</v>
      </c>
      <c r="F76" s="78">
        <v>2</v>
      </c>
      <c r="G76" s="78" t="s">
        <v>224</v>
      </c>
      <c r="H76" s="78">
        <v>5</v>
      </c>
      <c r="I76" s="78"/>
      <c r="J76" s="78"/>
    </row>
    <row r="79" spans="1:10" ht="15" customHeight="1">
      <c r="A79" s="13" t="s">
        <v>2033</v>
      </c>
      <c r="B79" s="13" t="s">
        <v>1936</v>
      </c>
      <c r="C79" s="13" t="s">
        <v>2034</v>
      </c>
      <c r="D79" s="13" t="s">
        <v>1939</v>
      </c>
      <c r="E79" s="13" t="s">
        <v>2035</v>
      </c>
      <c r="F79" s="13" t="s">
        <v>1941</v>
      </c>
      <c r="G79" s="13" t="s">
        <v>2036</v>
      </c>
      <c r="H79" s="13" t="s">
        <v>1943</v>
      </c>
      <c r="I79" s="13" t="s">
        <v>2037</v>
      </c>
      <c r="J79" s="13" t="s">
        <v>1944</v>
      </c>
    </row>
    <row r="80" spans="1:10" ht="15">
      <c r="A80" s="115" t="s">
        <v>302</v>
      </c>
      <c r="B80" s="78">
        <v>101886</v>
      </c>
      <c r="C80" s="115" t="s">
        <v>302</v>
      </c>
      <c r="D80" s="78">
        <v>101886</v>
      </c>
      <c r="E80" s="115" t="s">
        <v>341</v>
      </c>
      <c r="F80" s="78">
        <v>61515</v>
      </c>
      <c r="G80" s="115" t="s">
        <v>214</v>
      </c>
      <c r="H80" s="78">
        <v>58577</v>
      </c>
      <c r="I80" s="115" t="s">
        <v>212</v>
      </c>
      <c r="J80" s="78">
        <v>195</v>
      </c>
    </row>
    <row r="81" spans="1:10" ht="15">
      <c r="A81" s="115" t="s">
        <v>218</v>
      </c>
      <c r="B81" s="78">
        <v>95410</v>
      </c>
      <c r="C81" s="115" t="s">
        <v>218</v>
      </c>
      <c r="D81" s="78">
        <v>95410</v>
      </c>
      <c r="E81" s="115" t="s">
        <v>353</v>
      </c>
      <c r="F81" s="78">
        <v>10620</v>
      </c>
      <c r="G81" s="115" t="s">
        <v>222</v>
      </c>
      <c r="H81" s="78">
        <v>47866</v>
      </c>
      <c r="I81" s="115"/>
      <c r="J81" s="78"/>
    </row>
    <row r="82" spans="1:10" ht="15">
      <c r="A82" s="115" t="s">
        <v>341</v>
      </c>
      <c r="B82" s="78">
        <v>61515</v>
      </c>
      <c r="C82" s="115" t="s">
        <v>279</v>
      </c>
      <c r="D82" s="78">
        <v>54069</v>
      </c>
      <c r="E82" s="115" t="s">
        <v>344</v>
      </c>
      <c r="F82" s="78">
        <v>9998</v>
      </c>
      <c r="G82" s="115" t="s">
        <v>230</v>
      </c>
      <c r="H82" s="78">
        <v>42859</v>
      </c>
      <c r="I82" s="115"/>
      <c r="J82" s="78"/>
    </row>
    <row r="83" spans="1:10" ht="15">
      <c r="A83" s="115" t="s">
        <v>214</v>
      </c>
      <c r="B83" s="78">
        <v>58577</v>
      </c>
      <c r="C83" s="115" t="s">
        <v>276</v>
      </c>
      <c r="D83" s="78">
        <v>25892</v>
      </c>
      <c r="E83" s="115" t="s">
        <v>352</v>
      </c>
      <c r="F83" s="78">
        <v>8983</v>
      </c>
      <c r="G83" s="115" t="s">
        <v>224</v>
      </c>
      <c r="H83" s="78">
        <v>28290</v>
      </c>
      <c r="I83" s="115"/>
      <c r="J83" s="78"/>
    </row>
    <row r="84" spans="1:10" ht="15">
      <c r="A84" s="115" t="s">
        <v>279</v>
      </c>
      <c r="B84" s="78">
        <v>54069</v>
      </c>
      <c r="C84" s="115" t="s">
        <v>259</v>
      </c>
      <c r="D84" s="78">
        <v>25836</v>
      </c>
      <c r="E84" s="115" t="s">
        <v>356</v>
      </c>
      <c r="F84" s="78">
        <v>8249</v>
      </c>
      <c r="G84" s="115" t="s">
        <v>227</v>
      </c>
      <c r="H84" s="78">
        <v>12426</v>
      </c>
      <c r="I84" s="115"/>
      <c r="J84" s="78"/>
    </row>
    <row r="85" spans="1:10" ht="15">
      <c r="A85" s="115" t="s">
        <v>222</v>
      </c>
      <c r="B85" s="78">
        <v>47866</v>
      </c>
      <c r="C85" s="115" t="s">
        <v>244</v>
      </c>
      <c r="D85" s="78">
        <v>20217</v>
      </c>
      <c r="E85" s="115" t="s">
        <v>219</v>
      </c>
      <c r="F85" s="78">
        <v>8074</v>
      </c>
      <c r="G85" s="115" t="s">
        <v>231</v>
      </c>
      <c r="H85" s="78">
        <v>11105</v>
      </c>
      <c r="I85" s="115"/>
      <c r="J85" s="78"/>
    </row>
    <row r="86" spans="1:10" ht="15">
      <c r="A86" s="115" t="s">
        <v>230</v>
      </c>
      <c r="B86" s="78">
        <v>42859</v>
      </c>
      <c r="C86" s="115" t="s">
        <v>293</v>
      </c>
      <c r="D86" s="78">
        <v>19825</v>
      </c>
      <c r="E86" s="115" t="s">
        <v>349</v>
      </c>
      <c r="F86" s="78">
        <v>5968</v>
      </c>
      <c r="G86" s="115" t="s">
        <v>221</v>
      </c>
      <c r="H86" s="78">
        <v>9786</v>
      </c>
      <c r="I86" s="115"/>
      <c r="J86" s="78"/>
    </row>
    <row r="87" spans="1:10" ht="15">
      <c r="A87" s="115" t="s">
        <v>224</v>
      </c>
      <c r="B87" s="78">
        <v>28290</v>
      </c>
      <c r="C87" s="115" t="s">
        <v>294</v>
      </c>
      <c r="D87" s="78">
        <v>19673</v>
      </c>
      <c r="E87" s="115" t="s">
        <v>348</v>
      </c>
      <c r="F87" s="78">
        <v>5226</v>
      </c>
      <c r="G87" s="115" t="s">
        <v>217</v>
      </c>
      <c r="H87" s="78">
        <v>8404</v>
      </c>
      <c r="I87" s="115"/>
      <c r="J87" s="78"/>
    </row>
    <row r="88" spans="1:10" ht="15">
      <c r="A88" s="115" t="s">
        <v>276</v>
      </c>
      <c r="B88" s="78">
        <v>25892</v>
      </c>
      <c r="C88" s="115" t="s">
        <v>309</v>
      </c>
      <c r="D88" s="78">
        <v>18754</v>
      </c>
      <c r="E88" s="115" t="s">
        <v>357</v>
      </c>
      <c r="F88" s="78">
        <v>3547</v>
      </c>
      <c r="G88" s="115" t="s">
        <v>223</v>
      </c>
      <c r="H88" s="78">
        <v>5797</v>
      </c>
      <c r="I88" s="115"/>
      <c r="J88" s="78"/>
    </row>
    <row r="89" spans="1:10" ht="15">
      <c r="A89" s="115" t="s">
        <v>259</v>
      </c>
      <c r="B89" s="78">
        <v>25836</v>
      </c>
      <c r="C89" s="115" t="s">
        <v>328</v>
      </c>
      <c r="D89" s="78">
        <v>18585</v>
      </c>
      <c r="E89" s="115" t="s">
        <v>342</v>
      </c>
      <c r="F89" s="78">
        <v>3213</v>
      </c>
      <c r="G89" s="115" t="s">
        <v>229</v>
      </c>
      <c r="H89" s="78">
        <v>5179</v>
      </c>
      <c r="I89" s="115"/>
      <c r="J89" s="78"/>
    </row>
  </sheetData>
  <hyperlinks>
    <hyperlink ref="A2" r:id="rId1" display="https://nodexlgraphgallery.org/Pages/Graph.aspx?graphID=197953"/>
    <hyperlink ref="A3" r:id="rId2" display="https://nodexlgraphgallery.org/Pages/Graph.aspx?graphID=198026"/>
    <hyperlink ref="A4" r:id="rId3" display="https://nodexlgraphgallery.org/Pages/Graph.aspx?graphID=198034"/>
    <hyperlink ref="A5" r:id="rId4" display="https://nodexlgraphgallery.org/Pages/Graph.aspx?graphID=197914"/>
    <hyperlink ref="A6" r:id="rId5" display="https://www.instagram.com/p/BxnBGIkBRff/?igshid=175g6zhh29c4u"/>
    <hyperlink ref="C2" r:id="rId6" display="https://nodexlgraphgallery.org/Pages/Graph.aspx?graphID=198034"/>
    <hyperlink ref="C3" r:id="rId7" display="https://nodexlgraphgallery.org/Pages/Graph.aspx?graphID=198026"/>
    <hyperlink ref="E2" r:id="rId8" display="https://nodexlgraphgallery.org/Pages/Graph.aspx?graphID=198034"/>
    <hyperlink ref="E3" r:id="rId9" display="https://nodexlgraphgallery.org/Pages/Graph.aspx?graphID=198026"/>
    <hyperlink ref="G2" r:id="rId10" display="https://nodexlgraphgallery.org/Pages/Graph.aspx?graphID=197953"/>
    <hyperlink ref="G3" r:id="rId11" display="https://nodexlgraphgallery.org/Pages/Graph.aspx?graphID=197914"/>
    <hyperlink ref="G4" r:id="rId12" display="https://nodexlgraphgallery.org/Pages/Graph.aspx?graphID=198034"/>
    <hyperlink ref="G5" r:id="rId13" display="https://nodexlgraphgallery.org/Pages/Graph.aspx?graphID=198026"/>
    <hyperlink ref="I2" r:id="rId14" display="https://www.instagram.com/p/BxnBGIkBRff/?igshid=175g6zhh29c4u"/>
  </hyperlinks>
  <printOptions/>
  <pageMargins left="0.7" right="0.7" top="0.75" bottom="0.75" header="0.3" footer="0.3"/>
  <pageSetup orientation="portrait" paperSize="9"/>
  <tableParts>
    <tablePart r:id="rId20"/>
    <tablePart r:id="rId22"/>
    <tablePart r:id="rId16"/>
    <tablePart r:id="rId19"/>
    <tablePart r:id="rId17"/>
    <tablePart r:id="rId15"/>
    <tablePart r:id="rId18"/>
    <tablePart r:id="rId2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2019-05-26T17:51:51Z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