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<sst xmlns="http://schemas.openxmlformats.org/spreadsheetml/2006/main" count="1644" uniqueCount="697">
  <si>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</si>
  <si>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</si>
  <si>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</si>
  <si>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</si>
  <si>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</si>
  <si>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</si>
  <si>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</si>
  <si>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</si>
  <si>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</si>
  <si>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</si>
  <si>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</si>
  <si>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</si>
  <si>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</si>
  <si>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</si>
  <si>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</si>
  <si>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</si>
  <si>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</si>
  <si>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</si>
  <si>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</si>
  <si>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</si>
  <si>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</si>
  <si>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</si>
  <si>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</si>
  <si>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</si>
  <si>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</si>
  <si>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</si>
  <si>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</si>
  <si>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</si>
  <si>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</si>
  <si>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</si>
  <si>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</si>
  <si>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</si>
  <si>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</si>
  <si>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</si>
  <si>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</si>
  <si>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</si>
  <si>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</si>
  <si>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</si>
  <si>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</si>
  <si>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</si>
  <si>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</si>
  <si>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</si>
  <si>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</si>
  <si>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</si>
  <si>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</si>
  <si>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</si>
  <si>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</si>
  <si>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</si>
  <si>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</si>
  <si>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</si>
  <si>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</si>
  <si>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</si>
  <si>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</si>
  <si>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</si>
  <si>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</si>
  <si>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</si>
  <si>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</si>
  <si>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</si>
  <si>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</si>
  <si>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</si>
  <si>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</si>
  <si>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</si>
  <si>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</si>
  <si>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</si>
  <si>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</si>
  <si>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</si>
  <si>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</si>
  <si>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</si>
  <si>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</si>
  <si>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</si>
  <si>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</si>
  <si>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</si>
  <si>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</si>
  <si>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</si>
  <si>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</si>
  <si>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</si>
  <si>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</si>
  <si>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</si>
  <si>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</si>
  <si>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</si>
  <si>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</si>
  <si>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</si>
  <si>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</si>
  <si>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</si>
  <si>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</si>
  <si>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</si>
  <si>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</si>
  <si>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</si>
  <si>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</si>
  <si>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</si>
  <si>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</si>
  <si>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</si>
  <si>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</si>
  <si>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</si>
  <si>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</si>
  <si>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</si>
  <si>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</si>
  <si>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</si>
  <si>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</si>
  <si>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</si>
  <si>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</si>
  <si>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</si>
  <si>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</si>
  <si>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</si>
  <si>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</si>
  <si>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</si>
  <si>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</si>
  <si>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</si>
  <si>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</si>
  <si>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</si>
  <si>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</si>
  <si>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</si>
  <si>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</si>
  <si>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</si>
  <si>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</si>
  <si>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</si>
  <si>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</si>
  <si>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</si>
  <si>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</si>
  <si>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</si>
  <si>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</si>
  <si>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</si>
  <si>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</si>
  <si>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</si>
  <si>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</si>
  <si>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</si>
  <si>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</si>
  <si>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</si>
  <si>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</si>
  <si>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</si>
  <si>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</si>
  <si>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</si>
  <si>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</si>
  <si>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</si>
  <si>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</si>
  <si>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</si>
  <si>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</si>
  <si>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</si>
  <si>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</si>
  <si>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</si>
  <si>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</si>
  <si>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</si>
  <si>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</si>
  <si>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</si>
  <si>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</si>
  <si>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</si>
  <si>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</si>
  <si>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</si>
  <si>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</si>
  <si>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</si>
  <si>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</si>
  <si>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</si>
  <si>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</si>
  <si>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</si>
  <si>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</si>
  <si>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</si>
  <si>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</si>
  <si>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</si>
  <si>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</si>
  <si>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</si>
  <si>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</si>
  <si>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</si>
  <si>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</si>
  <si>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</si>
  <si>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</si>
  <si>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</si>
  <si>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</si>
  <si>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</si>
  <si>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</si>
  <si>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</si>
  <si>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</si>
  <si>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</si>
  <si>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</si>
  <si>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</si>
  <si>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</si>
  <si>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</si>
  <si>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</si>
  <si>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</si>
  <si>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</si>
  <si>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</si>
  <si>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</si>
  <si>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</si>
  <si>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</si>
  <si>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</si>
  <si>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</si>
  <si>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</si>
  <si>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</si>
  <si>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</si>
  <si>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</si>
  <si>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</si>
  <si>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</si>
  <si>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</si>
  <si>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</si>
  <si>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</si>
  <si>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</si>
  <si>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</si>
  <si>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</si>
  <si>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</si>
  <si>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</si>
  <si>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</si>
  <si>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</si>
  <si>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</si>
  <si>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</si>
  <si>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</si>
  <si>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</si>
  <si>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</si>
  <si>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</si>
  <si>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</si>
  <si>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</si>
  <si>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</si>
  <si>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</si>
  <si>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</si>
  <si>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g_5jhr</t>
  </si>
  <si>
    <t>zooz66770086</t>
  </si>
  <si>
    <t>vincentsleiman</t>
  </si>
  <si>
    <t>omar_taha90</t>
  </si>
  <si>
    <t>klb_sori</t>
  </si>
  <si>
    <t>monaassaad1</t>
  </si>
  <si>
    <t>imhappy3131992</t>
  </si>
  <si>
    <t>14khoookha</t>
  </si>
  <si>
    <t>zoiaz12</t>
  </si>
  <si>
    <t>saharoz_</t>
  </si>
  <si>
    <t>paulayacoubian</t>
  </si>
  <si>
    <t>zeid_hadi</t>
  </si>
  <si>
    <t>amersalmanmusic</t>
  </si>
  <si>
    <t>nicolejnasr</t>
  </si>
  <si>
    <t>s_haneen</t>
  </si>
  <si>
    <t>fakihn</t>
  </si>
  <si>
    <t>marah_kharoub</t>
  </si>
  <si>
    <t>missdior456</t>
  </si>
  <si>
    <t>rd4e2dhpzoyzqlc</t>
  </si>
  <si>
    <t>Replies to</t>
  </si>
  <si>
    <t>Mentions</t>
  </si>
  <si>
    <t>@ZOIAZ12 اهاا سوري بس بعض الحكي ما عم افهمو انا الحمدلله منيحين</t>
  </si>
  <si>
    <t>@saharoz_ زكرني مثل سوري الحكي إلك ي كنه اسمعي ي جاره _xD83D__xDE02__xD83D__xDE02_</t>
  </si>
  <si>
    <t>@nicolejnasr @Amersalmanmusic @zeid_hadi @PaulaYacoubian ولَك يا عمي قرط الحكي هين. في مليون ونص سوري عم ياخدو كهرب… https://t.co/DYECRtDnmi</t>
  </si>
  <si>
    <t>@s_haneen هادا هو مسلسل خمسة ونص يلي داوشين سمانا فيه ! سوري يعني بس مش كأنه اوڤر !؟ هي الاشكال حلوة بس الحكي زنخ ل… https://t.co/PgRUKfGYPC</t>
  </si>
  <si>
    <t>كتيييير بيمحن الحكي السوري و اللبناني خصوصا اذا كان دياثه 
ولي جنان _xD83D__xDE0D_ مو هيكي _xD83D__xDE4A_
#معصيتي_راحتي
مين بيمحنها انا سوري _xD83D__xDE0D_</t>
  </si>
  <si>
    <t>@fakihn نفس الحكي حكيت اليوم طيب معقول هيك عن جد عيب بطل في لبنانيين والمحطة التانية كمان قصة من مية سنة عن باشا لبناني والممثل سوري ..ونعم</t>
  </si>
  <si>
    <t>@marah_kharoub جد سوري انا فكرته بالبدايه بتتمسخر ما دققت ع هاد الحكي ولا ع الكومنتات</t>
  </si>
  <si>
    <t>@RD4E2DHpZOYzQLc @missdior456 ليته من اول كان معنا سوريه ماخذه الجنسية وتتمتع بنفس حقوقي والله قهر ولا الحكي والشكل سوري والجنسية سعوديه</t>
  </si>
  <si>
    <t>https://twitter.com/i/web/status/1127879552678662149</t>
  </si>
  <si>
    <t>https://twitter.com/i/web/status/1127893663676280833</t>
  </si>
  <si>
    <t>twitter.com</t>
  </si>
  <si>
    <t>معصيتي_راحتي</t>
  </si>
  <si>
    <t>http://pbs.twimg.com/profile_images/1127004089655734272/ysP2NK1V_normal.jpg</t>
  </si>
  <si>
    <t>http://pbs.twimg.com/profile_images/1122045604220342273/EFIyTEQW_normal.jpg</t>
  </si>
  <si>
    <t>http://pbs.twimg.com/profile_images/2701468385/385aefb9e32ea1b4b387de0417fbe70a_normal.jpeg</t>
  </si>
  <si>
    <t>http://pbs.twimg.com/profile_images/1129517405758218240/IzCq8oPi_normal.jpg</t>
  </si>
  <si>
    <t>http://pbs.twimg.com/profile_images/1126673937272856581/zubvPEvG_normal.jpg</t>
  </si>
  <si>
    <t>http://pbs.twimg.com/profile_images/863429916460765184/pyn3sgd7_normal.jpg</t>
  </si>
  <si>
    <t>http://pbs.twimg.com/profile_images/1128299716029054976/i0qbNjjz_normal.jpg</t>
  </si>
  <si>
    <t>http://pbs.twimg.com/profile_images/1083704019334369280/CkjS3lMc_normal.jpg</t>
  </si>
  <si>
    <t>https://twitter.com/#!/g_5jhr/status/1127556016009351168</t>
  </si>
  <si>
    <t>https://twitter.com/#!/zooz66770086/status/1127681333306720256</t>
  </si>
  <si>
    <t>https://twitter.com/#!/vincentsleiman/status/1127879552678662149</t>
  </si>
  <si>
    <t>https://twitter.com/#!/omar_taha90/status/1127893663676280833</t>
  </si>
  <si>
    <t>https://twitter.com/#!/klb_sori/status/1129188206799392769</t>
  </si>
  <si>
    <t>https://twitter.com/#!/monaassaad1/status/1130360634456072194</t>
  </si>
  <si>
    <t>https://twitter.com/#!/imhappy3131992/status/1130378253733117954</t>
  </si>
  <si>
    <t>https://twitter.com/#!/14khoookha/status/1130625125596794881</t>
  </si>
  <si>
    <t>1127556016009351168</t>
  </si>
  <si>
    <t>1127681333306720256</t>
  </si>
  <si>
    <t>1127879552678662149</t>
  </si>
  <si>
    <t>1127893663676280833</t>
  </si>
  <si>
    <t>1129188206799392769</t>
  </si>
  <si>
    <t>1130360634456072194</t>
  </si>
  <si>
    <t>1130378253733117954</t>
  </si>
  <si>
    <t>1130625125596794881</t>
  </si>
  <si>
    <t>1127555536009027589</t>
  </si>
  <si>
    <t>1127679600371339264</t>
  </si>
  <si>
    <t>1127878678124404737</t>
  </si>
  <si>
    <t>1127691695624265729</t>
  </si>
  <si>
    <t>1130120634300870657</t>
  </si>
  <si>
    <t>1130377116137250816</t>
  </si>
  <si>
    <t>1130621549965393922</t>
  </si>
  <si>
    <t>844910531857256448</t>
  </si>
  <si>
    <t>809032621653106692</t>
  </si>
  <si>
    <t>4418153174</t>
  </si>
  <si>
    <t>513184283</t>
  </si>
  <si>
    <t/>
  </si>
  <si>
    <t>407830752</t>
  </si>
  <si>
    <t>1005345901609615360</t>
  </si>
  <si>
    <t>1074613601816756224</t>
  </si>
  <si>
    <t>ar</t>
  </si>
  <si>
    <t>Twitter for Android</t>
  </si>
  <si>
    <t>Twitter for iPhone</t>
  </si>
  <si>
    <t>Twitter Web App</t>
  </si>
  <si>
    <t>32.660877,41.237073 
32.660877,41.274449 
32.697071,41.274449 
32.697071,41.237073</t>
  </si>
  <si>
    <t>35.518228,31.711787 
35.518228,32.248266 
35.895849,32.248266 
35.895849,31.711787</t>
  </si>
  <si>
    <t>Turkey</t>
  </si>
  <si>
    <t>المملكة الأردنية الهاشمية</t>
  </si>
  <si>
    <t>TR</t>
  </si>
  <si>
    <t>JO</t>
  </si>
  <si>
    <t>Safranbolu, Türkiye</t>
  </si>
  <si>
    <t>محافظة البلقاء, المملكة الأردنية الهاشمية</t>
  </si>
  <si>
    <t>5b48ef7ce45e4fff</t>
  </si>
  <si>
    <t>01c4458d527725a1</t>
  </si>
  <si>
    <t>Safranbolu</t>
  </si>
  <si>
    <t>محافظة البلقاء</t>
  </si>
  <si>
    <t>city</t>
  </si>
  <si>
    <t>admin</t>
  </si>
  <si>
    <t>https://api.twitter.com/1.1/geo/id/5b48ef7ce45e4fff.json</t>
  </si>
  <si>
    <t>https://api.twitter.com/1.1/geo/id/01c4458d527725a1.json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</si>
  <si>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</si>
  <si>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</si>
  <si>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</si>
  <si>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</si>
  <si>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</si>
  <si>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</si>
  <si>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</si>
  <si>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</si>
  <si>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</si>
  <si>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</si>
  <si>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</si>
  <si>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</si>
  <si>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</si>
  <si>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</si>
  <si>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</si>
  <si>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</si>
  <si>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</si>
  <si>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</si>
  <si>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</si>
  <si>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</si>
  <si>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</si>
  <si>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مجنونه وما يهمني احد_xD83D__xDE0F_</t>
  </si>
  <si>
    <t>_xD83C__xDF52_B°L°K✨Z°O°Y°A_xD83C__xDF52_</t>
  </si>
  <si>
    <t>كراميلا _xD83C__xDDF8__xD83C__xDDE9_</t>
  </si>
  <si>
    <t>Sahar_xD83C__xDF52_</t>
  </si>
  <si>
    <t>Vincent</t>
  </si>
  <si>
    <t>بولا يعقوبيان</t>
  </si>
  <si>
    <t>KÔSOVI ✒</t>
  </si>
  <si>
    <t>Amer salman</t>
  </si>
  <si>
    <t>Nicole Nasr</t>
  </si>
  <si>
    <t>Omarovich</t>
  </si>
  <si>
    <t>حنين ~~</t>
  </si>
  <si>
    <t>كلبكم مصطفى _xD83C__xDF7C__xD83D__xDD25_</t>
  </si>
  <si>
    <t>Mona Shenouda</t>
  </si>
  <si>
    <t>Nasser Fakih</t>
  </si>
  <si>
    <t>عاشقه السلط _xD83D__xDE0D_</t>
  </si>
  <si>
    <t>Marah kh (ARCHITECT _xD83D__xDC77_‍♀️)</t>
  </si>
  <si>
    <t>kh</t>
  </si>
  <si>
    <t>miss dior_xD83C__xDDF8__xD83C__xDDE6_</t>
  </si>
  <si>
    <t>ايمان</t>
  </si>
  <si>
    <t>‏‏‏‏‏‏‏‏‏‏‏‏‏‏‏‏‏‏‏‏‏‏‏‏‏‏‏٭     . ‏      .     
ـــ♥ــــــ٨ــ❥ــہہـــہـ٨ـہہـ❥ــــــہہـ♥ــــ 
سـأبـقـى أحـبـگ حـتـى يـسـتـقـيـم هـذآ الـخـط ♥✨</t>
  </si>
  <si>
    <t>‏‏‏‏‏‏‏‏‏‏‏‏ ليس لديا قلب ❤لي احب شخص _xD83D__xDC64_انا لااعرف ماذا املك بداخلي ولااعرف ماهو الحب والمشاعر ❓_xD83D__xDD07_‼_xD83D__xDC8A_❌
#مولوديه_الجزائر
عشقي لابدي العميد_xD83D__xDC96__xD83C__xDF37_</t>
  </si>
  <si>
    <t>You always deserve the best_xD83D__xDC95_</t>
  </si>
  <si>
    <t>‏‏‎‎#منبر_المغردين_السودانيين
#عام_المنبر_الثاني
_xD83C__xDF82_</t>
  </si>
  <si>
    <t>‏‏‏‏‏‏‏‏‏الخالق الاعظم او المهندس الاعظم لهذا الكون جميع الطوائف والاديان تعبده على طريقتها الخاصة ، علينا الابتعاد عن التمييز الطائفي والخروج من الظلمات للنور</t>
  </si>
  <si>
    <t>Singer _xD83C__xDF99_
Producer _xD83C__xDFB9_ 
Owner of salman music production _xD83C__xDFBC_
insta: amersalman
Snap: amersalmanmusic _xD83D__xDC7B_</t>
  </si>
  <si>
    <t>probability vs representativeness</t>
  </si>
  <si>
    <t>Ready to sacrifice everything to live in free #JERUSALEM , Happy being from #PALESTINE _xD83C__xDDF5__xD83C__xDDF8_
#GroupPalestine</t>
  </si>
  <si>
    <t>لا تأخذ ما أقوله على محمل الجد فأنا متظعظعة نفسيا وغير متزنة سلوكيا ... ورحم الله امرئ عرف قدر نفسه</t>
  </si>
  <si>
    <t>‏‏‏‏‏‏‏17 سنه _xD83D__xDE0D_
سوريا _xD83D__xDC99_
ديوث ع اخواتي _xD83D__xDE4A_
كلب ومطيع _xD83D__xDC8B_
زبي صغير ❤
مدخل 3 اصابع من ورا _xD83D__xDE0D_</t>
  </si>
  <si>
    <t>Writer / Director / Producer. MAFI METLO | BEIT EL KELL. Rooftop Production. #YNWA.</t>
  </si>
  <si>
    <t>‏‏‏‏‏‏‏نحن جند السلط _xD83D__xDE0D_ اقسمنا اليمينا يا حروف الدهر هل تسمعينا قسما بالله ان تحيى السلط مثلما نحيا عليها شامخينا يا سلط العلا خذي منا القسم وارفعي للشمس الجبين</t>
  </si>
  <si>
    <t>Fresh Graduate ,Architecture Engineer , JU_xD83D__xDE48__xD83D__xDC77_‍♀️_xD83C__xDDEF__xD83C__xDDF4__xD83C__xDDF5__xD83C__xDDF8_</t>
  </si>
  <si>
    <t>وأفوض أمري إلى الله إن الله بصير بالعباد</t>
  </si>
  <si>
    <t>أنا وبعدي الطوفان ❤️الرتويت لاتعني الموافقة على فكرة ما , حسابي الإحتياطي @missdrama18</t>
  </si>
  <si>
    <t>اللهم إنا نسالك في هذا اليوم ستراً يحجب مااقترفناه وعلماً يزيل ماجهلناه ورزقاً يفوق ما تمنيناه وصحةً تحفظنا مما خشيناه وقناعةً تغنينا عمّا فقدناه</t>
  </si>
  <si>
    <t xml:space="preserve"> مشترك</t>
  </si>
  <si>
    <t>ولاد نايل_xD83D__xDCAB_الجزائر</t>
  </si>
  <si>
    <t>Bolu, Turkey</t>
  </si>
  <si>
    <t>Lebanon</t>
  </si>
  <si>
    <t xml:space="preserve">ابيدجان </t>
  </si>
  <si>
    <t>بيروت ست الدنيا</t>
  </si>
  <si>
    <t xml:space="preserve">Nablus , Palestine </t>
  </si>
  <si>
    <t>العاصمة ✌</t>
  </si>
  <si>
    <t>Beirut</t>
  </si>
  <si>
    <t>JORDAN,AMMAN</t>
  </si>
  <si>
    <t>alkhubar ,saudi arabia ksa❤️</t>
  </si>
  <si>
    <t>الرياض, المملكة العربية السعودية</t>
  </si>
  <si>
    <t>https://t.co/RCNH8MU3Gs</t>
  </si>
  <si>
    <t>https://t.co/vDiJz5Xm2J</t>
  </si>
  <si>
    <t>https://t.co/ElsSLy0np9</t>
  </si>
  <si>
    <t>https://t.co/INgakriazg</t>
  </si>
  <si>
    <t>Baghdad</t>
  </si>
  <si>
    <t>https://pbs.twimg.com/profile_banners/1011537251019444224/1557533762</t>
  </si>
  <si>
    <t>https://pbs.twimg.com/profile_banners/844910531857256448/1557286151</t>
  </si>
  <si>
    <t>https://pbs.twimg.com/profile_banners/1122027829850509312/1556351579</t>
  </si>
  <si>
    <t>https://pbs.twimg.com/profile_banners/809032621653106692/1555172015</t>
  </si>
  <si>
    <t>https://pbs.twimg.com/profile_banners/871549196/1525207840</t>
  </si>
  <si>
    <t>https://pbs.twimg.com/profile_banners/397219443/1548425785</t>
  </si>
  <si>
    <t>https://pbs.twimg.com/profile_banners/2949857099/1520791598</t>
  </si>
  <si>
    <t>https://pbs.twimg.com/profile_banners/994557680411914240/1536273929</t>
  </si>
  <si>
    <t>https://pbs.twimg.com/profile_banners/4418153174/1455813218</t>
  </si>
  <si>
    <t>https://pbs.twimg.com/profile_banners/270070806/1557533439</t>
  </si>
  <si>
    <t>https://pbs.twimg.com/profile_banners/513184283/1513377710</t>
  </si>
  <si>
    <t>https://pbs.twimg.com/profile_banners/407830752/1546694248</t>
  </si>
  <si>
    <t>https://pbs.twimg.com/profile_banners/1068262014248718336/1557842585</t>
  </si>
  <si>
    <t>https://pbs.twimg.com/profile_banners/1005345901609615360/1551716875</t>
  </si>
  <si>
    <t>https://pbs.twimg.com/profile_banners/2485513754/1546763890</t>
  </si>
  <si>
    <t>https://pbs.twimg.com/profile_banners/1578263324/1506207103</t>
  </si>
  <si>
    <t>https://pbs.twimg.com/profile_banners/1074613601816756224/1551995788</t>
  </si>
  <si>
    <t>en</t>
  </si>
  <si>
    <t>fr</t>
  </si>
  <si>
    <t>http://abs.twimg.com/images/themes/theme1/bg.png</t>
  </si>
  <si>
    <t>http://pbs.twimg.com/profile_background_images/378800000110607065/a8e978ca283381cac42eafb4a5d8af9a.jpeg</t>
  </si>
  <si>
    <t>http://pbs.twimg.com/profile_images/1109404551013154817/NalE1V9b_normal.jpg</t>
  </si>
  <si>
    <t>http://pbs.twimg.com/profile_images/1110589294031327234/Ije-vg0g_normal.jpg</t>
  </si>
  <si>
    <t>http://pbs.twimg.com/profile_images/1064511526525181958/b-ACICOT_normal.jpg</t>
  </si>
  <si>
    <t>http://pbs.twimg.com/profile_images/1089576872428691458/u8zjX_ec_normal.jpg</t>
  </si>
  <si>
    <t>http://pbs.twimg.com/profile_images/1037834194997661696/J9n9pHV7_normal.jpg</t>
  </si>
  <si>
    <t>http://pbs.twimg.com/profile_images/1081621269626392576/UrcwSiKO_normal.jpg</t>
  </si>
  <si>
    <t>http://pbs.twimg.com/profile_images/975019830234492929/S58tzLzO_normal.jpg</t>
  </si>
  <si>
    <t>http://pbs.twimg.com/profile_images/1109895687158800384/h5KV06bM_normal.jpg</t>
  </si>
  <si>
    <t>http://pbs.twimg.com/profile_images/1129482241527169029/3HOiqV5U_normal.png</t>
  </si>
  <si>
    <t>http://pbs.twimg.com/profile_images/911725018819776512/EgDY08bO_normal.jpg</t>
  </si>
  <si>
    <t>http://pbs.twimg.com/profile_images/1103850602461908992/jLmANU2I_normal.jpg</t>
  </si>
  <si>
    <t>Open Twitter Page for This Person</t>
  </si>
  <si>
    <t>https://twitter.com/g_5jhr</t>
  </si>
  <si>
    <t>https://twitter.com/zoiaz12</t>
  </si>
  <si>
    <t>https://twitter.com/zooz66770086</t>
  </si>
  <si>
    <t>https://twitter.com/saharoz_</t>
  </si>
  <si>
    <t>https://twitter.com/vincentsleiman</t>
  </si>
  <si>
    <t>https://twitter.com/paulayacoubian</t>
  </si>
  <si>
    <t>https://twitter.com/zeid_hadi</t>
  </si>
  <si>
    <t>https://twitter.com/amersalmanmusic</t>
  </si>
  <si>
    <t>https://twitter.com/nicolejnasr</t>
  </si>
  <si>
    <t>https://twitter.com/omar_taha90</t>
  </si>
  <si>
    <t>https://twitter.com/s_haneen</t>
  </si>
  <si>
    <t>https://twitter.com/klb_sori</t>
  </si>
  <si>
    <t>https://twitter.com/monaassaad1</t>
  </si>
  <si>
    <t>https://twitter.com/fakihn</t>
  </si>
  <si>
    <t>https://twitter.com/imhappy3131992</t>
  </si>
  <si>
    <t>https://twitter.com/marah_kharoub</t>
  </si>
  <si>
    <t>https://twitter.com/14khoookha</t>
  </si>
  <si>
    <t>https://twitter.com/missdior456</t>
  </si>
  <si>
    <t>https://twitter.com/rd4e2dhpzoyzqlc</t>
  </si>
  <si>
    <t>g_5jhr
@ZOIAZ12 اهاا سوري بس بعض الحكي
ما عم افهمو انا الحمدلله منيحين</t>
  </si>
  <si>
    <t xml:space="preserve">zoiaz12
</t>
  </si>
  <si>
    <t>zooz66770086
@saharoz_ زكرني مثل سوري الحكي
إلك ي كنه اسمعي ي جاره _xD83D__xDE02__xD83D__xDE02_</t>
  </si>
  <si>
    <t xml:space="preserve">saharoz_
</t>
  </si>
  <si>
    <t>vincentsleiman
@nicolejnasr @Amersalmanmusic @zeid_hadi
@PaulaYacoubian ولَك يا عمي قرط
الحكي هين. في مليون ونص سوري عم
ياخدو كهرب… https://t.co/DYECRtDnmi</t>
  </si>
  <si>
    <t xml:space="preserve">paulayacoubian
</t>
  </si>
  <si>
    <t xml:space="preserve">zeid_hadi
</t>
  </si>
  <si>
    <t xml:space="preserve">amersalmanmusic
</t>
  </si>
  <si>
    <t xml:space="preserve">nicolejnasr
</t>
  </si>
  <si>
    <t>omar_taha90
@s_haneen هادا هو مسلسل خمسة ونص
يلي داوشين سمانا فيه ! سوري يعني
بس مش كأنه اوڤر !؟ هي الاشكال حلوة
بس الحكي زنخ ل… https://t.co/PgRUKfGYPC</t>
  </si>
  <si>
    <t xml:space="preserve">s_haneen
</t>
  </si>
  <si>
    <t>klb_sori
كتيييير بيمحن الحكي السوري و اللبناني
خصوصا اذا كان دياثه ولي جنان _xD83D__xDE0D_
مو هيكي _xD83D__xDE4A_ #معصيتي_راحتي مين بيمحنها
انا سوري _xD83D__xDE0D_</t>
  </si>
  <si>
    <t>monaassaad1
@fakihn نفس الحكي حكيت اليوم طيب
معقول هيك عن جد عيب بطل في لبنانيين
والمحطة التانية كمان قصة من مية
سنة عن باشا لبناني والممثل سوري
..ونعم</t>
  </si>
  <si>
    <t xml:space="preserve">fakihn
</t>
  </si>
  <si>
    <t>imhappy3131992
@marah_kharoub جد سوري انا فكرته
بالبدايه بتتمسخر ما دققت ع هاد
الحكي ولا ع الكومنتات</t>
  </si>
  <si>
    <t xml:space="preserve">marah_kharoub
</t>
  </si>
  <si>
    <t>14khoookha
@RD4E2DHpZOYzQLc @missdior456 ليته
من اول كان معنا سوريه ماخذه الجنسية
وتتمتع بنفس حقوقي والله قهر ولا
الحكي والشكل سوري والجنسية سعوديه</t>
  </si>
  <si>
    <t xml:space="preserve">missdior456
</t>
  </si>
  <si>
    <t xml:space="preserve">rd4e2dhpzoyzqlc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</si>
  <si>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</si>
  <si>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</si>
  <si>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</si>
  <si>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</si>
  <si>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</si>
  <si>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</si>
  <si>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</si>
  <si>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</si>
  <si>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</si>
  <si>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</si>
  <si>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</si>
  <si>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</si>
  <si>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</si>
  <si>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</si>
  <si>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</si>
  <si>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</si>
  <si>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</si>
  <si>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</si>
  <si>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</si>
  <si>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</si>
  <si>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</si>
  <si>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</si>
  <si>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</si>
  <si>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</si>
  <si>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</si>
  <si>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</si>
  <si>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</si>
  <si>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</si>
  <si>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</si>
  <si>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</si>
  <si>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</si>
  <si>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</si>
  <si>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</si>
  <si>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</si>
  <si>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</si>
  <si>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</si>
  <si>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</si>
  <si>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</si>
  <si>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</si>
  <si>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</si>
  <si>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</si>
  <si>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</si>
  <si>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</si>
  <si>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</si>
  <si>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</si>
  <si>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</si>
  <si>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</si>
  <si>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</si>
  <si>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</si>
  <si>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</si>
  <si>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</si>
  <si>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</si>
  <si>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</si>
  <si>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</si>
  <si>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</si>
  <si>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</si>
  <si>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</si>
  <si>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</si>
  <si>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</si>
  <si>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</si>
  <si>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</si>
  <si>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</si>
  <si>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</si>
  <si>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</si>
  <si>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</si>
  <si>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</si>
  <si>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</si>
  <si>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</si>
  <si>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</si>
  <si>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</si>
  <si>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</si>
  <si>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</si>
  <si>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</si>
  <si>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</si>
  <si>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</si>
  <si>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</si>
  <si>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</si>
  <si>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</si>
  <si>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</si>
  <si>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</si>
  <si>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</si>
  <si>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</si>
  <si>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</si>
  <si>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</si>
  <si>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</si>
  <si>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</si>
  <si>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</si>
  <si>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</si>
  <si>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</si>
  <si>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</si>
  <si>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</si>
  <si>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</si>
  <si>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</si>
  <si>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</si>
  <si>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</si>
  <si>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</si>
  <si>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</si>
  <si>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</si>
  <si>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</si>
  <si>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</si>
  <si>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</si>
  <si>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</si>
  <si>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</si>
  <si>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</si>
  <si>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</si>
  <si>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</si>
  <si>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</si>
  <si>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</si>
  <si>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</si>
  <si>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</si>
  <si>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</si>
  <si>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</si>
  <si>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سوري</t>
  </si>
  <si>
    <t>انا</t>
  </si>
  <si>
    <t>بس</t>
  </si>
  <si>
    <t>من</t>
  </si>
  <si>
    <t>Top Words in Tweet in G1</t>
  </si>
  <si>
    <t>Top Words in Tweet in G2</t>
  </si>
  <si>
    <t>Top Words in Tweet in G3</t>
  </si>
  <si>
    <t>ع</t>
  </si>
  <si>
    <t>Top Words in Tweet in G4</t>
  </si>
  <si>
    <t>عن</t>
  </si>
  <si>
    <t>Top Words in Tweet in G5</t>
  </si>
  <si>
    <t>Top Words in Tweet in G6</t>
  </si>
  <si>
    <t>ي</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</si>
  <si>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</si>
  <si>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</si>
  <si>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</si>
  <si>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</si>
  <si>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</si>
  <si>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</si>
  <si>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</si>
  <si>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</si>
  <si>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</si>
  <si>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</si>
  <si>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</si>
  <si>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</si>
  <si>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</si>
  <si>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</si>
  <si>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</si>
  <si>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</si>
  <si>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</si>
  <si>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</si>
  <si>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</si>
  <si>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</si>
  <si>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</si>
  <si>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</si>
  <si>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</si>
  <si>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</si>
  <si>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</si>
  <si>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</si>
  <si>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</si>
  <si>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</si>
  <si>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</si>
  <si>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</si>
  <si>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</si>
  <si>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</si>
  <si>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</si>
  <si>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amersalmanmusic zeid_hadi paulayacoubian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</si>
  <si>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</si>
  <si>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</si>
  <si>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</si>
  <si>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</si>
  <si>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</si>
  <si>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</si>
  <si>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</si>
  <si>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</si>
  <si>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</si>
  <si>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</si>
  <si>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zeid_hadi paulayacoubian vincentsleiman nicolejnasr amersalmanmusic</t>
  </si>
  <si>
    <t>missdior456 14khoookha rd4e2dhpzoyzqlc</t>
  </si>
  <si>
    <t>marah_kharoub imhappy3131992</t>
  </si>
  <si>
    <t>fakihn monaassaad1</t>
  </si>
  <si>
    <t>s_haneen omar_taha90</t>
  </si>
  <si>
    <t>saharoz_ zooz66770086</t>
  </si>
  <si>
    <t>g_5jhr zoiaz12</t>
  </si>
  <si>
    <t>Top URLs in Tweet by Count</t>
  </si>
  <si>
    <t>Top URLs in Tweet by Salience</t>
  </si>
  <si>
    <t>Top Domains in Tweet by Count</t>
  </si>
  <si>
    <t>Top Domains in Tweet by Salience</t>
  </si>
  <si>
    <t>Top Hashtags in Tweet by Count</t>
  </si>
  <si>
    <t>Top Hashtags in Tweet by Salience</t>
  </si>
  <si>
    <t>Top Words in Tweet by Count</t>
  </si>
  <si>
    <t>zoiaz12 اهاا بس بعض ما عم افهمو انا الحمدلله منيحين</t>
  </si>
  <si>
    <t>ي saharoz_ زكرني مثل إلك كنه اسمعي جاره</t>
  </si>
  <si>
    <t>nicolejnasr amersalmanmusic zeid_hadi paulayacoubian ول ك يا عمي قرط هين</t>
  </si>
  <si>
    <t>بس s_haneen هادا هو مسلسل خمسة ونص يلي داوشين سمانا</t>
  </si>
  <si>
    <t>كتيييير بيمحن السوري و اللبناني خصوصا اذا كان دياثه ولي</t>
  </si>
  <si>
    <t>عن fakihn نفس حكيت اليوم طيب معقول هيك جد عيب</t>
  </si>
  <si>
    <t>ع marah_kharoub جد انا فكرته بالبدايه بتتمسخر ما دققت هاد</t>
  </si>
  <si>
    <t>rd4e2dhpzoyzqlc missdior456 ليته من اول كان معنا سوريه ماخذه الجنسية</t>
  </si>
  <si>
    <t>Top Words in Tweet by Salience</t>
  </si>
  <si>
    <t>Top Word Pairs in Tweet by Count</t>
  </si>
  <si>
    <t>zoiaz12,اهاا  اهاا,سوري  سوري,بس  بس,بعض  بعض,الحكي  الحكي,ما  ما,عم  عم,افهمو  افهمو,انا  انا,الحمدلله</t>
  </si>
  <si>
    <t>saharoz_,زكرني  زكرني,مثل  مثل,سوري  سوري,الحكي  الحكي,إلك  إلك,ي  ي,كنه  كنه,اسمعي  اسمعي,ي  ي,جاره</t>
  </si>
  <si>
    <t>nicolejnasr,amersalmanmusic  amersalmanmusic,zeid_hadi  zeid_hadi,paulayacoubian  paulayacoubian,ول  ول,ك  ك,يا  يا,عمي  عمي,قرط  قرط,الحكي  الحكي,هين</t>
  </si>
  <si>
    <t>s_haneen,هادا  هادا,هو  هو,مسلسل  مسلسل,خمسة  خمسة,ونص  ونص,يلي  يلي,داوشين  داوشين,سمانا  سمانا,فيه  فيه,سوري</t>
  </si>
  <si>
    <t>كتيييير,بيمحن  بيمحن,الحكي  الحكي,السوري  السوري,و  و,اللبناني  اللبناني,خصوصا  خصوصا,اذا  اذا,كان  كان,دياثه  دياثه,ولي</t>
  </si>
  <si>
    <t>fakihn,نفس  نفس,الحكي  الحكي,حكيت  حكيت,اليوم  اليوم,طيب  طيب,معقول  معقول,هيك  هيك,عن  عن,جد  جد,عيب</t>
  </si>
  <si>
    <t>marah_kharoub,جد  جد,سوري  سوري,انا  انا,فكرته  فكرته,بالبدايه  بالبدايه,بتتمسخر  بتتمسخر,ما  ما,دققت  دققت,ع  ع,هاد</t>
  </si>
  <si>
    <t>rd4e2dhpzoyzqlc,missdior456  missdior456,ليته  ليته,من  من,اول  اول,كان  كان,معنا  معنا,سوريه  سوريه,ماخذه  ماخذه,الجنسية  الجنسية,وتتمتع</t>
  </si>
  <si>
    <t>Top Word Pairs in Tweet by Salience</t>
  </si>
  <si>
    <t>Word</t>
  </si>
  <si>
    <t>كان</t>
  </si>
  <si>
    <t>ولا</t>
  </si>
  <si>
    <t>جد</t>
  </si>
  <si>
    <t>ما</t>
  </si>
  <si>
    <t>في</t>
  </si>
  <si>
    <t>ونص</t>
  </si>
  <si>
    <t>عم</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</si>
  <si>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</si>
  <si>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</si>
  <si>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</si>
  <si>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</si>
  <si>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</si>
  <si>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</si>
  <si>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</si>
  <si>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</si>
  <si>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</si>
  <si>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</si>
  <si>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</si>
  <si>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</si>
  <si>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</si>
  <si>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</si>
  <si>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</si>
  <si>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</si>
  <si>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</si>
  <si>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</si>
  <si>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</si>
  <si>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</si>
  <si>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</si>
  <si>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</si>
  <si>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</si>
  <si>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</si>
  <si>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</si>
  <si>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</si>
  <si>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</si>
  <si>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</si>
  <si>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</si>
  <si>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</si>
  <si>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</si>
  <si>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</si>
  <si>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G3: ع</t>
  </si>
  <si>
    <t>G4: عن</t>
  </si>
  <si>
    <t>G5: بس</t>
  </si>
  <si>
    <t>G6: ي</t>
  </si>
  <si>
    <t>Autofill Workbook Results</t>
  </si>
  <si>
    <t>Edge Weight▓1▓1▓0▓True▓Gray▓Red▓▓Edge Weight▓1▓1▓0▓3▓10▓False▓Edge Weight▓1▓1▓0▓35▓12▓False▓▓0▓0▓0▓True▓Black▓Black▓▓Followers▓18▓100208▓0▓162▓1000▓False▓▓0▓0▓0▓0▓0▓False▓▓0▓0▓0▓0▓0▓False▓▓0▓0▓0▓0▓0▓False</t>
  </si>
  <si>
    <t>GraphSource░GraphServerTwitterSearch▓GraphTerm░الحكي سوري▓ImportDescription░The graph represents a network of 19 Twitter users whose tweets in the requested range contained "الحكي سوري", or who were replied to or mentioned in those tweets.  The network was obtained from the NodeXL Graph Server on Sunday, 26 May 2019 at 03:43 UTC.
The requested start date was Sunday, 26 May 2019 at 00:01 UTC and the maximum number of days (going backward) was 14.
The maximum number of tweets collected was 5,000.
The tweets in the network were tweeted over the 8-day, 11-hour, 15-minute period from Sunday, 12 May 2019 at 12:47 UTC to Tuesday, 21 May 2019 at 00:03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</si>
</sst>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954564"/>
        <c:axId val="58482213"/>
      </c:barChart>
      <c:catAx>
        <c:axId val="139545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482213"/>
        <c:crosses val="autoZero"/>
        <c:auto val="1"/>
        <c:lblOffset val="100"/>
        <c:noMultiLvlLbl val="0"/>
      </c:catAx>
      <c:valAx>
        <c:axId val="58482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4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5/12/2019 12:47</c:v>
                </c:pt>
                <c:pt idx="1">
                  <c:v>5/12/2019 21:05</c:v>
                </c:pt>
                <c:pt idx="2">
                  <c:v>5/13/2019 10:13</c:v>
                </c:pt>
                <c:pt idx="3">
                  <c:v>5/13/2019 11:09</c:v>
                </c:pt>
                <c:pt idx="4">
                  <c:v>5/17/2019 0:53</c:v>
                </c:pt>
                <c:pt idx="5">
                  <c:v>5/20/2019 6:32</c:v>
                </c:pt>
                <c:pt idx="6">
                  <c:v>5/20/2019 7:42</c:v>
                </c:pt>
                <c:pt idx="7">
                  <c:v>5/21/2019 0:03</c:v>
                </c:pt>
              </c:strCache>
            </c:strRef>
          </c:cat>
          <c:val>
            <c:numRef>
              <c:f>'Time Series'!$B$26:$B$34</c:f>
              <c:numCache>
                <c:formatCode>General</c:formatCode>
                <c:ptCount val="8"/>
                <c:pt idx="0">
                  <c:v>1</c:v>
                </c:pt>
                <c:pt idx="1">
                  <c:v>1</c:v>
                </c:pt>
                <c:pt idx="2">
                  <c:v>4</c:v>
                </c:pt>
                <c:pt idx="3">
                  <c:v>1</c:v>
                </c:pt>
                <c:pt idx="4">
                  <c:v>1</c:v>
                </c:pt>
                <c:pt idx="5">
                  <c:v>1</c:v>
                </c:pt>
                <c:pt idx="6">
                  <c:v>1</c:v>
                </c:pt>
                <c:pt idx="7">
                  <c:v>2</c:v>
                </c:pt>
              </c:numCache>
            </c:numRef>
          </c:val>
        </c:ser>
        <c:axId val="61055518"/>
        <c:axId val="12628751"/>
      </c:barChart>
      <c:catAx>
        <c:axId val="61055518"/>
        <c:scaling>
          <c:orientation val="minMax"/>
        </c:scaling>
        <c:axPos val="b"/>
        <c:delete val="0"/>
        <c:numFmt formatCode="General" sourceLinked="1"/>
        <c:majorTickMark val="out"/>
        <c:minorTickMark val="none"/>
        <c:tickLblPos val="nextTo"/>
        <c:crossAx val="12628751"/>
        <c:crosses val="autoZero"/>
        <c:auto val="1"/>
        <c:lblOffset val="100"/>
        <c:noMultiLvlLbl val="0"/>
      </c:catAx>
      <c:valAx>
        <c:axId val="12628751"/>
        <c:scaling>
          <c:orientation val="minMax"/>
        </c:scaling>
        <c:axPos val="l"/>
        <c:majorGridlines/>
        <c:delete val="0"/>
        <c:numFmt formatCode="General" sourceLinked="1"/>
        <c:majorTickMark val="out"/>
        <c:minorTickMark val="none"/>
        <c:tickLblPos val="nextTo"/>
        <c:crossAx val="61055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577870"/>
        <c:axId val="39438783"/>
      </c:barChart>
      <c:catAx>
        <c:axId val="565778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38783"/>
        <c:crosses val="autoZero"/>
        <c:auto val="1"/>
        <c:lblOffset val="100"/>
        <c:noMultiLvlLbl val="0"/>
      </c:catAx>
      <c:valAx>
        <c:axId val="39438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77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404728"/>
        <c:axId val="40424825"/>
      </c:barChart>
      <c:catAx>
        <c:axId val="19404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424825"/>
        <c:crosses val="autoZero"/>
        <c:auto val="1"/>
        <c:lblOffset val="100"/>
        <c:noMultiLvlLbl val="0"/>
      </c:catAx>
      <c:valAx>
        <c:axId val="40424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4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279106"/>
        <c:axId val="53185363"/>
      </c:barChart>
      <c:catAx>
        <c:axId val="282791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185363"/>
        <c:crosses val="autoZero"/>
        <c:auto val="1"/>
        <c:lblOffset val="100"/>
        <c:noMultiLvlLbl val="0"/>
      </c:catAx>
      <c:valAx>
        <c:axId val="53185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79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906220"/>
        <c:axId val="13047117"/>
      </c:barChart>
      <c:catAx>
        <c:axId val="89062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047117"/>
        <c:crosses val="autoZero"/>
        <c:auto val="1"/>
        <c:lblOffset val="100"/>
        <c:noMultiLvlLbl val="0"/>
      </c:catAx>
      <c:valAx>
        <c:axId val="1304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6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315190"/>
        <c:axId val="50183527"/>
      </c:barChart>
      <c:catAx>
        <c:axId val="50315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83527"/>
        <c:crosses val="autoZero"/>
        <c:auto val="1"/>
        <c:lblOffset val="100"/>
        <c:noMultiLvlLbl val="0"/>
      </c:catAx>
      <c:valAx>
        <c:axId val="50183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5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998560"/>
        <c:axId val="38333857"/>
      </c:barChart>
      <c:catAx>
        <c:axId val="489985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33857"/>
        <c:crosses val="autoZero"/>
        <c:auto val="1"/>
        <c:lblOffset val="100"/>
        <c:noMultiLvlLbl val="0"/>
      </c:catAx>
      <c:valAx>
        <c:axId val="38333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98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460394"/>
        <c:axId val="18034683"/>
      </c:barChart>
      <c:catAx>
        <c:axId val="94603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34683"/>
        <c:crosses val="autoZero"/>
        <c:auto val="1"/>
        <c:lblOffset val="100"/>
        <c:noMultiLvlLbl val="0"/>
      </c:catAx>
      <c:valAx>
        <c:axId val="18034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0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094420"/>
        <c:axId val="51523189"/>
      </c:barChart>
      <c:catAx>
        <c:axId val="28094420"/>
        <c:scaling>
          <c:orientation val="minMax"/>
        </c:scaling>
        <c:axPos val="b"/>
        <c:delete val="1"/>
        <c:majorTickMark val="out"/>
        <c:minorTickMark val="none"/>
        <c:tickLblPos val="none"/>
        <c:crossAx val="51523189"/>
        <c:crosses val="autoZero"/>
        <c:auto val="1"/>
        <c:lblOffset val="100"/>
        <c:noMultiLvlLbl val="0"/>
      </c:catAx>
      <c:valAx>
        <c:axId val="51523189"/>
        <c:scaling>
          <c:orientation val="minMax"/>
        </c:scaling>
        <c:axPos val="l"/>
        <c:delete val="1"/>
        <c:majorTickMark val="out"/>
        <c:minorTickMark val="none"/>
        <c:tickLblPos val="none"/>
        <c:crossAx val="280944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معصيتي_راحتي"/>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
        <d v="2019-05-12T12:47:57.000"/>
        <d v="2019-05-12T21:05:55.000"/>
        <d v="2019-05-13T10:13:35.000"/>
        <d v="2019-05-13T11:09:39.000"/>
        <d v="2019-05-17T00:53:42.000"/>
        <d v="2019-05-20T06:32:30.000"/>
        <d v="2019-05-20T07:42:31.000"/>
        <d v="2019-05-21T00:03:3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g_5jhr"/>
    <s v="zoiaz12"/>
    <m/>
    <m/>
    <m/>
    <m/>
    <m/>
    <m/>
    <m/>
    <m/>
    <s v="No"/>
    <n v="3"/>
    <m/>
    <m/>
    <x v="0"/>
    <d v="2019-05-12T12:47:57.000"/>
    <s v="@ZOIAZ12 اهاا سوري بس بعض الحكي ما عم افهمو انا الحمدلله منيحين"/>
    <m/>
    <m/>
    <x v="0"/>
    <m/>
    <s v="http://pbs.twimg.com/profile_images/1127004089655734272/ysP2NK1V_normal.jpg"/>
    <x v="0"/>
    <s v="https://twitter.com/#!/g_5jhr/status/1127556016009351168"/>
    <m/>
    <m/>
    <s v="1127556016009351168"/>
    <s v="1127555536009027589"/>
    <b v="0"/>
    <n v="0"/>
    <s v="844910531857256448"/>
    <b v="0"/>
    <s v="ar"/>
    <m/>
    <s v=""/>
    <b v="0"/>
    <n v="0"/>
    <s v=""/>
    <s v="Twitter for Android"/>
    <b v="0"/>
    <s v="1127555536009027589"/>
    <s v="Tweet"/>
    <n v="0"/>
    <n v="0"/>
    <m/>
    <m/>
    <m/>
    <m/>
    <m/>
    <m/>
    <m/>
    <m/>
    <n v="1"/>
    <s v="7"/>
    <s v="7"/>
    <n v="0"/>
    <n v="0"/>
    <n v="0"/>
    <n v="0"/>
    <n v="0"/>
    <n v="0"/>
    <n v="12"/>
    <n v="100"/>
    <n v="12"/>
  </r>
  <r>
    <s v="zooz66770086"/>
    <s v="saharoz_"/>
    <m/>
    <m/>
    <m/>
    <m/>
    <m/>
    <m/>
    <m/>
    <m/>
    <s v="No"/>
    <n v="4"/>
    <m/>
    <m/>
    <x v="0"/>
    <d v="2019-05-12T21:05:55.000"/>
    <s v="@saharoz_ زكرني مثل سوري الحكي إلك ي كنه اسمعي ي جاره 😂😂"/>
    <m/>
    <m/>
    <x v="0"/>
    <m/>
    <s v="http://pbs.twimg.com/profile_images/1122045604220342273/EFIyTEQW_normal.jpg"/>
    <x v="1"/>
    <s v="https://twitter.com/#!/zooz66770086/status/1127681333306720256"/>
    <m/>
    <m/>
    <s v="1127681333306720256"/>
    <s v="1127679600371339264"/>
    <b v="0"/>
    <n v="0"/>
    <s v="809032621653106692"/>
    <b v="0"/>
    <s v="ar"/>
    <m/>
    <s v=""/>
    <b v="0"/>
    <n v="0"/>
    <s v=""/>
    <s v="Twitter for iPhone"/>
    <b v="0"/>
    <s v="1127679600371339264"/>
    <s v="Tweet"/>
    <n v="0"/>
    <n v="0"/>
    <s v="32.660877,41.237073 _x000a_32.660877,41.274449 _x000a_32.697071,41.274449 _x000a_32.697071,41.237073"/>
    <s v="Turkey"/>
    <s v="TR"/>
    <s v="Safranbolu, Türkiye"/>
    <s v="5b48ef7ce45e4fff"/>
    <s v="Safranbolu"/>
    <s v="city"/>
    <s v="https://api.twitter.com/1.1/geo/id/5b48ef7ce45e4fff.json"/>
    <n v="1"/>
    <s v="6"/>
    <s v="6"/>
    <n v="0"/>
    <n v="0"/>
    <n v="0"/>
    <n v="0"/>
    <n v="0"/>
    <n v="0"/>
    <n v="11"/>
    <n v="100"/>
    <n v="11"/>
  </r>
  <r>
    <s v="vincentsleiman"/>
    <s v="paulayacoubian"/>
    <m/>
    <m/>
    <m/>
    <m/>
    <m/>
    <m/>
    <m/>
    <m/>
    <s v="No"/>
    <n v="5"/>
    <m/>
    <m/>
    <x v="1"/>
    <d v="2019-05-13T10:13:35.000"/>
    <s v="@nicolejnasr @Amersalmanmusic @zeid_hadi @PaulaYacoubian ولَك يا عمي قرط الحكي هين. في مليون ونص سوري عم ياخدو كهرب… https://t.co/DYECRtDnmi"/>
    <s v="https://twitter.com/i/web/status/1127879552678662149"/>
    <s v="twitter.com"/>
    <x v="0"/>
    <m/>
    <s v="http://pbs.twimg.com/profile_images/2701468385/385aefb9e32ea1b4b387de0417fbe70a_normal.jpeg"/>
    <x v="2"/>
    <s v="https://twitter.com/#!/vincentsleiman/status/1127879552678662149"/>
    <m/>
    <m/>
    <s v="1127879552678662149"/>
    <s v="1127878678124404737"/>
    <b v="0"/>
    <n v="0"/>
    <s v="4418153174"/>
    <b v="0"/>
    <s v="ar"/>
    <m/>
    <s v=""/>
    <b v="0"/>
    <n v="0"/>
    <s v=""/>
    <s v="Twitter for iPhone"/>
    <b v="1"/>
    <s v="1127878678124404737"/>
    <s v="Tweet"/>
    <n v="0"/>
    <n v="0"/>
    <m/>
    <m/>
    <m/>
    <m/>
    <m/>
    <m/>
    <m/>
    <m/>
    <n v="1"/>
    <s v="1"/>
    <s v="1"/>
    <m/>
    <m/>
    <m/>
    <m/>
    <m/>
    <m/>
    <m/>
    <m/>
    <m/>
  </r>
  <r>
    <s v="vincentsleiman"/>
    <s v="zeid_hadi"/>
    <m/>
    <m/>
    <m/>
    <m/>
    <m/>
    <m/>
    <m/>
    <m/>
    <s v="No"/>
    <n v="6"/>
    <m/>
    <m/>
    <x v="1"/>
    <d v="2019-05-13T10:13:35.000"/>
    <s v="@nicolejnasr @Amersalmanmusic @zeid_hadi @PaulaYacoubian ولَك يا عمي قرط الحكي هين. في مليون ونص سوري عم ياخدو كهرب… https://t.co/DYECRtDnmi"/>
    <s v="https://twitter.com/i/web/status/1127879552678662149"/>
    <s v="twitter.com"/>
    <x v="0"/>
    <m/>
    <s v="http://pbs.twimg.com/profile_images/2701468385/385aefb9e32ea1b4b387de0417fbe70a_normal.jpeg"/>
    <x v="2"/>
    <s v="https://twitter.com/#!/vincentsleiman/status/1127879552678662149"/>
    <m/>
    <m/>
    <s v="1127879552678662149"/>
    <s v="1127878678124404737"/>
    <b v="0"/>
    <n v="0"/>
    <s v="4418153174"/>
    <b v="0"/>
    <s v="ar"/>
    <m/>
    <s v=""/>
    <b v="0"/>
    <n v="0"/>
    <s v=""/>
    <s v="Twitter for iPhone"/>
    <b v="1"/>
    <s v="1127878678124404737"/>
    <s v="Tweet"/>
    <n v="0"/>
    <n v="0"/>
    <m/>
    <m/>
    <m/>
    <m/>
    <m/>
    <m/>
    <m/>
    <m/>
    <n v="1"/>
    <s v="1"/>
    <s v="1"/>
    <m/>
    <m/>
    <m/>
    <m/>
    <m/>
    <m/>
    <m/>
    <m/>
    <m/>
  </r>
  <r>
    <s v="vincentsleiman"/>
    <s v="amersalmanmusic"/>
    <m/>
    <m/>
    <m/>
    <m/>
    <m/>
    <m/>
    <m/>
    <m/>
    <s v="No"/>
    <n v="7"/>
    <m/>
    <m/>
    <x v="1"/>
    <d v="2019-05-13T10:13:35.000"/>
    <s v="@nicolejnasr @Amersalmanmusic @zeid_hadi @PaulaYacoubian ولَك يا عمي قرط الحكي هين. في مليون ونص سوري عم ياخدو كهرب… https://t.co/DYECRtDnmi"/>
    <s v="https://twitter.com/i/web/status/1127879552678662149"/>
    <s v="twitter.com"/>
    <x v="0"/>
    <m/>
    <s v="http://pbs.twimg.com/profile_images/2701468385/385aefb9e32ea1b4b387de0417fbe70a_normal.jpeg"/>
    <x v="2"/>
    <s v="https://twitter.com/#!/vincentsleiman/status/1127879552678662149"/>
    <m/>
    <m/>
    <s v="1127879552678662149"/>
    <s v="1127878678124404737"/>
    <b v="0"/>
    <n v="0"/>
    <s v="4418153174"/>
    <b v="0"/>
    <s v="ar"/>
    <m/>
    <s v=""/>
    <b v="0"/>
    <n v="0"/>
    <s v=""/>
    <s v="Twitter for iPhone"/>
    <b v="1"/>
    <s v="1127878678124404737"/>
    <s v="Tweet"/>
    <n v="0"/>
    <n v="0"/>
    <m/>
    <m/>
    <m/>
    <m/>
    <m/>
    <m/>
    <m/>
    <m/>
    <n v="1"/>
    <s v="1"/>
    <s v="1"/>
    <m/>
    <m/>
    <m/>
    <m/>
    <m/>
    <m/>
    <m/>
    <m/>
    <m/>
  </r>
  <r>
    <s v="vincentsleiman"/>
    <s v="nicolejnasr"/>
    <m/>
    <m/>
    <m/>
    <m/>
    <m/>
    <m/>
    <m/>
    <m/>
    <s v="No"/>
    <n v="8"/>
    <m/>
    <m/>
    <x v="0"/>
    <d v="2019-05-13T10:13:35.000"/>
    <s v="@nicolejnasr @Amersalmanmusic @zeid_hadi @PaulaYacoubian ولَك يا عمي قرط الحكي هين. في مليون ونص سوري عم ياخدو كهرب… https://t.co/DYECRtDnmi"/>
    <s v="https://twitter.com/i/web/status/1127879552678662149"/>
    <s v="twitter.com"/>
    <x v="0"/>
    <m/>
    <s v="http://pbs.twimg.com/profile_images/2701468385/385aefb9e32ea1b4b387de0417fbe70a_normal.jpeg"/>
    <x v="2"/>
    <s v="https://twitter.com/#!/vincentsleiman/status/1127879552678662149"/>
    <m/>
    <m/>
    <s v="1127879552678662149"/>
    <s v="1127878678124404737"/>
    <b v="0"/>
    <n v="0"/>
    <s v="4418153174"/>
    <b v="0"/>
    <s v="ar"/>
    <m/>
    <s v=""/>
    <b v="0"/>
    <n v="0"/>
    <s v=""/>
    <s v="Twitter for iPhone"/>
    <b v="1"/>
    <s v="1127878678124404737"/>
    <s v="Tweet"/>
    <n v="0"/>
    <n v="0"/>
    <m/>
    <m/>
    <m/>
    <m/>
    <m/>
    <m/>
    <m/>
    <m/>
    <n v="1"/>
    <s v="1"/>
    <s v="1"/>
    <n v="0"/>
    <n v="0"/>
    <n v="0"/>
    <n v="0"/>
    <n v="0"/>
    <n v="0"/>
    <n v="18"/>
    <n v="100"/>
    <n v="18"/>
  </r>
  <r>
    <s v="omar_taha90"/>
    <s v="s_haneen"/>
    <m/>
    <m/>
    <m/>
    <m/>
    <m/>
    <m/>
    <m/>
    <m/>
    <s v="No"/>
    <n v="9"/>
    <m/>
    <m/>
    <x v="0"/>
    <d v="2019-05-13T11:09:39.000"/>
    <s v="@s_haneen هادا هو مسلسل خمسة ونص يلي داوشين سمانا فيه ! سوري يعني بس مش كأنه اوڤر !؟ هي الاشكال حلوة بس الحكي زنخ ل… https://t.co/PgRUKfGYPC"/>
    <s v="https://twitter.com/i/web/status/1127893663676280833"/>
    <s v="twitter.com"/>
    <x v="0"/>
    <m/>
    <s v="http://pbs.twimg.com/profile_images/1129517405758218240/IzCq8oPi_normal.jpg"/>
    <x v="3"/>
    <s v="https://twitter.com/#!/omar_taha90/status/1127893663676280833"/>
    <m/>
    <m/>
    <s v="1127893663676280833"/>
    <s v="1127691695624265729"/>
    <b v="0"/>
    <n v="0"/>
    <s v="513184283"/>
    <b v="0"/>
    <s v="ar"/>
    <m/>
    <s v=""/>
    <b v="0"/>
    <n v="0"/>
    <s v=""/>
    <s v="Twitter for Android"/>
    <b v="1"/>
    <s v="1127691695624265729"/>
    <s v="Tweet"/>
    <n v="0"/>
    <n v="0"/>
    <m/>
    <m/>
    <m/>
    <m/>
    <m/>
    <m/>
    <m/>
    <m/>
    <n v="1"/>
    <s v="5"/>
    <s v="5"/>
    <n v="0"/>
    <n v="0"/>
    <n v="0"/>
    <n v="0"/>
    <n v="0"/>
    <n v="0"/>
    <n v="23"/>
    <n v="100"/>
    <n v="23"/>
  </r>
  <r>
    <s v="klb_sori"/>
    <s v="klb_sori"/>
    <m/>
    <m/>
    <m/>
    <m/>
    <m/>
    <m/>
    <m/>
    <m/>
    <s v="No"/>
    <n v="10"/>
    <m/>
    <m/>
    <x v="2"/>
    <d v="2019-05-17T00:53:42.000"/>
    <s v="كتيييير بيمحن الحكي السوري و اللبناني خصوصا اذا كان دياثه _x000a_ولي جنان 😍 مو هيكي 🙊_x000a_#معصيتي_راحتي_x000a_مين بيمحنها انا سوري 😍"/>
    <m/>
    <m/>
    <x v="1"/>
    <m/>
    <s v="http://pbs.twimg.com/profile_images/1126673937272856581/zubvPEvG_normal.jpg"/>
    <x v="4"/>
    <s v="https://twitter.com/#!/klb_sori/status/1129188206799392769"/>
    <m/>
    <m/>
    <s v="1129188206799392769"/>
    <m/>
    <b v="0"/>
    <n v="0"/>
    <s v=""/>
    <b v="0"/>
    <s v="ar"/>
    <m/>
    <s v=""/>
    <b v="0"/>
    <n v="0"/>
    <s v=""/>
    <s v="Twitter Web App"/>
    <b v="0"/>
    <s v="1129188206799392769"/>
    <s v="Tweet"/>
    <n v="0"/>
    <n v="0"/>
    <m/>
    <m/>
    <m/>
    <m/>
    <m/>
    <m/>
    <m/>
    <m/>
    <n v="1"/>
    <s v="8"/>
    <s v="8"/>
    <n v="0"/>
    <n v="0"/>
    <n v="0"/>
    <n v="0"/>
    <n v="0"/>
    <n v="0"/>
    <n v="19"/>
    <n v="100"/>
    <n v="19"/>
  </r>
  <r>
    <s v="monaassaad1"/>
    <s v="fakihn"/>
    <m/>
    <m/>
    <m/>
    <m/>
    <m/>
    <m/>
    <m/>
    <m/>
    <s v="No"/>
    <n v="11"/>
    <m/>
    <m/>
    <x v="0"/>
    <d v="2019-05-20T06:32:30.000"/>
    <s v="@fakihn نفس الحكي حكيت اليوم طيب معقول هيك عن جد عيب بطل في لبنانيين والمحطة التانية كمان قصة من مية سنة عن باشا لبناني والممثل سوري ..ونعم"/>
    <m/>
    <m/>
    <x v="0"/>
    <m/>
    <s v="http://pbs.twimg.com/profile_images/863429916460765184/pyn3sgd7_normal.jpg"/>
    <x v="5"/>
    <s v="https://twitter.com/#!/monaassaad1/status/1130360634456072194"/>
    <m/>
    <m/>
    <s v="1130360634456072194"/>
    <s v="1130120634300870657"/>
    <b v="0"/>
    <n v="0"/>
    <s v="407830752"/>
    <b v="0"/>
    <s v="ar"/>
    <m/>
    <s v=""/>
    <b v="0"/>
    <n v="0"/>
    <s v=""/>
    <s v="Twitter for Android"/>
    <b v="0"/>
    <s v="1130120634300870657"/>
    <s v="Tweet"/>
    <n v="0"/>
    <n v="0"/>
    <m/>
    <m/>
    <m/>
    <m/>
    <m/>
    <m/>
    <m/>
    <m/>
    <n v="1"/>
    <s v="4"/>
    <s v="4"/>
    <n v="0"/>
    <n v="0"/>
    <n v="0"/>
    <n v="0"/>
    <n v="0"/>
    <n v="0"/>
    <n v="27"/>
    <n v="100"/>
    <n v="27"/>
  </r>
  <r>
    <s v="imhappy3131992"/>
    <s v="marah_kharoub"/>
    <m/>
    <m/>
    <m/>
    <m/>
    <m/>
    <m/>
    <m/>
    <m/>
    <s v="No"/>
    <n v="12"/>
    <m/>
    <m/>
    <x v="0"/>
    <d v="2019-05-20T07:42:31.000"/>
    <s v="@marah_kharoub جد سوري انا فكرته بالبدايه بتتمسخر ما دققت ع هاد الحكي ولا ع الكومنتات"/>
    <m/>
    <m/>
    <x v="0"/>
    <m/>
    <s v="http://pbs.twimg.com/profile_images/1128299716029054976/i0qbNjjz_normal.jpg"/>
    <x v="6"/>
    <s v="https://twitter.com/#!/imhappy3131992/status/1130378253733117954"/>
    <m/>
    <m/>
    <s v="1130378253733117954"/>
    <s v="1130377116137250816"/>
    <b v="0"/>
    <n v="0"/>
    <s v="1005345901609615360"/>
    <b v="0"/>
    <s v="ar"/>
    <m/>
    <s v=""/>
    <b v="0"/>
    <n v="0"/>
    <s v=""/>
    <s v="Twitter for Android"/>
    <b v="0"/>
    <s v="1130377116137250816"/>
    <s v="Tweet"/>
    <n v="0"/>
    <n v="0"/>
    <s v="35.518228,31.711787 _x000a_35.518228,32.248266 _x000a_35.895849,32.248266 _x000a_35.895849,31.711787"/>
    <s v="المملكة الأردنية الهاشمية"/>
    <s v="JO"/>
    <s v="محافظة البلقاء, المملكة الأردنية الهاشمية"/>
    <s v="01c4458d527725a1"/>
    <s v="محافظة البلقاء"/>
    <s v="admin"/>
    <s v="https://api.twitter.com/1.1/geo/id/01c4458d527725a1.json"/>
    <n v="1"/>
    <s v="3"/>
    <s v="3"/>
    <n v="0"/>
    <n v="0"/>
    <n v="0"/>
    <n v="0"/>
    <n v="0"/>
    <n v="0"/>
    <n v="15"/>
    <n v="100"/>
    <n v="15"/>
  </r>
  <r>
    <s v="14khoookha"/>
    <s v="missdior456"/>
    <m/>
    <m/>
    <m/>
    <m/>
    <m/>
    <m/>
    <m/>
    <m/>
    <s v="No"/>
    <n v="13"/>
    <m/>
    <m/>
    <x v="1"/>
    <d v="2019-05-21T00:03:30.000"/>
    <s v="@RD4E2DHpZOYzQLc @missdior456 ليته من اول كان معنا سوريه ماخذه الجنسية وتتمتع بنفس حقوقي والله قهر ولا الحكي والشكل سوري والجنسية سعوديه"/>
    <m/>
    <m/>
    <x v="0"/>
    <m/>
    <s v="http://pbs.twimg.com/profile_images/1083704019334369280/CkjS3lMc_normal.jpg"/>
    <x v="7"/>
    <s v="https://twitter.com/#!/14khoookha/status/1130625125596794881"/>
    <m/>
    <m/>
    <s v="1130625125596794881"/>
    <s v="1130621549965393922"/>
    <b v="0"/>
    <n v="0"/>
    <s v="1074613601816756224"/>
    <b v="0"/>
    <s v="ar"/>
    <m/>
    <s v=""/>
    <b v="0"/>
    <n v="0"/>
    <s v=""/>
    <s v="Twitter for iPhone"/>
    <b v="0"/>
    <s v="1130621549965393922"/>
    <s v="Tweet"/>
    <n v="0"/>
    <n v="0"/>
    <m/>
    <m/>
    <m/>
    <m/>
    <m/>
    <m/>
    <m/>
    <m/>
    <n v="1"/>
    <s v="2"/>
    <s v="2"/>
    <m/>
    <m/>
    <m/>
    <m/>
    <m/>
    <m/>
    <m/>
    <m/>
    <m/>
  </r>
  <r>
    <s v="14khoookha"/>
    <s v="rd4e2dhpzoyzqlc"/>
    <m/>
    <m/>
    <m/>
    <m/>
    <m/>
    <m/>
    <m/>
    <m/>
    <s v="No"/>
    <n v="14"/>
    <m/>
    <m/>
    <x v="0"/>
    <d v="2019-05-21T00:03:30.000"/>
    <s v="@RD4E2DHpZOYzQLc @missdior456 ليته من اول كان معنا سوريه ماخذه الجنسية وتتمتع بنفس حقوقي والله قهر ولا الحكي والشكل سوري والجنسية سعوديه"/>
    <m/>
    <m/>
    <x v="0"/>
    <m/>
    <s v="http://pbs.twimg.com/profile_images/1083704019334369280/CkjS3lMc_normal.jpg"/>
    <x v="7"/>
    <s v="https://twitter.com/#!/14khoookha/status/1130625125596794881"/>
    <m/>
    <m/>
    <s v="1130625125596794881"/>
    <s v="1130621549965393922"/>
    <b v="0"/>
    <n v="0"/>
    <s v="1074613601816756224"/>
    <b v="0"/>
    <s v="ar"/>
    <m/>
    <s v=""/>
    <b v="0"/>
    <n v="0"/>
    <s v=""/>
    <s v="Twitter for iPhone"/>
    <b v="0"/>
    <s v="1130621549965393922"/>
    <s v="Tweet"/>
    <n v="0"/>
    <n v="0"/>
    <m/>
    <m/>
    <m/>
    <m/>
    <m/>
    <m/>
    <m/>
    <m/>
    <n v="1"/>
    <s v="2"/>
    <s v="2"/>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 totalsRowShown="0" headerRowDxfId="460" dataDxfId="459">
  <autoFilter ref="A2:BL14"/>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330" dataDxfId="329">
  <autoFilter ref="A2:C10"/>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3" totalsRowShown="0" headerRowDxfId="323" dataDxfId="322">
  <autoFilter ref="A1:R3"/>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R7" totalsRowShown="0" headerRowDxfId="303" dataDxfId="302">
  <autoFilter ref="A6:R7"/>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0:R11" totalsRowShown="0" headerRowDxfId="283" dataDxfId="282">
  <autoFilter ref="A10:R11"/>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4:R24" totalsRowShown="0" headerRowDxfId="262" dataDxfId="261">
  <autoFilter ref="A14:R24"/>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7:R28" totalsRowShown="0" headerRowDxfId="241" dataDxfId="240">
  <autoFilter ref="A27:R28"/>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0:R37" totalsRowShown="0" headerRowDxfId="220" dataDxfId="219">
  <autoFilter ref="A30:R37"/>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0:R44" totalsRowShown="0" headerRowDxfId="217" dataDxfId="216">
  <autoFilter ref="A40:R44"/>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7:R57" totalsRowShown="0" headerRowDxfId="178" dataDxfId="177">
  <autoFilter ref="A47:R57"/>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 totalsRowShown="0" headerRowDxfId="407" dataDxfId="406">
  <autoFilter ref="A2:BS21"/>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5" totalsRowShown="0" headerRowDxfId="147" dataDxfId="146">
  <autoFilter ref="A1:G2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138" dataDxfId="137">
  <autoFilter ref="A1:L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61" dataDxfId="360">
  <autoFilter ref="A1:C20"/>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27879552678662149" TargetMode="External" /><Relationship Id="rId2" Type="http://schemas.openxmlformats.org/officeDocument/2006/relationships/hyperlink" Target="https://twitter.com/i/web/status/1127879552678662149" TargetMode="External" /><Relationship Id="rId3" Type="http://schemas.openxmlformats.org/officeDocument/2006/relationships/hyperlink" Target="https://twitter.com/i/web/status/1127879552678662149" TargetMode="External" /><Relationship Id="rId4" Type="http://schemas.openxmlformats.org/officeDocument/2006/relationships/hyperlink" Target="https://twitter.com/i/web/status/1127879552678662149" TargetMode="External" /><Relationship Id="rId5" Type="http://schemas.openxmlformats.org/officeDocument/2006/relationships/hyperlink" Target="https://twitter.com/i/web/status/1127893663676280833" TargetMode="External" /><Relationship Id="rId6" Type="http://schemas.openxmlformats.org/officeDocument/2006/relationships/hyperlink" Target="http://pbs.twimg.com/profile_images/1127004089655734272/ysP2NK1V_normal.jpg" TargetMode="External" /><Relationship Id="rId7" Type="http://schemas.openxmlformats.org/officeDocument/2006/relationships/hyperlink" Target="http://pbs.twimg.com/profile_images/1122045604220342273/EFIyTEQW_normal.jpg" TargetMode="External" /><Relationship Id="rId8" Type="http://schemas.openxmlformats.org/officeDocument/2006/relationships/hyperlink" Target="http://pbs.twimg.com/profile_images/2701468385/385aefb9e32ea1b4b387de0417fbe70a_normal.jpeg" TargetMode="External" /><Relationship Id="rId9" Type="http://schemas.openxmlformats.org/officeDocument/2006/relationships/hyperlink" Target="http://pbs.twimg.com/profile_images/2701468385/385aefb9e32ea1b4b387de0417fbe70a_normal.jpeg" TargetMode="External" /><Relationship Id="rId10" Type="http://schemas.openxmlformats.org/officeDocument/2006/relationships/hyperlink" Target="http://pbs.twimg.com/profile_images/2701468385/385aefb9e32ea1b4b387de0417fbe70a_normal.jpeg" TargetMode="External" /><Relationship Id="rId11" Type="http://schemas.openxmlformats.org/officeDocument/2006/relationships/hyperlink" Target="http://pbs.twimg.com/profile_images/2701468385/385aefb9e32ea1b4b387de0417fbe70a_normal.jpeg" TargetMode="External" /><Relationship Id="rId12" Type="http://schemas.openxmlformats.org/officeDocument/2006/relationships/hyperlink" Target="http://pbs.twimg.com/profile_images/1129517405758218240/IzCq8oPi_normal.jpg" TargetMode="External" /><Relationship Id="rId13" Type="http://schemas.openxmlformats.org/officeDocument/2006/relationships/hyperlink" Target="http://pbs.twimg.com/profile_images/1126673937272856581/zubvPEvG_normal.jpg" TargetMode="External" /><Relationship Id="rId14" Type="http://schemas.openxmlformats.org/officeDocument/2006/relationships/hyperlink" Target="http://pbs.twimg.com/profile_images/863429916460765184/pyn3sgd7_normal.jpg" TargetMode="External" /><Relationship Id="rId15" Type="http://schemas.openxmlformats.org/officeDocument/2006/relationships/hyperlink" Target="http://pbs.twimg.com/profile_images/1128299716029054976/i0qbNjjz_normal.jpg" TargetMode="External" /><Relationship Id="rId16" Type="http://schemas.openxmlformats.org/officeDocument/2006/relationships/hyperlink" Target="http://pbs.twimg.com/profile_images/1083704019334369280/CkjS3lMc_normal.jpg" TargetMode="External" /><Relationship Id="rId17" Type="http://schemas.openxmlformats.org/officeDocument/2006/relationships/hyperlink" Target="http://pbs.twimg.com/profile_images/1083704019334369280/CkjS3lMc_normal.jpg" TargetMode="External" /><Relationship Id="rId18" Type="http://schemas.openxmlformats.org/officeDocument/2006/relationships/hyperlink" Target="https://twitter.com/#!/g_5jhr/status/1127556016009351168" TargetMode="External" /><Relationship Id="rId19" Type="http://schemas.openxmlformats.org/officeDocument/2006/relationships/hyperlink" Target="https://twitter.com/#!/zooz66770086/status/1127681333306720256" TargetMode="External" /><Relationship Id="rId20" Type="http://schemas.openxmlformats.org/officeDocument/2006/relationships/hyperlink" Target="https://twitter.com/#!/vincentsleiman/status/1127879552678662149" TargetMode="External" /><Relationship Id="rId21" Type="http://schemas.openxmlformats.org/officeDocument/2006/relationships/hyperlink" Target="https://twitter.com/#!/vincentsleiman/status/1127879552678662149" TargetMode="External" /><Relationship Id="rId22" Type="http://schemas.openxmlformats.org/officeDocument/2006/relationships/hyperlink" Target="https://twitter.com/#!/vincentsleiman/status/1127879552678662149" TargetMode="External" /><Relationship Id="rId23" Type="http://schemas.openxmlformats.org/officeDocument/2006/relationships/hyperlink" Target="https://twitter.com/#!/vincentsleiman/status/1127879552678662149" TargetMode="External" /><Relationship Id="rId24" Type="http://schemas.openxmlformats.org/officeDocument/2006/relationships/hyperlink" Target="https://twitter.com/#!/omar_taha90/status/1127893663676280833" TargetMode="External" /><Relationship Id="rId25" Type="http://schemas.openxmlformats.org/officeDocument/2006/relationships/hyperlink" Target="https://twitter.com/#!/klb_sori/status/1129188206799392769" TargetMode="External" /><Relationship Id="rId26" Type="http://schemas.openxmlformats.org/officeDocument/2006/relationships/hyperlink" Target="https://twitter.com/#!/monaassaad1/status/1130360634456072194" TargetMode="External" /><Relationship Id="rId27" Type="http://schemas.openxmlformats.org/officeDocument/2006/relationships/hyperlink" Target="https://twitter.com/#!/imhappy3131992/status/1130378253733117954" TargetMode="External" /><Relationship Id="rId28" Type="http://schemas.openxmlformats.org/officeDocument/2006/relationships/hyperlink" Target="https://twitter.com/#!/14khoookha/status/1130625125596794881" TargetMode="External" /><Relationship Id="rId29" Type="http://schemas.openxmlformats.org/officeDocument/2006/relationships/hyperlink" Target="https://twitter.com/#!/14khoookha/status/1130625125596794881" TargetMode="External" /><Relationship Id="rId30" Type="http://schemas.openxmlformats.org/officeDocument/2006/relationships/hyperlink" Target="https://api.twitter.com/1.1/geo/id/5b48ef7ce45e4fff.json" TargetMode="External" /><Relationship Id="rId31" Type="http://schemas.openxmlformats.org/officeDocument/2006/relationships/hyperlink" Target="https://api.twitter.com/1.1/geo/id/01c4458d527725a1.json" TargetMode="External" /><Relationship Id="rId32" Type="http://schemas.openxmlformats.org/officeDocument/2006/relationships/comments" Target="../comments1.xml" /><Relationship Id="rId33" Type="http://schemas.openxmlformats.org/officeDocument/2006/relationships/vmlDrawing" Target="../drawings/vmlDrawing1.vml" /><Relationship Id="rId34" Type="http://schemas.openxmlformats.org/officeDocument/2006/relationships/table" Target="../tables/table1.xml" /><Relationship Id="rId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127879552678662149" TargetMode="External" /><Relationship Id="rId2" Type="http://schemas.openxmlformats.org/officeDocument/2006/relationships/hyperlink" Target="https://twitter.com/i/web/status/1127879552678662149" TargetMode="External" /><Relationship Id="rId3" Type="http://schemas.openxmlformats.org/officeDocument/2006/relationships/hyperlink" Target="https://twitter.com/i/web/status/1127879552678662149" TargetMode="External" /><Relationship Id="rId4" Type="http://schemas.openxmlformats.org/officeDocument/2006/relationships/hyperlink" Target="https://twitter.com/i/web/status/1127879552678662149" TargetMode="External" /><Relationship Id="rId5" Type="http://schemas.openxmlformats.org/officeDocument/2006/relationships/hyperlink" Target="https://twitter.com/i/web/status/1127893663676280833" TargetMode="External" /><Relationship Id="rId6" Type="http://schemas.openxmlformats.org/officeDocument/2006/relationships/hyperlink" Target="http://pbs.twimg.com/profile_images/1127004089655734272/ysP2NK1V_normal.jpg" TargetMode="External" /><Relationship Id="rId7" Type="http://schemas.openxmlformats.org/officeDocument/2006/relationships/hyperlink" Target="http://pbs.twimg.com/profile_images/1122045604220342273/EFIyTEQW_normal.jpg" TargetMode="External" /><Relationship Id="rId8" Type="http://schemas.openxmlformats.org/officeDocument/2006/relationships/hyperlink" Target="http://pbs.twimg.com/profile_images/2701468385/385aefb9e32ea1b4b387de0417fbe70a_normal.jpeg" TargetMode="External" /><Relationship Id="rId9" Type="http://schemas.openxmlformats.org/officeDocument/2006/relationships/hyperlink" Target="http://pbs.twimg.com/profile_images/2701468385/385aefb9e32ea1b4b387de0417fbe70a_normal.jpeg" TargetMode="External" /><Relationship Id="rId10" Type="http://schemas.openxmlformats.org/officeDocument/2006/relationships/hyperlink" Target="http://pbs.twimg.com/profile_images/2701468385/385aefb9e32ea1b4b387de0417fbe70a_normal.jpeg" TargetMode="External" /><Relationship Id="rId11" Type="http://schemas.openxmlformats.org/officeDocument/2006/relationships/hyperlink" Target="http://pbs.twimg.com/profile_images/2701468385/385aefb9e32ea1b4b387de0417fbe70a_normal.jpeg" TargetMode="External" /><Relationship Id="rId12" Type="http://schemas.openxmlformats.org/officeDocument/2006/relationships/hyperlink" Target="http://pbs.twimg.com/profile_images/1129517405758218240/IzCq8oPi_normal.jpg" TargetMode="External" /><Relationship Id="rId13" Type="http://schemas.openxmlformats.org/officeDocument/2006/relationships/hyperlink" Target="http://pbs.twimg.com/profile_images/1126673937272856581/zubvPEvG_normal.jpg" TargetMode="External" /><Relationship Id="rId14" Type="http://schemas.openxmlformats.org/officeDocument/2006/relationships/hyperlink" Target="http://pbs.twimg.com/profile_images/863429916460765184/pyn3sgd7_normal.jpg" TargetMode="External" /><Relationship Id="rId15" Type="http://schemas.openxmlformats.org/officeDocument/2006/relationships/hyperlink" Target="http://pbs.twimg.com/profile_images/1128299716029054976/i0qbNjjz_normal.jpg" TargetMode="External" /><Relationship Id="rId16" Type="http://schemas.openxmlformats.org/officeDocument/2006/relationships/hyperlink" Target="http://pbs.twimg.com/profile_images/1083704019334369280/CkjS3lMc_normal.jpg" TargetMode="External" /><Relationship Id="rId17" Type="http://schemas.openxmlformats.org/officeDocument/2006/relationships/hyperlink" Target="http://pbs.twimg.com/profile_images/1083704019334369280/CkjS3lMc_normal.jpg" TargetMode="External" /><Relationship Id="rId18" Type="http://schemas.openxmlformats.org/officeDocument/2006/relationships/hyperlink" Target="https://twitter.com/#!/g_5jhr/status/1127556016009351168" TargetMode="External" /><Relationship Id="rId19" Type="http://schemas.openxmlformats.org/officeDocument/2006/relationships/hyperlink" Target="https://twitter.com/#!/zooz66770086/status/1127681333306720256" TargetMode="External" /><Relationship Id="rId20" Type="http://schemas.openxmlformats.org/officeDocument/2006/relationships/hyperlink" Target="https://twitter.com/#!/vincentsleiman/status/1127879552678662149" TargetMode="External" /><Relationship Id="rId21" Type="http://schemas.openxmlformats.org/officeDocument/2006/relationships/hyperlink" Target="https://twitter.com/#!/vincentsleiman/status/1127879552678662149" TargetMode="External" /><Relationship Id="rId22" Type="http://schemas.openxmlformats.org/officeDocument/2006/relationships/hyperlink" Target="https://twitter.com/#!/vincentsleiman/status/1127879552678662149" TargetMode="External" /><Relationship Id="rId23" Type="http://schemas.openxmlformats.org/officeDocument/2006/relationships/hyperlink" Target="https://twitter.com/#!/vincentsleiman/status/1127879552678662149" TargetMode="External" /><Relationship Id="rId24" Type="http://schemas.openxmlformats.org/officeDocument/2006/relationships/hyperlink" Target="https://twitter.com/#!/omar_taha90/status/1127893663676280833" TargetMode="External" /><Relationship Id="rId25" Type="http://schemas.openxmlformats.org/officeDocument/2006/relationships/hyperlink" Target="https://twitter.com/#!/klb_sori/status/1129188206799392769" TargetMode="External" /><Relationship Id="rId26" Type="http://schemas.openxmlformats.org/officeDocument/2006/relationships/hyperlink" Target="https://twitter.com/#!/monaassaad1/status/1130360634456072194" TargetMode="External" /><Relationship Id="rId27" Type="http://schemas.openxmlformats.org/officeDocument/2006/relationships/hyperlink" Target="https://twitter.com/#!/imhappy3131992/status/1130378253733117954" TargetMode="External" /><Relationship Id="rId28" Type="http://schemas.openxmlformats.org/officeDocument/2006/relationships/hyperlink" Target="https://twitter.com/#!/14khoookha/status/1130625125596794881" TargetMode="External" /><Relationship Id="rId29" Type="http://schemas.openxmlformats.org/officeDocument/2006/relationships/hyperlink" Target="https://twitter.com/#!/14khoookha/status/1130625125596794881" TargetMode="External" /><Relationship Id="rId30" Type="http://schemas.openxmlformats.org/officeDocument/2006/relationships/hyperlink" Target="https://api.twitter.com/1.1/geo/id/5b48ef7ce45e4fff.json" TargetMode="External" /><Relationship Id="rId31" Type="http://schemas.openxmlformats.org/officeDocument/2006/relationships/hyperlink" Target="https://api.twitter.com/1.1/geo/id/01c4458d527725a1.json" TargetMode="External" /><Relationship Id="rId32" Type="http://schemas.openxmlformats.org/officeDocument/2006/relationships/comments" Target="../comments12.xml" /><Relationship Id="rId33" Type="http://schemas.openxmlformats.org/officeDocument/2006/relationships/vmlDrawing" Target="../drawings/vmlDrawing6.vml" /><Relationship Id="rId34" Type="http://schemas.openxmlformats.org/officeDocument/2006/relationships/table" Target="../tables/table22.xml" /><Relationship Id="rId3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CNH8MU3Gs" TargetMode="External" /><Relationship Id="rId2" Type="http://schemas.openxmlformats.org/officeDocument/2006/relationships/hyperlink" Target="https://t.co/vDiJz5Xm2J" TargetMode="External" /><Relationship Id="rId3" Type="http://schemas.openxmlformats.org/officeDocument/2006/relationships/hyperlink" Target="https://t.co/ElsSLy0np9" TargetMode="External" /><Relationship Id="rId4" Type="http://schemas.openxmlformats.org/officeDocument/2006/relationships/hyperlink" Target="https://t.co/INgakriazg" TargetMode="External" /><Relationship Id="rId5" Type="http://schemas.openxmlformats.org/officeDocument/2006/relationships/hyperlink" Target="https://pbs.twimg.com/profile_banners/1011537251019444224/1557533762" TargetMode="External" /><Relationship Id="rId6" Type="http://schemas.openxmlformats.org/officeDocument/2006/relationships/hyperlink" Target="https://pbs.twimg.com/profile_banners/844910531857256448/1557286151" TargetMode="External" /><Relationship Id="rId7" Type="http://schemas.openxmlformats.org/officeDocument/2006/relationships/hyperlink" Target="https://pbs.twimg.com/profile_banners/1122027829850509312/1556351579" TargetMode="External" /><Relationship Id="rId8" Type="http://schemas.openxmlformats.org/officeDocument/2006/relationships/hyperlink" Target="https://pbs.twimg.com/profile_banners/809032621653106692/1555172015" TargetMode="External" /><Relationship Id="rId9" Type="http://schemas.openxmlformats.org/officeDocument/2006/relationships/hyperlink" Target="https://pbs.twimg.com/profile_banners/871549196/1525207840" TargetMode="External" /><Relationship Id="rId10" Type="http://schemas.openxmlformats.org/officeDocument/2006/relationships/hyperlink" Target="https://pbs.twimg.com/profile_banners/397219443/1548425785" TargetMode="External" /><Relationship Id="rId11" Type="http://schemas.openxmlformats.org/officeDocument/2006/relationships/hyperlink" Target="https://pbs.twimg.com/profile_banners/2949857099/1520791598" TargetMode="External" /><Relationship Id="rId12" Type="http://schemas.openxmlformats.org/officeDocument/2006/relationships/hyperlink" Target="https://pbs.twimg.com/profile_banners/994557680411914240/1536273929" TargetMode="External" /><Relationship Id="rId13" Type="http://schemas.openxmlformats.org/officeDocument/2006/relationships/hyperlink" Target="https://pbs.twimg.com/profile_banners/4418153174/1455813218" TargetMode="External" /><Relationship Id="rId14" Type="http://schemas.openxmlformats.org/officeDocument/2006/relationships/hyperlink" Target="https://pbs.twimg.com/profile_banners/270070806/1557533439" TargetMode="External" /><Relationship Id="rId15" Type="http://schemas.openxmlformats.org/officeDocument/2006/relationships/hyperlink" Target="https://pbs.twimg.com/profile_banners/513184283/1513377710" TargetMode="External" /><Relationship Id="rId16" Type="http://schemas.openxmlformats.org/officeDocument/2006/relationships/hyperlink" Target="https://pbs.twimg.com/profile_banners/407830752/1546694248" TargetMode="External" /><Relationship Id="rId17" Type="http://schemas.openxmlformats.org/officeDocument/2006/relationships/hyperlink" Target="https://pbs.twimg.com/profile_banners/1068262014248718336/1557842585" TargetMode="External" /><Relationship Id="rId18" Type="http://schemas.openxmlformats.org/officeDocument/2006/relationships/hyperlink" Target="https://pbs.twimg.com/profile_banners/1005345901609615360/1551716875" TargetMode="External" /><Relationship Id="rId19" Type="http://schemas.openxmlformats.org/officeDocument/2006/relationships/hyperlink" Target="https://pbs.twimg.com/profile_banners/2485513754/1546763890" TargetMode="External" /><Relationship Id="rId20" Type="http://schemas.openxmlformats.org/officeDocument/2006/relationships/hyperlink" Target="https://pbs.twimg.com/profile_banners/1578263324/1506207103" TargetMode="External" /><Relationship Id="rId21" Type="http://schemas.openxmlformats.org/officeDocument/2006/relationships/hyperlink" Target="https://pbs.twimg.com/profile_banners/1074613601816756224/1551995788"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pbs.twimg.com/profile_background_images/378800000110607065/a8e978ca283381cac42eafb4a5d8af9a.jpe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pbs.twimg.com/profile_images/1127004089655734272/ysP2NK1V_normal.jpg" TargetMode="External" /><Relationship Id="rId33" Type="http://schemas.openxmlformats.org/officeDocument/2006/relationships/hyperlink" Target="http://pbs.twimg.com/profile_images/1109404551013154817/NalE1V9b_normal.jpg" TargetMode="External" /><Relationship Id="rId34" Type="http://schemas.openxmlformats.org/officeDocument/2006/relationships/hyperlink" Target="http://pbs.twimg.com/profile_images/1122045604220342273/EFIyTEQW_normal.jpg" TargetMode="External" /><Relationship Id="rId35" Type="http://schemas.openxmlformats.org/officeDocument/2006/relationships/hyperlink" Target="http://pbs.twimg.com/profile_images/1110589294031327234/Ije-vg0g_normal.jpg" TargetMode="External" /><Relationship Id="rId36" Type="http://schemas.openxmlformats.org/officeDocument/2006/relationships/hyperlink" Target="http://pbs.twimg.com/profile_images/2701468385/385aefb9e32ea1b4b387de0417fbe70a_normal.jpeg" TargetMode="External" /><Relationship Id="rId37" Type="http://schemas.openxmlformats.org/officeDocument/2006/relationships/hyperlink" Target="http://pbs.twimg.com/profile_images/1064511526525181958/b-ACICOT_normal.jpg" TargetMode="External" /><Relationship Id="rId38" Type="http://schemas.openxmlformats.org/officeDocument/2006/relationships/hyperlink" Target="http://pbs.twimg.com/profile_images/1089576872428691458/u8zjX_ec_normal.jpg" TargetMode="External" /><Relationship Id="rId39" Type="http://schemas.openxmlformats.org/officeDocument/2006/relationships/hyperlink" Target="http://pbs.twimg.com/profile_images/1037834194997661696/J9n9pHV7_normal.jpg" TargetMode="External" /><Relationship Id="rId40" Type="http://schemas.openxmlformats.org/officeDocument/2006/relationships/hyperlink" Target="http://pbs.twimg.com/profile_images/1081621269626392576/UrcwSiKO_normal.jpg" TargetMode="External" /><Relationship Id="rId41" Type="http://schemas.openxmlformats.org/officeDocument/2006/relationships/hyperlink" Target="http://pbs.twimg.com/profile_images/1129517405758218240/IzCq8oPi_normal.jpg" TargetMode="External" /><Relationship Id="rId42" Type="http://schemas.openxmlformats.org/officeDocument/2006/relationships/hyperlink" Target="http://pbs.twimg.com/profile_images/975019830234492929/S58tzLzO_normal.jpg" TargetMode="External" /><Relationship Id="rId43" Type="http://schemas.openxmlformats.org/officeDocument/2006/relationships/hyperlink" Target="http://pbs.twimg.com/profile_images/1126673937272856581/zubvPEvG_normal.jpg" TargetMode="External" /><Relationship Id="rId44" Type="http://schemas.openxmlformats.org/officeDocument/2006/relationships/hyperlink" Target="http://pbs.twimg.com/profile_images/863429916460765184/pyn3sgd7_normal.jpg" TargetMode="External" /><Relationship Id="rId45" Type="http://schemas.openxmlformats.org/officeDocument/2006/relationships/hyperlink" Target="http://pbs.twimg.com/profile_images/1109895687158800384/h5KV06bM_normal.jpg" TargetMode="External" /><Relationship Id="rId46" Type="http://schemas.openxmlformats.org/officeDocument/2006/relationships/hyperlink" Target="http://pbs.twimg.com/profile_images/1128299716029054976/i0qbNjjz_normal.jpg" TargetMode="External" /><Relationship Id="rId47" Type="http://schemas.openxmlformats.org/officeDocument/2006/relationships/hyperlink" Target="http://pbs.twimg.com/profile_images/1129482241527169029/3HOiqV5U_normal.png" TargetMode="External" /><Relationship Id="rId48" Type="http://schemas.openxmlformats.org/officeDocument/2006/relationships/hyperlink" Target="http://pbs.twimg.com/profile_images/1083704019334369280/CkjS3lMc_normal.jpg" TargetMode="External" /><Relationship Id="rId49" Type="http://schemas.openxmlformats.org/officeDocument/2006/relationships/hyperlink" Target="http://pbs.twimg.com/profile_images/911725018819776512/EgDY08bO_normal.jpg" TargetMode="External" /><Relationship Id="rId50" Type="http://schemas.openxmlformats.org/officeDocument/2006/relationships/hyperlink" Target="http://pbs.twimg.com/profile_images/1103850602461908992/jLmANU2I_normal.jpg" TargetMode="External" /><Relationship Id="rId51" Type="http://schemas.openxmlformats.org/officeDocument/2006/relationships/hyperlink" Target="https://twitter.com/g_5jhr" TargetMode="External" /><Relationship Id="rId52" Type="http://schemas.openxmlformats.org/officeDocument/2006/relationships/hyperlink" Target="https://twitter.com/zoiaz12" TargetMode="External" /><Relationship Id="rId53" Type="http://schemas.openxmlformats.org/officeDocument/2006/relationships/hyperlink" Target="https://twitter.com/zooz66770086" TargetMode="External" /><Relationship Id="rId54" Type="http://schemas.openxmlformats.org/officeDocument/2006/relationships/hyperlink" Target="https://twitter.com/saharoz_" TargetMode="External" /><Relationship Id="rId55" Type="http://schemas.openxmlformats.org/officeDocument/2006/relationships/hyperlink" Target="https://twitter.com/vincentsleiman" TargetMode="External" /><Relationship Id="rId56" Type="http://schemas.openxmlformats.org/officeDocument/2006/relationships/hyperlink" Target="https://twitter.com/paulayacoubian" TargetMode="External" /><Relationship Id="rId57" Type="http://schemas.openxmlformats.org/officeDocument/2006/relationships/hyperlink" Target="https://twitter.com/zeid_hadi" TargetMode="External" /><Relationship Id="rId58" Type="http://schemas.openxmlformats.org/officeDocument/2006/relationships/hyperlink" Target="https://twitter.com/amersalmanmusic" TargetMode="External" /><Relationship Id="rId59" Type="http://schemas.openxmlformats.org/officeDocument/2006/relationships/hyperlink" Target="https://twitter.com/nicolejnasr" TargetMode="External" /><Relationship Id="rId60" Type="http://schemas.openxmlformats.org/officeDocument/2006/relationships/hyperlink" Target="https://twitter.com/omar_taha90" TargetMode="External" /><Relationship Id="rId61" Type="http://schemas.openxmlformats.org/officeDocument/2006/relationships/hyperlink" Target="https://twitter.com/s_haneen" TargetMode="External" /><Relationship Id="rId62" Type="http://schemas.openxmlformats.org/officeDocument/2006/relationships/hyperlink" Target="https://twitter.com/klb_sori" TargetMode="External" /><Relationship Id="rId63" Type="http://schemas.openxmlformats.org/officeDocument/2006/relationships/hyperlink" Target="https://twitter.com/monaassaad1" TargetMode="External" /><Relationship Id="rId64" Type="http://schemas.openxmlformats.org/officeDocument/2006/relationships/hyperlink" Target="https://twitter.com/fakihn" TargetMode="External" /><Relationship Id="rId65" Type="http://schemas.openxmlformats.org/officeDocument/2006/relationships/hyperlink" Target="https://twitter.com/imhappy3131992" TargetMode="External" /><Relationship Id="rId66" Type="http://schemas.openxmlformats.org/officeDocument/2006/relationships/hyperlink" Target="https://twitter.com/marah_kharoub" TargetMode="External" /><Relationship Id="rId67" Type="http://schemas.openxmlformats.org/officeDocument/2006/relationships/hyperlink" Target="https://twitter.com/14khoookha" TargetMode="External" /><Relationship Id="rId68" Type="http://schemas.openxmlformats.org/officeDocument/2006/relationships/hyperlink" Target="https://twitter.com/missdior456" TargetMode="External" /><Relationship Id="rId69" Type="http://schemas.openxmlformats.org/officeDocument/2006/relationships/hyperlink" Target="https://twitter.com/rd4e2dhpzoyzqlc" TargetMode="External" /><Relationship Id="rId70" Type="http://schemas.openxmlformats.org/officeDocument/2006/relationships/comments" Target="../comments2.xml" /><Relationship Id="rId71" Type="http://schemas.openxmlformats.org/officeDocument/2006/relationships/vmlDrawing" Target="../drawings/vmlDrawing2.vml" /><Relationship Id="rId72" Type="http://schemas.openxmlformats.org/officeDocument/2006/relationships/table" Target="../tables/table2.xml" /><Relationship Id="rId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i/web/status/1127893663676280833" TargetMode="External" /><Relationship Id="rId2" Type="http://schemas.openxmlformats.org/officeDocument/2006/relationships/hyperlink" Target="https://twitter.com/i/web/status/1127879552678662149" TargetMode="External" /><Relationship Id="rId3" Type="http://schemas.openxmlformats.org/officeDocument/2006/relationships/hyperlink" Target="https://twitter.com/i/web/status/1127879552678662149" TargetMode="External" /><Relationship Id="rId4" Type="http://schemas.openxmlformats.org/officeDocument/2006/relationships/hyperlink" Target="https://twitter.com/i/web/status/1127893663676280833"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486</v>
      </c>
      <c r="BB2" s="13" t="s">
        <v>504</v>
      </c>
      <c r="BC2" s="13" t="s">
        <v>505</v>
      </c>
      <c r="BD2" s="67" t="s">
        <v>673</v>
      </c>
      <c r="BE2" s="67" t="s">
        <v>674</v>
      </c>
      <c r="BF2" s="67" t="s">
        <v>675</v>
      </c>
      <c r="BG2" s="67" t="s">
        <v>676</v>
      </c>
      <c r="BH2" s="67" t="s">
        <v>677</v>
      </c>
      <c r="BI2" s="67" t="s">
        <v>678</v>
      </c>
      <c r="BJ2" s="67" t="s">
        <v>679</v>
      </c>
      <c r="BK2" s="67" t="s">
        <v>680</v>
      </c>
      <c r="BL2" s="67" t="s">
        <v>681</v>
      </c>
    </row>
    <row r="3" spans="1:64" ht="15" customHeight="1">
      <c r="A3" s="84" t="s">
        <v>212</v>
      </c>
      <c r="B3" s="84" t="s">
        <v>220</v>
      </c>
      <c r="C3" s="53" t="s">
        <v>689</v>
      </c>
      <c r="D3" s="54">
        <v>3</v>
      </c>
      <c r="E3" s="65" t="s">
        <v>132</v>
      </c>
      <c r="F3" s="55">
        <v>35</v>
      </c>
      <c r="G3" s="53"/>
      <c r="H3" s="57"/>
      <c r="I3" s="56"/>
      <c r="J3" s="56"/>
      <c r="K3" s="36" t="s">
        <v>65</v>
      </c>
      <c r="L3" s="62">
        <v>3</v>
      </c>
      <c r="M3" s="62"/>
      <c r="N3" s="63"/>
      <c r="O3" s="85" t="s">
        <v>231</v>
      </c>
      <c r="P3" s="87">
        <v>43597.53329861111</v>
      </c>
      <c r="Q3" s="85" t="s">
        <v>233</v>
      </c>
      <c r="R3" s="85"/>
      <c r="S3" s="85"/>
      <c r="T3" s="85"/>
      <c r="U3" s="85"/>
      <c r="V3" s="90" t="s">
        <v>245</v>
      </c>
      <c r="W3" s="87">
        <v>43597.53329861111</v>
      </c>
      <c r="X3" s="90" t="s">
        <v>253</v>
      </c>
      <c r="Y3" s="85"/>
      <c r="Z3" s="85"/>
      <c r="AA3" s="91" t="s">
        <v>261</v>
      </c>
      <c r="AB3" s="91" t="s">
        <v>269</v>
      </c>
      <c r="AC3" s="85" t="b">
        <v>0</v>
      </c>
      <c r="AD3" s="85">
        <v>0</v>
      </c>
      <c r="AE3" s="91" t="s">
        <v>276</v>
      </c>
      <c r="AF3" s="85" t="b">
        <v>0</v>
      </c>
      <c r="AG3" s="85" t="s">
        <v>284</v>
      </c>
      <c r="AH3" s="85"/>
      <c r="AI3" s="91" t="s">
        <v>280</v>
      </c>
      <c r="AJ3" s="85" t="b">
        <v>0</v>
      </c>
      <c r="AK3" s="85">
        <v>0</v>
      </c>
      <c r="AL3" s="91" t="s">
        <v>280</v>
      </c>
      <c r="AM3" s="85" t="s">
        <v>285</v>
      </c>
      <c r="AN3" s="85" t="b">
        <v>0</v>
      </c>
      <c r="AO3" s="91" t="s">
        <v>269</v>
      </c>
      <c r="AP3" s="85" t="s">
        <v>176</v>
      </c>
      <c r="AQ3" s="85">
        <v>0</v>
      </c>
      <c r="AR3" s="85">
        <v>0</v>
      </c>
      <c r="AS3" s="85"/>
      <c r="AT3" s="85"/>
      <c r="AU3" s="85"/>
      <c r="AV3" s="85"/>
      <c r="AW3" s="85"/>
      <c r="AX3" s="85"/>
      <c r="AY3" s="85"/>
      <c r="AZ3" s="85"/>
      <c r="BA3">
        <v>1</v>
      </c>
      <c r="BB3" s="85" t="str">
        <f>REPLACE(INDEX(GroupVertices[Group],MATCH(Edges[[#This Row],[Vertex 1]],GroupVertices[Vertex],0)),1,1,"")</f>
        <v>7</v>
      </c>
      <c r="BC3" s="85" t="str">
        <f>REPLACE(INDEX(GroupVertices[Group],MATCH(Edges[[#This Row],[Vertex 2]],GroupVertices[Vertex],0)),1,1,"")</f>
        <v>7</v>
      </c>
      <c r="BD3" s="51">
        <v>0</v>
      </c>
      <c r="BE3" s="52">
        <v>0</v>
      </c>
      <c r="BF3" s="51">
        <v>0</v>
      </c>
      <c r="BG3" s="52">
        <v>0</v>
      </c>
      <c r="BH3" s="51">
        <v>0</v>
      </c>
      <c r="BI3" s="52">
        <v>0</v>
      </c>
      <c r="BJ3" s="51">
        <v>12</v>
      </c>
      <c r="BK3" s="52">
        <v>100</v>
      </c>
      <c r="BL3" s="51">
        <v>12</v>
      </c>
    </row>
    <row r="4" spans="1:64" ht="15" customHeight="1">
      <c r="A4" s="84" t="s">
        <v>213</v>
      </c>
      <c r="B4" s="84" t="s">
        <v>221</v>
      </c>
      <c r="C4" s="53" t="s">
        <v>689</v>
      </c>
      <c r="D4" s="54">
        <v>3</v>
      </c>
      <c r="E4" s="65" t="s">
        <v>132</v>
      </c>
      <c r="F4" s="55">
        <v>35</v>
      </c>
      <c r="G4" s="53"/>
      <c r="H4" s="57"/>
      <c r="I4" s="56"/>
      <c r="J4" s="56"/>
      <c r="K4" s="36" t="s">
        <v>65</v>
      </c>
      <c r="L4" s="83">
        <v>4</v>
      </c>
      <c r="M4" s="83"/>
      <c r="N4" s="63"/>
      <c r="O4" s="86" t="s">
        <v>231</v>
      </c>
      <c r="P4" s="88">
        <v>43597.879108796296</v>
      </c>
      <c r="Q4" s="86" t="s">
        <v>234</v>
      </c>
      <c r="R4" s="86"/>
      <c r="S4" s="86"/>
      <c r="T4" s="86"/>
      <c r="U4" s="86"/>
      <c r="V4" s="89" t="s">
        <v>246</v>
      </c>
      <c r="W4" s="88">
        <v>43597.879108796296</v>
      </c>
      <c r="X4" s="89" t="s">
        <v>254</v>
      </c>
      <c r="Y4" s="86"/>
      <c r="Z4" s="86"/>
      <c r="AA4" s="92" t="s">
        <v>262</v>
      </c>
      <c r="AB4" s="92" t="s">
        <v>270</v>
      </c>
      <c r="AC4" s="86" t="b">
        <v>0</v>
      </c>
      <c r="AD4" s="86">
        <v>0</v>
      </c>
      <c r="AE4" s="92" t="s">
        <v>277</v>
      </c>
      <c r="AF4" s="86" t="b">
        <v>0</v>
      </c>
      <c r="AG4" s="86" t="s">
        <v>284</v>
      </c>
      <c r="AH4" s="86"/>
      <c r="AI4" s="92" t="s">
        <v>280</v>
      </c>
      <c r="AJ4" s="86" t="b">
        <v>0</v>
      </c>
      <c r="AK4" s="86">
        <v>0</v>
      </c>
      <c r="AL4" s="92" t="s">
        <v>280</v>
      </c>
      <c r="AM4" s="86" t="s">
        <v>286</v>
      </c>
      <c r="AN4" s="86" t="b">
        <v>0</v>
      </c>
      <c r="AO4" s="92" t="s">
        <v>270</v>
      </c>
      <c r="AP4" s="86" t="s">
        <v>176</v>
      </c>
      <c r="AQ4" s="86">
        <v>0</v>
      </c>
      <c r="AR4" s="86">
        <v>0</v>
      </c>
      <c r="AS4" s="86" t="s">
        <v>288</v>
      </c>
      <c r="AT4" s="86" t="s">
        <v>290</v>
      </c>
      <c r="AU4" s="86" t="s">
        <v>292</v>
      </c>
      <c r="AV4" s="86" t="s">
        <v>294</v>
      </c>
      <c r="AW4" s="86" t="s">
        <v>296</v>
      </c>
      <c r="AX4" s="86" t="s">
        <v>298</v>
      </c>
      <c r="AY4" s="86" t="s">
        <v>300</v>
      </c>
      <c r="AZ4" s="89" t="s">
        <v>302</v>
      </c>
      <c r="BA4">
        <v>1</v>
      </c>
      <c r="BB4" s="85" t="str">
        <f>REPLACE(INDEX(GroupVertices[Group],MATCH(Edges[[#This Row],[Vertex 1]],GroupVertices[Vertex],0)),1,1,"")</f>
        <v>6</v>
      </c>
      <c r="BC4" s="85" t="str">
        <f>REPLACE(INDEX(GroupVertices[Group],MATCH(Edges[[#This Row],[Vertex 2]],GroupVertices[Vertex],0)),1,1,"")</f>
        <v>6</v>
      </c>
      <c r="BD4" s="51">
        <v>0</v>
      </c>
      <c r="BE4" s="52">
        <v>0</v>
      </c>
      <c r="BF4" s="51">
        <v>0</v>
      </c>
      <c r="BG4" s="52">
        <v>0</v>
      </c>
      <c r="BH4" s="51">
        <v>0</v>
      </c>
      <c r="BI4" s="52">
        <v>0</v>
      </c>
      <c r="BJ4" s="51">
        <v>11</v>
      </c>
      <c r="BK4" s="52">
        <v>100</v>
      </c>
      <c r="BL4" s="51">
        <v>11</v>
      </c>
    </row>
    <row r="5" spans="1:64" ht="45">
      <c r="A5" s="84" t="s">
        <v>214</v>
      </c>
      <c r="B5" s="84" t="s">
        <v>222</v>
      </c>
      <c r="C5" s="53" t="s">
        <v>689</v>
      </c>
      <c r="D5" s="54">
        <v>3</v>
      </c>
      <c r="E5" s="65" t="s">
        <v>132</v>
      </c>
      <c r="F5" s="55">
        <v>35</v>
      </c>
      <c r="G5" s="53"/>
      <c r="H5" s="57"/>
      <c r="I5" s="56"/>
      <c r="J5" s="56"/>
      <c r="K5" s="36" t="s">
        <v>65</v>
      </c>
      <c r="L5" s="83">
        <v>5</v>
      </c>
      <c r="M5" s="83"/>
      <c r="N5" s="63"/>
      <c r="O5" s="86" t="s">
        <v>232</v>
      </c>
      <c r="P5" s="88">
        <v>43598.426099537035</v>
      </c>
      <c r="Q5" s="86" t="s">
        <v>235</v>
      </c>
      <c r="R5" s="89" t="s">
        <v>241</v>
      </c>
      <c r="S5" s="86" t="s">
        <v>243</v>
      </c>
      <c r="T5" s="86"/>
      <c r="U5" s="86"/>
      <c r="V5" s="89" t="s">
        <v>247</v>
      </c>
      <c r="W5" s="88">
        <v>43598.426099537035</v>
      </c>
      <c r="X5" s="89" t="s">
        <v>255</v>
      </c>
      <c r="Y5" s="86"/>
      <c r="Z5" s="86"/>
      <c r="AA5" s="92" t="s">
        <v>263</v>
      </c>
      <c r="AB5" s="92" t="s">
        <v>271</v>
      </c>
      <c r="AC5" s="86" t="b">
        <v>0</v>
      </c>
      <c r="AD5" s="86">
        <v>0</v>
      </c>
      <c r="AE5" s="92" t="s">
        <v>278</v>
      </c>
      <c r="AF5" s="86" t="b">
        <v>0</v>
      </c>
      <c r="AG5" s="86" t="s">
        <v>284</v>
      </c>
      <c r="AH5" s="86"/>
      <c r="AI5" s="92" t="s">
        <v>280</v>
      </c>
      <c r="AJ5" s="86" t="b">
        <v>0</v>
      </c>
      <c r="AK5" s="86">
        <v>0</v>
      </c>
      <c r="AL5" s="92" t="s">
        <v>280</v>
      </c>
      <c r="AM5" s="86" t="s">
        <v>286</v>
      </c>
      <c r="AN5" s="86" t="b">
        <v>1</v>
      </c>
      <c r="AO5" s="92" t="s">
        <v>271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223</v>
      </c>
      <c r="C6" s="53" t="s">
        <v>689</v>
      </c>
      <c r="D6" s="54">
        <v>3</v>
      </c>
      <c r="E6" s="65" t="s">
        <v>132</v>
      </c>
      <c r="F6" s="55">
        <v>35</v>
      </c>
      <c r="G6" s="53"/>
      <c r="H6" s="57"/>
      <c r="I6" s="56"/>
      <c r="J6" s="56"/>
      <c r="K6" s="36" t="s">
        <v>65</v>
      </c>
      <c r="L6" s="83">
        <v>6</v>
      </c>
      <c r="M6" s="83"/>
      <c r="N6" s="63"/>
      <c r="O6" s="86" t="s">
        <v>232</v>
      </c>
      <c r="P6" s="88">
        <v>43598.426099537035</v>
      </c>
      <c r="Q6" s="86" t="s">
        <v>235</v>
      </c>
      <c r="R6" s="89" t="s">
        <v>241</v>
      </c>
      <c r="S6" s="86" t="s">
        <v>243</v>
      </c>
      <c r="T6" s="86"/>
      <c r="U6" s="86"/>
      <c r="V6" s="89" t="s">
        <v>247</v>
      </c>
      <c r="W6" s="88">
        <v>43598.426099537035</v>
      </c>
      <c r="X6" s="89" t="s">
        <v>255</v>
      </c>
      <c r="Y6" s="86"/>
      <c r="Z6" s="86"/>
      <c r="AA6" s="92" t="s">
        <v>263</v>
      </c>
      <c r="AB6" s="92" t="s">
        <v>271</v>
      </c>
      <c r="AC6" s="86" t="b">
        <v>0</v>
      </c>
      <c r="AD6" s="86">
        <v>0</v>
      </c>
      <c r="AE6" s="92" t="s">
        <v>278</v>
      </c>
      <c r="AF6" s="86" t="b">
        <v>0</v>
      </c>
      <c r="AG6" s="86" t="s">
        <v>284</v>
      </c>
      <c r="AH6" s="86"/>
      <c r="AI6" s="92" t="s">
        <v>280</v>
      </c>
      <c r="AJ6" s="86" t="b">
        <v>0</v>
      </c>
      <c r="AK6" s="86">
        <v>0</v>
      </c>
      <c r="AL6" s="92" t="s">
        <v>280</v>
      </c>
      <c r="AM6" s="86" t="s">
        <v>286</v>
      </c>
      <c r="AN6" s="86" t="b">
        <v>1</v>
      </c>
      <c r="AO6" s="92" t="s">
        <v>271</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214</v>
      </c>
      <c r="B7" s="84" t="s">
        <v>224</v>
      </c>
      <c r="C7" s="53" t="s">
        <v>689</v>
      </c>
      <c r="D7" s="54">
        <v>3</v>
      </c>
      <c r="E7" s="65" t="s">
        <v>132</v>
      </c>
      <c r="F7" s="55">
        <v>35</v>
      </c>
      <c r="G7" s="53"/>
      <c r="H7" s="57"/>
      <c r="I7" s="56"/>
      <c r="J7" s="56"/>
      <c r="K7" s="36" t="s">
        <v>65</v>
      </c>
      <c r="L7" s="83">
        <v>7</v>
      </c>
      <c r="M7" s="83"/>
      <c r="N7" s="63"/>
      <c r="O7" s="86" t="s">
        <v>232</v>
      </c>
      <c r="P7" s="88">
        <v>43598.426099537035</v>
      </c>
      <c r="Q7" s="86" t="s">
        <v>235</v>
      </c>
      <c r="R7" s="89" t="s">
        <v>241</v>
      </c>
      <c r="S7" s="86" t="s">
        <v>243</v>
      </c>
      <c r="T7" s="86"/>
      <c r="U7" s="86"/>
      <c r="V7" s="89" t="s">
        <v>247</v>
      </c>
      <c r="W7" s="88">
        <v>43598.426099537035</v>
      </c>
      <c r="X7" s="89" t="s">
        <v>255</v>
      </c>
      <c r="Y7" s="86"/>
      <c r="Z7" s="86"/>
      <c r="AA7" s="92" t="s">
        <v>263</v>
      </c>
      <c r="AB7" s="92" t="s">
        <v>271</v>
      </c>
      <c r="AC7" s="86" t="b">
        <v>0</v>
      </c>
      <c r="AD7" s="86">
        <v>0</v>
      </c>
      <c r="AE7" s="92" t="s">
        <v>278</v>
      </c>
      <c r="AF7" s="86" t="b">
        <v>0</v>
      </c>
      <c r="AG7" s="86" t="s">
        <v>284</v>
      </c>
      <c r="AH7" s="86"/>
      <c r="AI7" s="92" t="s">
        <v>280</v>
      </c>
      <c r="AJ7" s="86" t="b">
        <v>0</v>
      </c>
      <c r="AK7" s="86">
        <v>0</v>
      </c>
      <c r="AL7" s="92" t="s">
        <v>280</v>
      </c>
      <c r="AM7" s="86" t="s">
        <v>286</v>
      </c>
      <c r="AN7" s="86" t="b">
        <v>1</v>
      </c>
      <c r="AO7" s="92" t="s">
        <v>271</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214</v>
      </c>
      <c r="B8" s="84" t="s">
        <v>225</v>
      </c>
      <c r="C8" s="53" t="s">
        <v>689</v>
      </c>
      <c r="D8" s="54">
        <v>3</v>
      </c>
      <c r="E8" s="65" t="s">
        <v>132</v>
      </c>
      <c r="F8" s="55">
        <v>35</v>
      </c>
      <c r="G8" s="53"/>
      <c r="H8" s="57"/>
      <c r="I8" s="56"/>
      <c r="J8" s="56"/>
      <c r="K8" s="36" t="s">
        <v>65</v>
      </c>
      <c r="L8" s="83">
        <v>8</v>
      </c>
      <c r="M8" s="83"/>
      <c r="N8" s="63"/>
      <c r="O8" s="86" t="s">
        <v>231</v>
      </c>
      <c r="P8" s="88">
        <v>43598.426099537035</v>
      </c>
      <c r="Q8" s="86" t="s">
        <v>235</v>
      </c>
      <c r="R8" s="89" t="s">
        <v>241</v>
      </c>
      <c r="S8" s="86" t="s">
        <v>243</v>
      </c>
      <c r="T8" s="86"/>
      <c r="U8" s="86"/>
      <c r="V8" s="89" t="s">
        <v>247</v>
      </c>
      <c r="W8" s="88">
        <v>43598.426099537035</v>
      </c>
      <c r="X8" s="89" t="s">
        <v>255</v>
      </c>
      <c r="Y8" s="86"/>
      <c r="Z8" s="86"/>
      <c r="AA8" s="92" t="s">
        <v>263</v>
      </c>
      <c r="AB8" s="92" t="s">
        <v>271</v>
      </c>
      <c r="AC8" s="86" t="b">
        <v>0</v>
      </c>
      <c r="AD8" s="86">
        <v>0</v>
      </c>
      <c r="AE8" s="92" t="s">
        <v>278</v>
      </c>
      <c r="AF8" s="86" t="b">
        <v>0</v>
      </c>
      <c r="AG8" s="86" t="s">
        <v>284</v>
      </c>
      <c r="AH8" s="86"/>
      <c r="AI8" s="92" t="s">
        <v>280</v>
      </c>
      <c r="AJ8" s="86" t="b">
        <v>0</v>
      </c>
      <c r="AK8" s="86">
        <v>0</v>
      </c>
      <c r="AL8" s="92" t="s">
        <v>280</v>
      </c>
      <c r="AM8" s="86" t="s">
        <v>286</v>
      </c>
      <c r="AN8" s="86" t="b">
        <v>1</v>
      </c>
      <c r="AO8" s="92" t="s">
        <v>271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18</v>
      </c>
      <c r="BK8" s="52">
        <v>100</v>
      </c>
      <c r="BL8" s="51">
        <v>18</v>
      </c>
    </row>
    <row r="9" spans="1:64" ht="45">
      <c r="A9" s="84" t="s">
        <v>215</v>
      </c>
      <c r="B9" s="84" t="s">
        <v>226</v>
      </c>
      <c r="C9" s="53" t="s">
        <v>689</v>
      </c>
      <c r="D9" s="54">
        <v>3</v>
      </c>
      <c r="E9" s="65" t="s">
        <v>132</v>
      </c>
      <c r="F9" s="55">
        <v>35</v>
      </c>
      <c r="G9" s="53"/>
      <c r="H9" s="57"/>
      <c r="I9" s="56"/>
      <c r="J9" s="56"/>
      <c r="K9" s="36" t="s">
        <v>65</v>
      </c>
      <c r="L9" s="83">
        <v>9</v>
      </c>
      <c r="M9" s="83"/>
      <c r="N9" s="63"/>
      <c r="O9" s="86" t="s">
        <v>231</v>
      </c>
      <c r="P9" s="88">
        <v>43598.46503472222</v>
      </c>
      <c r="Q9" s="86" t="s">
        <v>236</v>
      </c>
      <c r="R9" s="89" t="s">
        <v>242</v>
      </c>
      <c r="S9" s="86" t="s">
        <v>243</v>
      </c>
      <c r="T9" s="86"/>
      <c r="U9" s="86"/>
      <c r="V9" s="89" t="s">
        <v>248</v>
      </c>
      <c r="W9" s="88">
        <v>43598.46503472222</v>
      </c>
      <c r="X9" s="89" t="s">
        <v>256</v>
      </c>
      <c r="Y9" s="86"/>
      <c r="Z9" s="86"/>
      <c r="AA9" s="92" t="s">
        <v>264</v>
      </c>
      <c r="AB9" s="92" t="s">
        <v>272</v>
      </c>
      <c r="AC9" s="86" t="b">
        <v>0</v>
      </c>
      <c r="AD9" s="86">
        <v>0</v>
      </c>
      <c r="AE9" s="92" t="s">
        <v>279</v>
      </c>
      <c r="AF9" s="86" t="b">
        <v>0</v>
      </c>
      <c r="AG9" s="86" t="s">
        <v>284</v>
      </c>
      <c r="AH9" s="86"/>
      <c r="AI9" s="92" t="s">
        <v>280</v>
      </c>
      <c r="AJ9" s="86" t="b">
        <v>0</v>
      </c>
      <c r="AK9" s="86">
        <v>0</v>
      </c>
      <c r="AL9" s="92" t="s">
        <v>280</v>
      </c>
      <c r="AM9" s="86" t="s">
        <v>285</v>
      </c>
      <c r="AN9" s="86" t="b">
        <v>1</v>
      </c>
      <c r="AO9" s="92" t="s">
        <v>272</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v>0</v>
      </c>
      <c r="BE9" s="52">
        <v>0</v>
      </c>
      <c r="BF9" s="51">
        <v>0</v>
      </c>
      <c r="BG9" s="52">
        <v>0</v>
      </c>
      <c r="BH9" s="51">
        <v>0</v>
      </c>
      <c r="BI9" s="52">
        <v>0</v>
      </c>
      <c r="BJ9" s="51">
        <v>23</v>
      </c>
      <c r="BK9" s="52">
        <v>100</v>
      </c>
      <c r="BL9" s="51">
        <v>23</v>
      </c>
    </row>
    <row r="10" spans="1:64" ht="45">
      <c r="A10" s="84" t="s">
        <v>216</v>
      </c>
      <c r="B10" s="84" t="s">
        <v>216</v>
      </c>
      <c r="C10" s="53" t="s">
        <v>689</v>
      </c>
      <c r="D10" s="54">
        <v>3</v>
      </c>
      <c r="E10" s="65" t="s">
        <v>132</v>
      </c>
      <c r="F10" s="55">
        <v>35</v>
      </c>
      <c r="G10" s="53"/>
      <c r="H10" s="57"/>
      <c r="I10" s="56"/>
      <c r="J10" s="56"/>
      <c r="K10" s="36" t="s">
        <v>65</v>
      </c>
      <c r="L10" s="83">
        <v>10</v>
      </c>
      <c r="M10" s="83"/>
      <c r="N10" s="63"/>
      <c r="O10" s="86" t="s">
        <v>176</v>
      </c>
      <c r="P10" s="88">
        <v>43602.03729166667</v>
      </c>
      <c r="Q10" s="86" t="s">
        <v>237</v>
      </c>
      <c r="R10" s="86"/>
      <c r="S10" s="86"/>
      <c r="T10" s="86" t="s">
        <v>244</v>
      </c>
      <c r="U10" s="86"/>
      <c r="V10" s="89" t="s">
        <v>249</v>
      </c>
      <c r="W10" s="88">
        <v>43602.03729166667</v>
      </c>
      <c r="X10" s="89" t="s">
        <v>257</v>
      </c>
      <c r="Y10" s="86"/>
      <c r="Z10" s="86"/>
      <c r="AA10" s="92" t="s">
        <v>265</v>
      </c>
      <c r="AB10" s="86"/>
      <c r="AC10" s="86" t="b">
        <v>0</v>
      </c>
      <c r="AD10" s="86">
        <v>0</v>
      </c>
      <c r="AE10" s="92" t="s">
        <v>280</v>
      </c>
      <c r="AF10" s="86" t="b">
        <v>0</v>
      </c>
      <c r="AG10" s="86" t="s">
        <v>284</v>
      </c>
      <c r="AH10" s="86"/>
      <c r="AI10" s="92" t="s">
        <v>280</v>
      </c>
      <c r="AJ10" s="86" t="b">
        <v>0</v>
      </c>
      <c r="AK10" s="86">
        <v>0</v>
      </c>
      <c r="AL10" s="92" t="s">
        <v>280</v>
      </c>
      <c r="AM10" s="86" t="s">
        <v>287</v>
      </c>
      <c r="AN10" s="86" t="b">
        <v>0</v>
      </c>
      <c r="AO10" s="92" t="s">
        <v>265</v>
      </c>
      <c r="AP10" s="86" t="s">
        <v>176</v>
      </c>
      <c r="AQ10" s="86">
        <v>0</v>
      </c>
      <c r="AR10" s="86">
        <v>0</v>
      </c>
      <c r="AS10" s="86"/>
      <c r="AT10" s="86"/>
      <c r="AU10" s="86"/>
      <c r="AV10" s="86"/>
      <c r="AW10" s="86"/>
      <c r="AX10" s="86"/>
      <c r="AY10" s="86"/>
      <c r="AZ10" s="86"/>
      <c r="BA10">
        <v>1</v>
      </c>
      <c r="BB10" s="85" t="str">
        <f>REPLACE(INDEX(GroupVertices[Group],MATCH(Edges[[#This Row],[Vertex 1]],GroupVertices[Vertex],0)),1,1,"")</f>
        <v>8</v>
      </c>
      <c r="BC10" s="85" t="str">
        <f>REPLACE(INDEX(GroupVertices[Group],MATCH(Edges[[#This Row],[Vertex 2]],GroupVertices[Vertex],0)),1,1,"")</f>
        <v>8</v>
      </c>
      <c r="BD10" s="51">
        <v>0</v>
      </c>
      <c r="BE10" s="52">
        <v>0</v>
      </c>
      <c r="BF10" s="51">
        <v>0</v>
      </c>
      <c r="BG10" s="52">
        <v>0</v>
      </c>
      <c r="BH10" s="51">
        <v>0</v>
      </c>
      <c r="BI10" s="52">
        <v>0</v>
      </c>
      <c r="BJ10" s="51">
        <v>19</v>
      </c>
      <c r="BK10" s="52">
        <v>100</v>
      </c>
      <c r="BL10" s="51">
        <v>19</v>
      </c>
    </row>
    <row r="11" spans="1:64" ht="45">
      <c r="A11" s="84" t="s">
        <v>217</v>
      </c>
      <c r="B11" s="84" t="s">
        <v>227</v>
      </c>
      <c r="C11" s="53" t="s">
        <v>689</v>
      </c>
      <c r="D11" s="54">
        <v>3</v>
      </c>
      <c r="E11" s="65" t="s">
        <v>132</v>
      </c>
      <c r="F11" s="55">
        <v>35</v>
      </c>
      <c r="G11" s="53"/>
      <c r="H11" s="57"/>
      <c r="I11" s="56"/>
      <c r="J11" s="56"/>
      <c r="K11" s="36" t="s">
        <v>65</v>
      </c>
      <c r="L11" s="83">
        <v>11</v>
      </c>
      <c r="M11" s="83"/>
      <c r="N11" s="63"/>
      <c r="O11" s="86" t="s">
        <v>231</v>
      </c>
      <c r="P11" s="88">
        <v>43605.272569444445</v>
      </c>
      <c r="Q11" s="86" t="s">
        <v>238</v>
      </c>
      <c r="R11" s="86"/>
      <c r="S11" s="86"/>
      <c r="T11" s="86"/>
      <c r="U11" s="86"/>
      <c r="V11" s="89" t="s">
        <v>250</v>
      </c>
      <c r="W11" s="88">
        <v>43605.272569444445</v>
      </c>
      <c r="X11" s="89" t="s">
        <v>258</v>
      </c>
      <c r="Y11" s="86"/>
      <c r="Z11" s="86"/>
      <c r="AA11" s="92" t="s">
        <v>266</v>
      </c>
      <c r="AB11" s="92" t="s">
        <v>273</v>
      </c>
      <c r="AC11" s="86" t="b">
        <v>0</v>
      </c>
      <c r="AD11" s="86">
        <v>0</v>
      </c>
      <c r="AE11" s="92" t="s">
        <v>281</v>
      </c>
      <c r="AF11" s="86" t="b">
        <v>0</v>
      </c>
      <c r="AG11" s="86" t="s">
        <v>284</v>
      </c>
      <c r="AH11" s="86"/>
      <c r="AI11" s="92" t="s">
        <v>280</v>
      </c>
      <c r="AJ11" s="86" t="b">
        <v>0</v>
      </c>
      <c r="AK11" s="86">
        <v>0</v>
      </c>
      <c r="AL11" s="92" t="s">
        <v>280</v>
      </c>
      <c r="AM11" s="86" t="s">
        <v>285</v>
      </c>
      <c r="AN11" s="86" t="b">
        <v>0</v>
      </c>
      <c r="AO11" s="92" t="s">
        <v>273</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v>0</v>
      </c>
      <c r="BE11" s="52">
        <v>0</v>
      </c>
      <c r="BF11" s="51">
        <v>0</v>
      </c>
      <c r="BG11" s="52">
        <v>0</v>
      </c>
      <c r="BH11" s="51">
        <v>0</v>
      </c>
      <c r="BI11" s="52">
        <v>0</v>
      </c>
      <c r="BJ11" s="51">
        <v>27</v>
      </c>
      <c r="BK11" s="52">
        <v>100</v>
      </c>
      <c r="BL11" s="51">
        <v>27</v>
      </c>
    </row>
    <row r="12" spans="1:64" ht="45">
      <c r="A12" s="84" t="s">
        <v>218</v>
      </c>
      <c r="B12" s="84" t="s">
        <v>228</v>
      </c>
      <c r="C12" s="53" t="s">
        <v>689</v>
      </c>
      <c r="D12" s="54">
        <v>3</v>
      </c>
      <c r="E12" s="65" t="s">
        <v>132</v>
      </c>
      <c r="F12" s="55">
        <v>35</v>
      </c>
      <c r="G12" s="53"/>
      <c r="H12" s="57"/>
      <c r="I12" s="56"/>
      <c r="J12" s="56"/>
      <c r="K12" s="36" t="s">
        <v>65</v>
      </c>
      <c r="L12" s="83">
        <v>12</v>
      </c>
      <c r="M12" s="83"/>
      <c r="N12" s="63"/>
      <c r="O12" s="86" t="s">
        <v>231</v>
      </c>
      <c r="P12" s="88">
        <v>43605.32119212963</v>
      </c>
      <c r="Q12" s="86" t="s">
        <v>239</v>
      </c>
      <c r="R12" s="86"/>
      <c r="S12" s="86"/>
      <c r="T12" s="86"/>
      <c r="U12" s="86"/>
      <c r="V12" s="89" t="s">
        <v>251</v>
      </c>
      <c r="W12" s="88">
        <v>43605.32119212963</v>
      </c>
      <c r="X12" s="89" t="s">
        <v>259</v>
      </c>
      <c r="Y12" s="86"/>
      <c r="Z12" s="86"/>
      <c r="AA12" s="92" t="s">
        <v>267</v>
      </c>
      <c r="AB12" s="92" t="s">
        <v>274</v>
      </c>
      <c r="AC12" s="86" t="b">
        <v>0</v>
      </c>
      <c r="AD12" s="86">
        <v>0</v>
      </c>
      <c r="AE12" s="92" t="s">
        <v>282</v>
      </c>
      <c r="AF12" s="86" t="b">
        <v>0</v>
      </c>
      <c r="AG12" s="86" t="s">
        <v>284</v>
      </c>
      <c r="AH12" s="86"/>
      <c r="AI12" s="92" t="s">
        <v>280</v>
      </c>
      <c r="AJ12" s="86" t="b">
        <v>0</v>
      </c>
      <c r="AK12" s="86">
        <v>0</v>
      </c>
      <c r="AL12" s="92" t="s">
        <v>280</v>
      </c>
      <c r="AM12" s="86" t="s">
        <v>285</v>
      </c>
      <c r="AN12" s="86" t="b">
        <v>0</v>
      </c>
      <c r="AO12" s="92" t="s">
        <v>274</v>
      </c>
      <c r="AP12" s="86" t="s">
        <v>176</v>
      </c>
      <c r="AQ12" s="86">
        <v>0</v>
      </c>
      <c r="AR12" s="86">
        <v>0</v>
      </c>
      <c r="AS12" s="86" t="s">
        <v>289</v>
      </c>
      <c r="AT12" s="86" t="s">
        <v>291</v>
      </c>
      <c r="AU12" s="86" t="s">
        <v>293</v>
      </c>
      <c r="AV12" s="86" t="s">
        <v>295</v>
      </c>
      <c r="AW12" s="86" t="s">
        <v>297</v>
      </c>
      <c r="AX12" s="86" t="s">
        <v>299</v>
      </c>
      <c r="AY12" s="86" t="s">
        <v>301</v>
      </c>
      <c r="AZ12" s="89" t="s">
        <v>303</v>
      </c>
      <c r="BA12">
        <v>1</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15</v>
      </c>
      <c r="BK12" s="52">
        <v>100</v>
      </c>
      <c r="BL12" s="51">
        <v>15</v>
      </c>
    </row>
    <row r="13" spans="1:64" ht="45">
      <c r="A13" s="84" t="s">
        <v>219</v>
      </c>
      <c r="B13" s="84" t="s">
        <v>229</v>
      </c>
      <c r="C13" s="53" t="s">
        <v>689</v>
      </c>
      <c r="D13" s="54">
        <v>3</v>
      </c>
      <c r="E13" s="65" t="s">
        <v>132</v>
      </c>
      <c r="F13" s="55">
        <v>35</v>
      </c>
      <c r="G13" s="53"/>
      <c r="H13" s="57"/>
      <c r="I13" s="56"/>
      <c r="J13" s="56"/>
      <c r="K13" s="36" t="s">
        <v>65</v>
      </c>
      <c r="L13" s="83">
        <v>13</v>
      </c>
      <c r="M13" s="83"/>
      <c r="N13" s="63"/>
      <c r="O13" s="86" t="s">
        <v>232</v>
      </c>
      <c r="P13" s="88">
        <v>43606.002430555556</v>
      </c>
      <c r="Q13" s="86" t="s">
        <v>240</v>
      </c>
      <c r="R13" s="86"/>
      <c r="S13" s="86"/>
      <c r="T13" s="86"/>
      <c r="U13" s="86"/>
      <c r="V13" s="89" t="s">
        <v>252</v>
      </c>
      <c r="W13" s="88">
        <v>43606.002430555556</v>
      </c>
      <c r="X13" s="89" t="s">
        <v>260</v>
      </c>
      <c r="Y13" s="86"/>
      <c r="Z13" s="86"/>
      <c r="AA13" s="92" t="s">
        <v>268</v>
      </c>
      <c r="AB13" s="92" t="s">
        <v>275</v>
      </c>
      <c r="AC13" s="86" t="b">
        <v>0</v>
      </c>
      <c r="AD13" s="86">
        <v>0</v>
      </c>
      <c r="AE13" s="92" t="s">
        <v>283</v>
      </c>
      <c r="AF13" s="86" t="b">
        <v>0</v>
      </c>
      <c r="AG13" s="86" t="s">
        <v>284</v>
      </c>
      <c r="AH13" s="86"/>
      <c r="AI13" s="92" t="s">
        <v>280</v>
      </c>
      <c r="AJ13" s="86" t="b">
        <v>0</v>
      </c>
      <c r="AK13" s="86">
        <v>0</v>
      </c>
      <c r="AL13" s="92" t="s">
        <v>280</v>
      </c>
      <c r="AM13" s="86" t="s">
        <v>286</v>
      </c>
      <c r="AN13" s="86" t="b">
        <v>0</v>
      </c>
      <c r="AO13" s="92" t="s">
        <v>275</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219</v>
      </c>
      <c r="B14" s="84" t="s">
        <v>230</v>
      </c>
      <c r="C14" s="53" t="s">
        <v>689</v>
      </c>
      <c r="D14" s="54">
        <v>3</v>
      </c>
      <c r="E14" s="65" t="s">
        <v>132</v>
      </c>
      <c r="F14" s="55">
        <v>35</v>
      </c>
      <c r="G14" s="53"/>
      <c r="H14" s="57"/>
      <c r="I14" s="56"/>
      <c r="J14" s="56"/>
      <c r="K14" s="36" t="s">
        <v>65</v>
      </c>
      <c r="L14" s="83">
        <v>14</v>
      </c>
      <c r="M14" s="83"/>
      <c r="N14" s="63"/>
      <c r="O14" s="86" t="s">
        <v>231</v>
      </c>
      <c r="P14" s="88">
        <v>43606.002430555556</v>
      </c>
      <c r="Q14" s="86" t="s">
        <v>240</v>
      </c>
      <c r="R14" s="86"/>
      <c r="S14" s="86"/>
      <c r="T14" s="86"/>
      <c r="U14" s="86"/>
      <c r="V14" s="89" t="s">
        <v>252</v>
      </c>
      <c r="W14" s="88">
        <v>43606.002430555556</v>
      </c>
      <c r="X14" s="89" t="s">
        <v>260</v>
      </c>
      <c r="Y14" s="86"/>
      <c r="Z14" s="86"/>
      <c r="AA14" s="92" t="s">
        <v>268</v>
      </c>
      <c r="AB14" s="92" t="s">
        <v>275</v>
      </c>
      <c r="AC14" s="86" t="b">
        <v>0</v>
      </c>
      <c r="AD14" s="86">
        <v>0</v>
      </c>
      <c r="AE14" s="92" t="s">
        <v>283</v>
      </c>
      <c r="AF14" s="86" t="b">
        <v>0</v>
      </c>
      <c r="AG14" s="86" t="s">
        <v>284</v>
      </c>
      <c r="AH14" s="86"/>
      <c r="AI14" s="92" t="s">
        <v>280</v>
      </c>
      <c r="AJ14" s="86" t="b">
        <v>0</v>
      </c>
      <c r="AK14" s="86">
        <v>0</v>
      </c>
      <c r="AL14" s="92" t="s">
        <v>280</v>
      </c>
      <c r="AM14" s="86" t="s">
        <v>286</v>
      </c>
      <c r="AN14" s="86" t="b">
        <v>0</v>
      </c>
      <c r="AO14" s="92" t="s">
        <v>275</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21</v>
      </c>
      <c r="BK14" s="52">
        <v>100</v>
      </c>
      <c r="BL14"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5" r:id="rId1" display="https://twitter.com/i/web/status/1127879552678662149"/>
    <hyperlink ref="R6" r:id="rId2" display="https://twitter.com/i/web/status/1127879552678662149"/>
    <hyperlink ref="R7" r:id="rId3" display="https://twitter.com/i/web/status/1127879552678662149"/>
    <hyperlink ref="R8" r:id="rId4" display="https://twitter.com/i/web/status/1127879552678662149"/>
    <hyperlink ref="R9" r:id="rId5" display="https://twitter.com/i/web/status/1127893663676280833"/>
    <hyperlink ref="V3" r:id="rId6" display="http://pbs.twimg.com/profile_images/1127004089655734272/ysP2NK1V_normal.jpg"/>
    <hyperlink ref="V4" r:id="rId7" display="http://pbs.twimg.com/profile_images/1122045604220342273/EFIyTEQW_normal.jpg"/>
    <hyperlink ref="V5" r:id="rId8" display="http://pbs.twimg.com/profile_images/2701468385/385aefb9e32ea1b4b387de0417fbe70a_normal.jpeg"/>
    <hyperlink ref="V6" r:id="rId9" display="http://pbs.twimg.com/profile_images/2701468385/385aefb9e32ea1b4b387de0417fbe70a_normal.jpeg"/>
    <hyperlink ref="V7" r:id="rId10" display="http://pbs.twimg.com/profile_images/2701468385/385aefb9e32ea1b4b387de0417fbe70a_normal.jpeg"/>
    <hyperlink ref="V8" r:id="rId11" display="http://pbs.twimg.com/profile_images/2701468385/385aefb9e32ea1b4b387de0417fbe70a_normal.jpeg"/>
    <hyperlink ref="V9" r:id="rId12" display="http://pbs.twimg.com/profile_images/1129517405758218240/IzCq8oPi_normal.jpg"/>
    <hyperlink ref="V10" r:id="rId13" display="http://pbs.twimg.com/profile_images/1126673937272856581/zubvPEvG_normal.jpg"/>
    <hyperlink ref="V11" r:id="rId14" display="http://pbs.twimg.com/profile_images/863429916460765184/pyn3sgd7_normal.jpg"/>
    <hyperlink ref="V12" r:id="rId15" display="http://pbs.twimg.com/profile_images/1128299716029054976/i0qbNjjz_normal.jpg"/>
    <hyperlink ref="V13" r:id="rId16" display="http://pbs.twimg.com/profile_images/1083704019334369280/CkjS3lMc_normal.jpg"/>
    <hyperlink ref="V14" r:id="rId17" display="http://pbs.twimg.com/profile_images/1083704019334369280/CkjS3lMc_normal.jpg"/>
    <hyperlink ref="X3" r:id="rId18" display="https://twitter.com/#!/g_5jhr/status/1127556016009351168"/>
    <hyperlink ref="X4" r:id="rId19" display="https://twitter.com/#!/zooz66770086/status/1127681333306720256"/>
    <hyperlink ref="X5" r:id="rId20" display="https://twitter.com/#!/vincentsleiman/status/1127879552678662149"/>
    <hyperlink ref="X6" r:id="rId21" display="https://twitter.com/#!/vincentsleiman/status/1127879552678662149"/>
    <hyperlink ref="X7" r:id="rId22" display="https://twitter.com/#!/vincentsleiman/status/1127879552678662149"/>
    <hyperlink ref="X8" r:id="rId23" display="https://twitter.com/#!/vincentsleiman/status/1127879552678662149"/>
    <hyperlink ref="X9" r:id="rId24" display="https://twitter.com/#!/omar_taha90/status/1127893663676280833"/>
    <hyperlink ref="X10" r:id="rId25" display="https://twitter.com/#!/klb_sori/status/1129188206799392769"/>
    <hyperlink ref="X11" r:id="rId26" display="https://twitter.com/#!/monaassaad1/status/1130360634456072194"/>
    <hyperlink ref="X12" r:id="rId27" display="https://twitter.com/#!/imhappy3131992/status/1130378253733117954"/>
    <hyperlink ref="X13" r:id="rId28" display="https://twitter.com/#!/14khoookha/status/1130625125596794881"/>
    <hyperlink ref="X14" r:id="rId29" display="https://twitter.com/#!/14khoookha/status/1130625125596794881"/>
    <hyperlink ref="AZ4" r:id="rId30" display="https://api.twitter.com/1.1/geo/id/5b48ef7ce45e4fff.json"/>
    <hyperlink ref="AZ12" r:id="rId31" display="https://api.twitter.com/1.1/geo/id/01c4458d527725a1.json"/>
  </hyperlinks>
  <printOptions/>
  <pageMargins left="0.7" right="0.7" top="0.75" bottom="0.75" header="0.3" footer="0.3"/>
  <pageSetup horizontalDpi="600" verticalDpi="600" orientation="portrait" r:id="rId35"/>
  <legacyDrawing r:id="rId33"/>
  <tableParts>
    <tablePart r:id="rId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650</v>
      </c>
      <c r="B1" s="13" t="s">
        <v>658</v>
      </c>
      <c r="C1" s="13" t="s">
        <v>659</v>
      </c>
      <c r="D1" s="13" t="s">
        <v>144</v>
      </c>
      <c r="E1" s="13" t="s">
        <v>661</v>
      </c>
      <c r="F1" s="13" t="s">
        <v>662</v>
      </c>
      <c r="G1" s="13" t="s">
        <v>663</v>
      </c>
    </row>
    <row r="2" spans="1:7" ht="15">
      <c r="A2" s="85" t="s">
        <v>554</v>
      </c>
      <c r="B2" s="85">
        <v>0</v>
      </c>
      <c r="C2" s="132">
        <v>0</v>
      </c>
      <c r="D2" s="85" t="s">
        <v>660</v>
      </c>
      <c r="E2" s="85"/>
      <c r="F2" s="85"/>
      <c r="G2" s="85"/>
    </row>
    <row r="3" spans="1:7" ht="15">
      <c r="A3" s="85" t="s">
        <v>555</v>
      </c>
      <c r="B3" s="85">
        <v>0</v>
      </c>
      <c r="C3" s="132">
        <v>0</v>
      </c>
      <c r="D3" s="85" t="s">
        <v>660</v>
      </c>
      <c r="E3" s="85"/>
      <c r="F3" s="85"/>
      <c r="G3" s="85"/>
    </row>
    <row r="4" spans="1:7" ht="15">
      <c r="A4" s="85" t="s">
        <v>556</v>
      </c>
      <c r="B4" s="85">
        <v>0</v>
      </c>
      <c r="C4" s="132">
        <v>0</v>
      </c>
      <c r="D4" s="85" t="s">
        <v>660</v>
      </c>
      <c r="E4" s="85"/>
      <c r="F4" s="85"/>
      <c r="G4" s="85"/>
    </row>
    <row r="5" spans="1:7" ht="15">
      <c r="A5" s="85" t="s">
        <v>557</v>
      </c>
      <c r="B5" s="85">
        <v>146</v>
      </c>
      <c r="C5" s="132">
        <v>1</v>
      </c>
      <c r="D5" s="85" t="s">
        <v>660</v>
      </c>
      <c r="E5" s="85"/>
      <c r="F5" s="85"/>
      <c r="G5" s="85"/>
    </row>
    <row r="6" spans="1:7" ht="15">
      <c r="A6" s="85" t="s">
        <v>558</v>
      </c>
      <c r="B6" s="85">
        <v>146</v>
      </c>
      <c r="C6" s="132">
        <v>1</v>
      </c>
      <c r="D6" s="85" t="s">
        <v>660</v>
      </c>
      <c r="E6" s="85"/>
      <c r="F6" s="85"/>
      <c r="G6" s="85"/>
    </row>
    <row r="7" spans="1:7" ht="15">
      <c r="A7" s="91" t="s">
        <v>559</v>
      </c>
      <c r="B7" s="91">
        <v>8</v>
      </c>
      <c r="C7" s="133">
        <v>0</v>
      </c>
      <c r="D7" s="91" t="s">
        <v>660</v>
      </c>
      <c r="E7" s="91" t="b">
        <v>0</v>
      </c>
      <c r="F7" s="91" t="b">
        <v>0</v>
      </c>
      <c r="G7" s="91" t="b">
        <v>0</v>
      </c>
    </row>
    <row r="8" spans="1:7" ht="15">
      <c r="A8" s="91" t="s">
        <v>560</v>
      </c>
      <c r="B8" s="91">
        <v>8</v>
      </c>
      <c r="C8" s="133">
        <v>0</v>
      </c>
      <c r="D8" s="91" t="s">
        <v>660</v>
      </c>
      <c r="E8" s="91" t="b">
        <v>0</v>
      </c>
      <c r="F8" s="91" t="b">
        <v>0</v>
      </c>
      <c r="G8" s="91" t="b">
        <v>0</v>
      </c>
    </row>
    <row r="9" spans="1:7" ht="15">
      <c r="A9" s="91" t="s">
        <v>561</v>
      </c>
      <c r="B9" s="91">
        <v>3</v>
      </c>
      <c r="C9" s="133">
        <v>0.00875278216997838</v>
      </c>
      <c r="D9" s="91" t="s">
        <v>660</v>
      </c>
      <c r="E9" s="91" t="b">
        <v>0</v>
      </c>
      <c r="F9" s="91" t="b">
        <v>0</v>
      </c>
      <c r="G9" s="91" t="b">
        <v>0</v>
      </c>
    </row>
    <row r="10" spans="1:7" ht="15">
      <c r="A10" s="91" t="s">
        <v>562</v>
      </c>
      <c r="B10" s="91">
        <v>3</v>
      </c>
      <c r="C10" s="133">
        <v>0.012371095712218404</v>
      </c>
      <c r="D10" s="91" t="s">
        <v>660</v>
      </c>
      <c r="E10" s="91" t="b">
        <v>0</v>
      </c>
      <c r="F10" s="91" t="b">
        <v>0</v>
      </c>
      <c r="G10" s="91" t="b">
        <v>0</v>
      </c>
    </row>
    <row r="11" spans="1:7" ht="15">
      <c r="A11" s="91" t="s">
        <v>563</v>
      </c>
      <c r="B11" s="91">
        <v>2</v>
      </c>
      <c r="C11" s="133">
        <v>0.008247397141478936</v>
      </c>
      <c r="D11" s="91" t="s">
        <v>660</v>
      </c>
      <c r="E11" s="91" t="b">
        <v>0</v>
      </c>
      <c r="F11" s="91" t="b">
        <v>0</v>
      </c>
      <c r="G11" s="91" t="b">
        <v>0</v>
      </c>
    </row>
    <row r="12" spans="1:7" ht="15">
      <c r="A12" s="91" t="s">
        <v>651</v>
      </c>
      <c r="B12" s="91">
        <v>2</v>
      </c>
      <c r="C12" s="133">
        <v>0.008247397141478936</v>
      </c>
      <c r="D12" s="91" t="s">
        <v>660</v>
      </c>
      <c r="E12" s="91" t="b">
        <v>0</v>
      </c>
      <c r="F12" s="91" t="b">
        <v>0</v>
      </c>
      <c r="G12" s="91" t="b">
        <v>0</v>
      </c>
    </row>
    <row r="13" spans="1:7" ht="15">
      <c r="A13" s="91" t="s">
        <v>652</v>
      </c>
      <c r="B13" s="91">
        <v>2</v>
      </c>
      <c r="C13" s="133">
        <v>0.008247397141478936</v>
      </c>
      <c r="D13" s="91" t="s">
        <v>660</v>
      </c>
      <c r="E13" s="91" t="b">
        <v>0</v>
      </c>
      <c r="F13" s="91" t="b">
        <v>0</v>
      </c>
      <c r="G13" s="91" t="b">
        <v>0</v>
      </c>
    </row>
    <row r="14" spans="1:7" ht="15">
      <c r="A14" s="91" t="s">
        <v>653</v>
      </c>
      <c r="B14" s="91">
        <v>2</v>
      </c>
      <c r="C14" s="133">
        <v>0.008247397141478936</v>
      </c>
      <c r="D14" s="91" t="s">
        <v>660</v>
      </c>
      <c r="E14" s="91" t="b">
        <v>0</v>
      </c>
      <c r="F14" s="91" t="b">
        <v>0</v>
      </c>
      <c r="G14" s="91" t="b">
        <v>0</v>
      </c>
    </row>
    <row r="15" spans="1:7" ht="15">
      <c r="A15" s="91" t="s">
        <v>654</v>
      </c>
      <c r="B15" s="91">
        <v>2</v>
      </c>
      <c r="C15" s="133">
        <v>0.008247397141478936</v>
      </c>
      <c r="D15" s="91" t="s">
        <v>660</v>
      </c>
      <c r="E15" s="91" t="b">
        <v>0</v>
      </c>
      <c r="F15" s="91" t="b">
        <v>0</v>
      </c>
      <c r="G15" s="91" t="b">
        <v>0</v>
      </c>
    </row>
    <row r="16" spans="1:7" ht="15">
      <c r="A16" s="91" t="s">
        <v>567</v>
      </c>
      <c r="B16" s="91">
        <v>2</v>
      </c>
      <c r="C16" s="133">
        <v>0.012371095712218404</v>
      </c>
      <c r="D16" s="91" t="s">
        <v>660</v>
      </c>
      <c r="E16" s="91" t="b">
        <v>0</v>
      </c>
      <c r="F16" s="91" t="b">
        <v>0</v>
      </c>
      <c r="G16" s="91" t="b">
        <v>0</v>
      </c>
    </row>
    <row r="17" spans="1:7" ht="15">
      <c r="A17" s="91" t="s">
        <v>569</v>
      </c>
      <c r="B17" s="91">
        <v>2</v>
      </c>
      <c r="C17" s="133">
        <v>0.012371095712218404</v>
      </c>
      <c r="D17" s="91" t="s">
        <v>660</v>
      </c>
      <c r="E17" s="91" t="b">
        <v>0</v>
      </c>
      <c r="F17" s="91" t="b">
        <v>0</v>
      </c>
      <c r="G17" s="91" t="b">
        <v>0</v>
      </c>
    </row>
    <row r="18" spans="1:7" ht="15">
      <c r="A18" s="91" t="s">
        <v>655</v>
      </c>
      <c r="B18" s="91">
        <v>2</v>
      </c>
      <c r="C18" s="133">
        <v>0.008247397141478936</v>
      </c>
      <c r="D18" s="91" t="s">
        <v>660</v>
      </c>
      <c r="E18" s="91" t="b">
        <v>0</v>
      </c>
      <c r="F18" s="91" t="b">
        <v>0</v>
      </c>
      <c r="G18" s="91" t="b">
        <v>0</v>
      </c>
    </row>
    <row r="19" spans="1:7" ht="15">
      <c r="A19" s="91" t="s">
        <v>656</v>
      </c>
      <c r="B19" s="91">
        <v>2</v>
      </c>
      <c r="C19" s="133">
        <v>0.008247397141478936</v>
      </c>
      <c r="D19" s="91" t="s">
        <v>660</v>
      </c>
      <c r="E19" s="91" t="b">
        <v>0</v>
      </c>
      <c r="F19" s="91" t="b">
        <v>0</v>
      </c>
      <c r="G19" s="91" t="b">
        <v>0</v>
      </c>
    </row>
    <row r="20" spans="1:7" ht="15">
      <c r="A20" s="91" t="s">
        <v>657</v>
      </c>
      <c r="B20" s="91">
        <v>2</v>
      </c>
      <c r="C20" s="133">
        <v>0.008247397141478936</v>
      </c>
      <c r="D20" s="91" t="s">
        <v>660</v>
      </c>
      <c r="E20" s="91" t="b">
        <v>0</v>
      </c>
      <c r="F20" s="91" t="b">
        <v>0</v>
      </c>
      <c r="G20" s="91" t="b">
        <v>0</v>
      </c>
    </row>
    <row r="21" spans="1:7" ht="15">
      <c r="A21" s="91" t="s">
        <v>572</v>
      </c>
      <c r="B21" s="91">
        <v>2</v>
      </c>
      <c r="C21" s="133">
        <v>0.012371095712218404</v>
      </c>
      <c r="D21" s="91" t="s">
        <v>660</v>
      </c>
      <c r="E21" s="91" t="b">
        <v>0</v>
      </c>
      <c r="F21" s="91" t="b">
        <v>0</v>
      </c>
      <c r="G21" s="91" t="b">
        <v>0</v>
      </c>
    </row>
    <row r="22" spans="1:7" ht="15">
      <c r="A22" s="91" t="s">
        <v>567</v>
      </c>
      <c r="B22" s="91">
        <v>2</v>
      </c>
      <c r="C22" s="133">
        <v>0</v>
      </c>
      <c r="D22" s="91" t="s">
        <v>489</v>
      </c>
      <c r="E22" s="91" t="b">
        <v>0</v>
      </c>
      <c r="F22" s="91" t="b">
        <v>0</v>
      </c>
      <c r="G22" s="91" t="b">
        <v>0</v>
      </c>
    </row>
    <row r="23" spans="1:7" ht="15">
      <c r="A23" s="91" t="s">
        <v>569</v>
      </c>
      <c r="B23" s="91">
        <v>2</v>
      </c>
      <c r="C23" s="133">
        <v>0</v>
      </c>
      <c r="D23" s="91" t="s">
        <v>490</v>
      </c>
      <c r="E23" s="91" t="b">
        <v>0</v>
      </c>
      <c r="F23" s="91" t="b">
        <v>0</v>
      </c>
      <c r="G23" s="91" t="b">
        <v>0</v>
      </c>
    </row>
    <row r="24" spans="1:7" ht="15">
      <c r="A24" s="91" t="s">
        <v>562</v>
      </c>
      <c r="B24" s="91">
        <v>2</v>
      </c>
      <c r="C24" s="133">
        <v>0</v>
      </c>
      <c r="D24" s="91" t="s">
        <v>491</v>
      </c>
      <c r="E24" s="91" t="b">
        <v>0</v>
      </c>
      <c r="F24" s="91" t="b">
        <v>0</v>
      </c>
      <c r="G24" s="91" t="b">
        <v>0</v>
      </c>
    </row>
    <row r="25" spans="1:7" ht="15">
      <c r="A25" s="91" t="s">
        <v>572</v>
      </c>
      <c r="B25" s="91">
        <v>2</v>
      </c>
      <c r="C25" s="133">
        <v>0</v>
      </c>
      <c r="D25" s="91" t="s">
        <v>492</v>
      </c>
      <c r="E25" s="91" t="b">
        <v>0</v>
      </c>
      <c r="F25" s="91" t="b">
        <v>0</v>
      </c>
      <c r="G2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5" t="s">
        <v>664</v>
      </c>
      <c r="B1" s="85" t="s">
        <v>665</v>
      </c>
      <c r="C1" s="85" t="s">
        <v>658</v>
      </c>
      <c r="D1" s="85" t="s">
        <v>659</v>
      </c>
      <c r="E1" s="85" t="s">
        <v>666</v>
      </c>
      <c r="F1" s="85" t="s">
        <v>144</v>
      </c>
      <c r="G1" s="85" t="s">
        <v>667</v>
      </c>
      <c r="H1" s="85" t="s">
        <v>668</v>
      </c>
      <c r="I1" s="85" t="s">
        <v>669</v>
      </c>
      <c r="J1" s="85" t="s">
        <v>670</v>
      </c>
      <c r="K1" s="85" t="s">
        <v>671</v>
      </c>
      <c r="L1" s="85" t="s">
        <v>672</v>
      </c>
    </row>
    <row r="2" spans="1:12" ht="15">
      <c r="A2" s="85"/>
      <c r="B2" s="85"/>
      <c r="C2" s="85"/>
      <c r="D2" s="132"/>
      <c r="E2" s="132"/>
      <c r="F2" s="85"/>
      <c r="G2" s="85"/>
      <c r="H2" s="85"/>
      <c r="I2" s="85"/>
      <c r="J2" s="85"/>
      <c r="K2" s="85"/>
      <c r="L2"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486</v>
      </c>
      <c r="BB2" s="13" t="s">
        <v>504</v>
      </c>
      <c r="BC2" s="13" t="s">
        <v>505</v>
      </c>
      <c r="BD2" s="67" t="s">
        <v>673</v>
      </c>
      <c r="BE2" s="67" t="s">
        <v>674</v>
      </c>
      <c r="BF2" s="67" t="s">
        <v>675</v>
      </c>
      <c r="BG2" s="67" t="s">
        <v>676</v>
      </c>
      <c r="BH2" s="67" t="s">
        <v>677</v>
      </c>
      <c r="BI2" s="67" t="s">
        <v>678</v>
      </c>
      <c r="BJ2" s="67" t="s">
        <v>679</v>
      </c>
      <c r="BK2" s="67" t="s">
        <v>680</v>
      </c>
      <c r="BL2" s="67" t="s">
        <v>681</v>
      </c>
    </row>
    <row r="3" spans="1:64" ht="15" customHeight="1">
      <c r="A3" s="84" t="s">
        <v>212</v>
      </c>
      <c r="B3" s="84" t="s">
        <v>220</v>
      </c>
      <c r="C3" s="53"/>
      <c r="D3" s="54"/>
      <c r="E3" s="65"/>
      <c r="F3" s="55"/>
      <c r="G3" s="53"/>
      <c r="H3" s="57"/>
      <c r="I3" s="56"/>
      <c r="J3" s="56"/>
      <c r="K3" s="36" t="s">
        <v>65</v>
      </c>
      <c r="L3" s="62">
        <v>3</v>
      </c>
      <c r="M3" s="62"/>
      <c r="N3" s="63"/>
      <c r="O3" s="85" t="s">
        <v>231</v>
      </c>
      <c r="P3" s="87">
        <v>43597.53329861111</v>
      </c>
      <c r="Q3" s="85" t="s">
        <v>233</v>
      </c>
      <c r="R3" s="85"/>
      <c r="S3" s="85"/>
      <c r="T3" s="85"/>
      <c r="U3" s="85"/>
      <c r="V3" s="90" t="s">
        <v>245</v>
      </c>
      <c r="W3" s="87">
        <v>43597.53329861111</v>
      </c>
      <c r="X3" s="90" t="s">
        <v>253</v>
      </c>
      <c r="Y3" s="85"/>
      <c r="Z3" s="85"/>
      <c r="AA3" s="91" t="s">
        <v>261</v>
      </c>
      <c r="AB3" s="91" t="s">
        <v>269</v>
      </c>
      <c r="AC3" s="85" t="b">
        <v>0</v>
      </c>
      <c r="AD3" s="85">
        <v>0</v>
      </c>
      <c r="AE3" s="91" t="s">
        <v>276</v>
      </c>
      <c r="AF3" s="85" t="b">
        <v>0</v>
      </c>
      <c r="AG3" s="85" t="s">
        <v>284</v>
      </c>
      <c r="AH3" s="85"/>
      <c r="AI3" s="91" t="s">
        <v>280</v>
      </c>
      <c r="AJ3" s="85" t="b">
        <v>0</v>
      </c>
      <c r="AK3" s="85">
        <v>0</v>
      </c>
      <c r="AL3" s="91" t="s">
        <v>280</v>
      </c>
      <c r="AM3" s="85" t="s">
        <v>285</v>
      </c>
      <c r="AN3" s="85" t="b">
        <v>0</v>
      </c>
      <c r="AO3" s="91" t="s">
        <v>269</v>
      </c>
      <c r="AP3" s="85" t="s">
        <v>176</v>
      </c>
      <c r="AQ3" s="85">
        <v>0</v>
      </c>
      <c r="AR3" s="85">
        <v>0</v>
      </c>
      <c r="AS3" s="85"/>
      <c r="AT3" s="85"/>
      <c r="AU3" s="85"/>
      <c r="AV3" s="85"/>
      <c r="AW3" s="85"/>
      <c r="AX3" s="85"/>
      <c r="AY3" s="85"/>
      <c r="AZ3" s="85"/>
      <c r="BA3">
        <v>1</v>
      </c>
      <c r="BB3" s="85" t="str">
        <f>REPLACE(INDEX(GroupVertices[Group],MATCH(Edges24[[#This Row],[Vertex 1]],GroupVertices[Vertex],0)),1,1,"")</f>
        <v>7</v>
      </c>
      <c r="BC3" s="85" t="str">
        <f>REPLACE(INDEX(GroupVertices[Group],MATCH(Edges24[[#This Row],[Vertex 2]],GroupVertices[Vertex],0)),1,1,"")</f>
        <v>7</v>
      </c>
      <c r="BD3" s="51">
        <v>0</v>
      </c>
      <c r="BE3" s="52">
        <v>0</v>
      </c>
      <c r="BF3" s="51">
        <v>0</v>
      </c>
      <c r="BG3" s="52">
        <v>0</v>
      </c>
      <c r="BH3" s="51">
        <v>0</v>
      </c>
      <c r="BI3" s="52">
        <v>0</v>
      </c>
      <c r="BJ3" s="51">
        <v>12</v>
      </c>
      <c r="BK3" s="52">
        <v>100</v>
      </c>
      <c r="BL3" s="51">
        <v>12</v>
      </c>
    </row>
    <row r="4" spans="1:64" ht="15" customHeight="1">
      <c r="A4" s="84" t="s">
        <v>213</v>
      </c>
      <c r="B4" s="84" t="s">
        <v>221</v>
      </c>
      <c r="C4" s="53"/>
      <c r="D4" s="54"/>
      <c r="E4" s="65"/>
      <c r="F4" s="55"/>
      <c r="G4" s="53"/>
      <c r="H4" s="57"/>
      <c r="I4" s="56"/>
      <c r="J4" s="56"/>
      <c r="K4" s="36" t="s">
        <v>65</v>
      </c>
      <c r="L4" s="83">
        <v>4</v>
      </c>
      <c r="M4" s="83"/>
      <c r="N4" s="63"/>
      <c r="O4" s="86" t="s">
        <v>231</v>
      </c>
      <c r="P4" s="88">
        <v>43597.879108796296</v>
      </c>
      <c r="Q4" s="86" t="s">
        <v>234</v>
      </c>
      <c r="R4" s="86"/>
      <c r="S4" s="86"/>
      <c r="T4" s="86"/>
      <c r="U4" s="86"/>
      <c r="V4" s="89" t="s">
        <v>246</v>
      </c>
      <c r="W4" s="88">
        <v>43597.879108796296</v>
      </c>
      <c r="X4" s="89" t="s">
        <v>254</v>
      </c>
      <c r="Y4" s="86"/>
      <c r="Z4" s="86"/>
      <c r="AA4" s="92" t="s">
        <v>262</v>
      </c>
      <c r="AB4" s="92" t="s">
        <v>270</v>
      </c>
      <c r="AC4" s="86" t="b">
        <v>0</v>
      </c>
      <c r="AD4" s="86">
        <v>0</v>
      </c>
      <c r="AE4" s="92" t="s">
        <v>277</v>
      </c>
      <c r="AF4" s="86" t="b">
        <v>0</v>
      </c>
      <c r="AG4" s="86" t="s">
        <v>284</v>
      </c>
      <c r="AH4" s="86"/>
      <c r="AI4" s="92" t="s">
        <v>280</v>
      </c>
      <c r="AJ4" s="86" t="b">
        <v>0</v>
      </c>
      <c r="AK4" s="86">
        <v>0</v>
      </c>
      <c r="AL4" s="92" t="s">
        <v>280</v>
      </c>
      <c r="AM4" s="86" t="s">
        <v>286</v>
      </c>
      <c r="AN4" s="86" t="b">
        <v>0</v>
      </c>
      <c r="AO4" s="92" t="s">
        <v>270</v>
      </c>
      <c r="AP4" s="86" t="s">
        <v>176</v>
      </c>
      <c r="AQ4" s="86">
        <v>0</v>
      </c>
      <c r="AR4" s="86">
        <v>0</v>
      </c>
      <c r="AS4" s="86" t="s">
        <v>288</v>
      </c>
      <c r="AT4" s="86" t="s">
        <v>290</v>
      </c>
      <c r="AU4" s="86" t="s">
        <v>292</v>
      </c>
      <c r="AV4" s="86" t="s">
        <v>294</v>
      </c>
      <c r="AW4" s="86" t="s">
        <v>296</v>
      </c>
      <c r="AX4" s="86" t="s">
        <v>298</v>
      </c>
      <c r="AY4" s="86" t="s">
        <v>300</v>
      </c>
      <c r="AZ4" s="89" t="s">
        <v>302</v>
      </c>
      <c r="BA4">
        <v>1</v>
      </c>
      <c r="BB4" s="85" t="str">
        <f>REPLACE(INDEX(GroupVertices[Group],MATCH(Edges24[[#This Row],[Vertex 1]],GroupVertices[Vertex],0)),1,1,"")</f>
        <v>6</v>
      </c>
      <c r="BC4" s="85" t="str">
        <f>REPLACE(INDEX(GroupVertices[Group],MATCH(Edges24[[#This Row],[Vertex 2]],GroupVertices[Vertex],0)),1,1,"")</f>
        <v>6</v>
      </c>
      <c r="BD4" s="51">
        <v>0</v>
      </c>
      <c r="BE4" s="52">
        <v>0</v>
      </c>
      <c r="BF4" s="51">
        <v>0</v>
      </c>
      <c r="BG4" s="52">
        <v>0</v>
      </c>
      <c r="BH4" s="51">
        <v>0</v>
      </c>
      <c r="BI4" s="52">
        <v>0</v>
      </c>
      <c r="BJ4" s="51">
        <v>11</v>
      </c>
      <c r="BK4" s="52">
        <v>100</v>
      </c>
      <c r="BL4" s="51">
        <v>11</v>
      </c>
    </row>
    <row r="5" spans="1:64" ht="15">
      <c r="A5" s="84" t="s">
        <v>214</v>
      </c>
      <c r="B5" s="84" t="s">
        <v>222</v>
      </c>
      <c r="C5" s="53"/>
      <c r="D5" s="54"/>
      <c r="E5" s="65"/>
      <c r="F5" s="55"/>
      <c r="G5" s="53"/>
      <c r="H5" s="57"/>
      <c r="I5" s="56"/>
      <c r="J5" s="56"/>
      <c r="K5" s="36" t="s">
        <v>65</v>
      </c>
      <c r="L5" s="83">
        <v>5</v>
      </c>
      <c r="M5" s="83"/>
      <c r="N5" s="63"/>
      <c r="O5" s="86" t="s">
        <v>232</v>
      </c>
      <c r="P5" s="88">
        <v>43598.426099537035</v>
      </c>
      <c r="Q5" s="86" t="s">
        <v>235</v>
      </c>
      <c r="R5" s="89" t="s">
        <v>241</v>
      </c>
      <c r="S5" s="86" t="s">
        <v>243</v>
      </c>
      <c r="T5" s="86"/>
      <c r="U5" s="86"/>
      <c r="V5" s="89" t="s">
        <v>247</v>
      </c>
      <c r="W5" s="88">
        <v>43598.426099537035</v>
      </c>
      <c r="X5" s="89" t="s">
        <v>255</v>
      </c>
      <c r="Y5" s="86"/>
      <c r="Z5" s="86"/>
      <c r="AA5" s="92" t="s">
        <v>263</v>
      </c>
      <c r="AB5" s="92" t="s">
        <v>271</v>
      </c>
      <c r="AC5" s="86" t="b">
        <v>0</v>
      </c>
      <c r="AD5" s="86">
        <v>0</v>
      </c>
      <c r="AE5" s="92" t="s">
        <v>278</v>
      </c>
      <c r="AF5" s="86" t="b">
        <v>0</v>
      </c>
      <c r="AG5" s="86" t="s">
        <v>284</v>
      </c>
      <c r="AH5" s="86"/>
      <c r="AI5" s="92" t="s">
        <v>280</v>
      </c>
      <c r="AJ5" s="86" t="b">
        <v>0</v>
      </c>
      <c r="AK5" s="86">
        <v>0</v>
      </c>
      <c r="AL5" s="92" t="s">
        <v>280</v>
      </c>
      <c r="AM5" s="86" t="s">
        <v>286</v>
      </c>
      <c r="AN5" s="86" t="b">
        <v>1</v>
      </c>
      <c r="AO5" s="92" t="s">
        <v>271</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214</v>
      </c>
      <c r="B6" s="84" t="s">
        <v>223</v>
      </c>
      <c r="C6" s="53"/>
      <c r="D6" s="54"/>
      <c r="E6" s="65"/>
      <c r="F6" s="55"/>
      <c r="G6" s="53"/>
      <c r="H6" s="57"/>
      <c r="I6" s="56"/>
      <c r="J6" s="56"/>
      <c r="K6" s="36" t="s">
        <v>65</v>
      </c>
      <c r="L6" s="83">
        <v>6</v>
      </c>
      <c r="M6" s="83"/>
      <c r="N6" s="63"/>
      <c r="O6" s="86" t="s">
        <v>232</v>
      </c>
      <c r="P6" s="88">
        <v>43598.426099537035</v>
      </c>
      <c r="Q6" s="86" t="s">
        <v>235</v>
      </c>
      <c r="R6" s="89" t="s">
        <v>241</v>
      </c>
      <c r="S6" s="86" t="s">
        <v>243</v>
      </c>
      <c r="T6" s="86"/>
      <c r="U6" s="86"/>
      <c r="V6" s="89" t="s">
        <v>247</v>
      </c>
      <c r="W6" s="88">
        <v>43598.426099537035</v>
      </c>
      <c r="X6" s="89" t="s">
        <v>255</v>
      </c>
      <c r="Y6" s="86"/>
      <c r="Z6" s="86"/>
      <c r="AA6" s="92" t="s">
        <v>263</v>
      </c>
      <c r="AB6" s="92" t="s">
        <v>271</v>
      </c>
      <c r="AC6" s="86" t="b">
        <v>0</v>
      </c>
      <c r="AD6" s="86">
        <v>0</v>
      </c>
      <c r="AE6" s="92" t="s">
        <v>278</v>
      </c>
      <c r="AF6" s="86" t="b">
        <v>0</v>
      </c>
      <c r="AG6" s="86" t="s">
        <v>284</v>
      </c>
      <c r="AH6" s="86"/>
      <c r="AI6" s="92" t="s">
        <v>280</v>
      </c>
      <c r="AJ6" s="86" t="b">
        <v>0</v>
      </c>
      <c r="AK6" s="86">
        <v>0</v>
      </c>
      <c r="AL6" s="92" t="s">
        <v>280</v>
      </c>
      <c r="AM6" s="86" t="s">
        <v>286</v>
      </c>
      <c r="AN6" s="86" t="b">
        <v>1</v>
      </c>
      <c r="AO6" s="92" t="s">
        <v>271</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214</v>
      </c>
      <c r="B7" s="84" t="s">
        <v>224</v>
      </c>
      <c r="C7" s="53"/>
      <c r="D7" s="54"/>
      <c r="E7" s="65"/>
      <c r="F7" s="55"/>
      <c r="G7" s="53"/>
      <c r="H7" s="57"/>
      <c r="I7" s="56"/>
      <c r="J7" s="56"/>
      <c r="K7" s="36" t="s">
        <v>65</v>
      </c>
      <c r="L7" s="83">
        <v>7</v>
      </c>
      <c r="M7" s="83"/>
      <c r="N7" s="63"/>
      <c r="O7" s="86" t="s">
        <v>232</v>
      </c>
      <c r="P7" s="88">
        <v>43598.426099537035</v>
      </c>
      <c r="Q7" s="86" t="s">
        <v>235</v>
      </c>
      <c r="R7" s="89" t="s">
        <v>241</v>
      </c>
      <c r="S7" s="86" t="s">
        <v>243</v>
      </c>
      <c r="T7" s="86"/>
      <c r="U7" s="86"/>
      <c r="V7" s="89" t="s">
        <v>247</v>
      </c>
      <c r="W7" s="88">
        <v>43598.426099537035</v>
      </c>
      <c r="X7" s="89" t="s">
        <v>255</v>
      </c>
      <c r="Y7" s="86"/>
      <c r="Z7" s="86"/>
      <c r="AA7" s="92" t="s">
        <v>263</v>
      </c>
      <c r="AB7" s="92" t="s">
        <v>271</v>
      </c>
      <c r="AC7" s="86" t="b">
        <v>0</v>
      </c>
      <c r="AD7" s="86">
        <v>0</v>
      </c>
      <c r="AE7" s="92" t="s">
        <v>278</v>
      </c>
      <c r="AF7" s="86" t="b">
        <v>0</v>
      </c>
      <c r="AG7" s="86" t="s">
        <v>284</v>
      </c>
      <c r="AH7" s="86"/>
      <c r="AI7" s="92" t="s">
        <v>280</v>
      </c>
      <c r="AJ7" s="86" t="b">
        <v>0</v>
      </c>
      <c r="AK7" s="86">
        <v>0</v>
      </c>
      <c r="AL7" s="92" t="s">
        <v>280</v>
      </c>
      <c r="AM7" s="86" t="s">
        <v>286</v>
      </c>
      <c r="AN7" s="86" t="b">
        <v>1</v>
      </c>
      <c r="AO7" s="92" t="s">
        <v>271</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214</v>
      </c>
      <c r="B8" s="84" t="s">
        <v>225</v>
      </c>
      <c r="C8" s="53"/>
      <c r="D8" s="54"/>
      <c r="E8" s="65"/>
      <c r="F8" s="55"/>
      <c r="G8" s="53"/>
      <c r="H8" s="57"/>
      <c r="I8" s="56"/>
      <c r="J8" s="56"/>
      <c r="K8" s="36" t="s">
        <v>65</v>
      </c>
      <c r="L8" s="83">
        <v>8</v>
      </c>
      <c r="M8" s="83"/>
      <c r="N8" s="63"/>
      <c r="O8" s="86" t="s">
        <v>231</v>
      </c>
      <c r="P8" s="88">
        <v>43598.426099537035</v>
      </c>
      <c r="Q8" s="86" t="s">
        <v>235</v>
      </c>
      <c r="R8" s="89" t="s">
        <v>241</v>
      </c>
      <c r="S8" s="86" t="s">
        <v>243</v>
      </c>
      <c r="T8" s="86"/>
      <c r="U8" s="86"/>
      <c r="V8" s="89" t="s">
        <v>247</v>
      </c>
      <c r="W8" s="88">
        <v>43598.426099537035</v>
      </c>
      <c r="X8" s="89" t="s">
        <v>255</v>
      </c>
      <c r="Y8" s="86"/>
      <c r="Z8" s="86"/>
      <c r="AA8" s="92" t="s">
        <v>263</v>
      </c>
      <c r="AB8" s="92" t="s">
        <v>271</v>
      </c>
      <c r="AC8" s="86" t="b">
        <v>0</v>
      </c>
      <c r="AD8" s="86">
        <v>0</v>
      </c>
      <c r="AE8" s="92" t="s">
        <v>278</v>
      </c>
      <c r="AF8" s="86" t="b">
        <v>0</v>
      </c>
      <c r="AG8" s="86" t="s">
        <v>284</v>
      </c>
      <c r="AH8" s="86"/>
      <c r="AI8" s="92" t="s">
        <v>280</v>
      </c>
      <c r="AJ8" s="86" t="b">
        <v>0</v>
      </c>
      <c r="AK8" s="86">
        <v>0</v>
      </c>
      <c r="AL8" s="92" t="s">
        <v>280</v>
      </c>
      <c r="AM8" s="86" t="s">
        <v>286</v>
      </c>
      <c r="AN8" s="86" t="b">
        <v>1</v>
      </c>
      <c r="AO8" s="92" t="s">
        <v>271</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18</v>
      </c>
      <c r="BK8" s="52">
        <v>100</v>
      </c>
      <c r="BL8" s="51">
        <v>18</v>
      </c>
    </row>
    <row r="9" spans="1:64" ht="15">
      <c r="A9" s="84" t="s">
        <v>215</v>
      </c>
      <c r="B9" s="84" t="s">
        <v>226</v>
      </c>
      <c r="C9" s="53"/>
      <c r="D9" s="54"/>
      <c r="E9" s="65"/>
      <c r="F9" s="55"/>
      <c r="G9" s="53"/>
      <c r="H9" s="57"/>
      <c r="I9" s="56"/>
      <c r="J9" s="56"/>
      <c r="K9" s="36" t="s">
        <v>65</v>
      </c>
      <c r="L9" s="83">
        <v>9</v>
      </c>
      <c r="M9" s="83"/>
      <c r="N9" s="63"/>
      <c r="O9" s="86" t="s">
        <v>231</v>
      </c>
      <c r="P9" s="88">
        <v>43598.46503472222</v>
      </c>
      <c r="Q9" s="86" t="s">
        <v>236</v>
      </c>
      <c r="R9" s="89" t="s">
        <v>242</v>
      </c>
      <c r="S9" s="86" t="s">
        <v>243</v>
      </c>
      <c r="T9" s="86"/>
      <c r="U9" s="86"/>
      <c r="V9" s="89" t="s">
        <v>248</v>
      </c>
      <c r="W9" s="88">
        <v>43598.46503472222</v>
      </c>
      <c r="X9" s="89" t="s">
        <v>256</v>
      </c>
      <c r="Y9" s="86"/>
      <c r="Z9" s="86"/>
      <c r="AA9" s="92" t="s">
        <v>264</v>
      </c>
      <c r="AB9" s="92" t="s">
        <v>272</v>
      </c>
      <c r="AC9" s="86" t="b">
        <v>0</v>
      </c>
      <c r="AD9" s="86">
        <v>0</v>
      </c>
      <c r="AE9" s="92" t="s">
        <v>279</v>
      </c>
      <c r="AF9" s="86" t="b">
        <v>0</v>
      </c>
      <c r="AG9" s="86" t="s">
        <v>284</v>
      </c>
      <c r="AH9" s="86"/>
      <c r="AI9" s="92" t="s">
        <v>280</v>
      </c>
      <c r="AJ9" s="86" t="b">
        <v>0</v>
      </c>
      <c r="AK9" s="86">
        <v>0</v>
      </c>
      <c r="AL9" s="92" t="s">
        <v>280</v>
      </c>
      <c r="AM9" s="86" t="s">
        <v>285</v>
      </c>
      <c r="AN9" s="86" t="b">
        <v>1</v>
      </c>
      <c r="AO9" s="92" t="s">
        <v>272</v>
      </c>
      <c r="AP9" s="86" t="s">
        <v>176</v>
      </c>
      <c r="AQ9" s="86">
        <v>0</v>
      </c>
      <c r="AR9" s="86">
        <v>0</v>
      </c>
      <c r="AS9" s="86"/>
      <c r="AT9" s="86"/>
      <c r="AU9" s="86"/>
      <c r="AV9" s="86"/>
      <c r="AW9" s="86"/>
      <c r="AX9" s="86"/>
      <c r="AY9" s="86"/>
      <c r="AZ9" s="86"/>
      <c r="BA9">
        <v>1</v>
      </c>
      <c r="BB9" s="85" t="str">
        <f>REPLACE(INDEX(GroupVertices[Group],MATCH(Edges24[[#This Row],[Vertex 1]],GroupVertices[Vertex],0)),1,1,"")</f>
        <v>5</v>
      </c>
      <c r="BC9" s="85" t="str">
        <f>REPLACE(INDEX(GroupVertices[Group],MATCH(Edges24[[#This Row],[Vertex 2]],GroupVertices[Vertex],0)),1,1,"")</f>
        <v>5</v>
      </c>
      <c r="BD9" s="51">
        <v>0</v>
      </c>
      <c r="BE9" s="52">
        <v>0</v>
      </c>
      <c r="BF9" s="51">
        <v>0</v>
      </c>
      <c r="BG9" s="52">
        <v>0</v>
      </c>
      <c r="BH9" s="51">
        <v>0</v>
      </c>
      <c r="BI9" s="52">
        <v>0</v>
      </c>
      <c r="BJ9" s="51">
        <v>23</v>
      </c>
      <c r="BK9" s="52">
        <v>100</v>
      </c>
      <c r="BL9" s="51">
        <v>23</v>
      </c>
    </row>
    <row r="10" spans="1:64" ht="15">
      <c r="A10" s="84" t="s">
        <v>216</v>
      </c>
      <c r="B10" s="84" t="s">
        <v>216</v>
      </c>
      <c r="C10" s="53"/>
      <c r="D10" s="54"/>
      <c r="E10" s="65"/>
      <c r="F10" s="55"/>
      <c r="G10" s="53"/>
      <c r="H10" s="57"/>
      <c r="I10" s="56"/>
      <c r="J10" s="56"/>
      <c r="K10" s="36" t="s">
        <v>65</v>
      </c>
      <c r="L10" s="83">
        <v>10</v>
      </c>
      <c r="M10" s="83"/>
      <c r="N10" s="63"/>
      <c r="O10" s="86" t="s">
        <v>176</v>
      </c>
      <c r="P10" s="88">
        <v>43602.03729166667</v>
      </c>
      <c r="Q10" s="86" t="s">
        <v>237</v>
      </c>
      <c r="R10" s="86"/>
      <c r="S10" s="86"/>
      <c r="T10" s="86" t="s">
        <v>244</v>
      </c>
      <c r="U10" s="86"/>
      <c r="V10" s="89" t="s">
        <v>249</v>
      </c>
      <c r="W10" s="88">
        <v>43602.03729166667</v>
      </c>
      <c r="X10" s="89" t="s">
        <v>257</v>
      </c>
      <c r="Y10" s="86"/>
      <c r="Z10" s="86"/>
      <c r="AA10" s="92" t="s">
        <v>265</v>
      </c>
      <c r="AB10" s="86"/>
      <c r="AC10" s="86" t="b">
        <v>0</v>
      </c>
      <c r="AD10" s="86">
        <v>0</v>
      </c>
      <c r="AE10" s="92" t="s">
        <v>280</v>
      </c>
      <c r="AF10" s="86" t="b">
        <v>0</v>
      </c>
      <c r="AG10" s="86" t="s">
        <v>284</v>
      </c>
      <c r="AH10" s="86"/>
      <c r="AI10" s="92" t="s">
        <v>280</v>
      </c>
      <c r="AJ10" s="86" t="b">
        <v>0</v>
      </c>
      <c r="AK10" s="86">
        <v>0</v>
      </c>
      <c r="AL10" s="92" t="s">
        <v>280</v>
      </c>
      <c r="AM10" s="86" t="s">
        <v>287</v>
      </c>
      <c r="AN10" s="86" t="b">
        <v>0</v>
      </c>
      <c r="AO10" s="92" t="s">
        <v>265</v>
      </c>
      <c r="AP10" s="86" t="s">
        <v>176</v>
      </c>
      <c r="AQ10" s="86">
        <v>0</v>
      </c>
      <c r="AR10" s="86">
        <v>0</v>
      </c>
      <c r="AS10" s="86"/>
      <c r="AT10" s="86"/>
      <c r="AU10" s="86"/>
      <c r="AV10" s="86"/>
      <c r="AW10" s="86"/>
      <c r="AX10" s="86"/>
      <c r="AY10" s="86"/>
      <c r="AZ10" s="86"/>
      <c r="BA10">
        <v>1</v>
      </c>
      <c r="BB10" s="85" t="str">
        <f>REPLACE(INDEX(GroupVertices[Group],MATCH(Edges24[[#This Row],[Vertex 1]],GroupVertices[Vertex],0)),1,1,"")</f>
        <v>8</v>
      </c>
      <c r="BC10" s="85" t="str">
        <f>REPLACE(INDEX(GroupVertices[Group],MATCH(Edges24[[#This Row],[Vertex 2]],GroupVertices[Vertex],0)),1,1,"")</f>
        <v>8</v>
      </c>
      <c r="BD10" s="51">
        <v>0</v>
      </c>
      <c r="BE10" s="52">
        <v>0</v>
      </c>
      <c r="BF10" s="51">
        <v>0</v>
      </c>
      <c r="BG10" s="52">
        <v>0</v>
      </c>
      <c r="BH10" s="51">
        <v>0</v>
      </c>
      <c r="BI10" s="52">
        <v>0</v>
      </c>
      <c r="BJ10" s="51">
        <v>19</v>
      </c>
      <c r="BK10" s="52">
        <v>100</v>
      </c>
      <c r="BL10" s="51">
        <v>19</v>
      </c>
    </row>
    <row r="11" spans="1:64" ht="15">
      <c r="A11" s="84" t="s">
        <v>217</v>
      </c>
      <c r="B11" s="84" t="s">
        <v>227</v>
      </c>
      <c r="C11" s="53"/>
      <c r="D11" s="54"/>
      <c r="E11" s="65"/>
      <c r="F11" s="55"/>
      <c r="G11" s="53"/>
      <c r="H11" s="57"/>
      <c r="I11" s="56"/>
      <c r="J11" s="56"/>
      <c r="K11" s="36" t="s">
        <v>65</v>
      </c>
      <c r="L11" s="83">
        <v>11</v>
      </c>
      <c r="M11" s="83"/>
      <c r="N11" s="63"/>
      <c r="O11" s="86" t="s">
        <v>231</v>
      </c>
      <c r="P11" s="88">
        <v>43605.272569444445</v>
      </c>
      <c r="Q11" s="86" t="s">
        <v>238</v>
      </c>
      <c r="R11" s="86"/>
      <c r="S11" s="86"/>
      <c r="T11" s="86"/>
      <c r="U11" s="86"/>
      <c r="V11" s="89" t="s">
        <v>250</v>
      </c>
      <c r="W11" s="88">
        <v>43605.272569444445</v>
      </c>
      <c r="X11" s="89" t="s">
        <v>258</v>
      </c>
      <c r="Y11" s="86"/>
      <c r="Z11" s="86"/>
      <c r="AA11" s="92" t="s">
        <v>266</v>
      </c>
      <c r="AB11" s="92" t="s">
        <v>273</v>
      </c>
      <c r="AC11" s="86" t="b">
        <v>0</v>
      </c>
      <c r="AD11" s="86">
        <v>0</v>
      </c>
      <c r="AE11" s="92" t="s">
        <v>281</v>
      </c>
      <c r="AF11" s="86" t="b">
        <v>0</v>
      </c>
      <c r="AG11" s="86" t="s">
        <v>284</v>
      </c>
      <c r="AH11" s="86"/>
      <c r="AI11" s="92" t="s">
        <v>280</v>
      </c>
      <c r="AJ11" s="86" t="b">
        <v>0</v>
      </c>
      <c r="AK11" s="86">
        <v>0</v>
      </c>
      <c r="AL11" s="92" t="s">
        <v>280</v>
      </c>
      <c r="AM11" s="86" t="s">
        <v>285</v>
      </c>
      <c r="AN11" s="86" t="b">
        <v>0</v>
      </c>
      <c r="AO11" s="92" t="s">
        <v>273</v>
      </c>
      <c r="AP11" s="86" t="s">
        <v>176</v>
      </c>
      <c r="AQ11" s="86">
        <v>0</v>
      </c>
      <c r="AR11" s="86">
        <v>0</v>
      </c>
      <c r="AS11" s="86"/>
      <c r="AT11" s="86"/>
      <c r="AU11" s="86"/>
      <c r="AV11" s="86"/>
      <c r="AW11" s="86"/>
      <c r="AX11" s="86"/>
      <c r="AY11" s="86"/>
      <c r="AZ11" s="86"/>
      <c r="BA11">
        <v>1</v>
      </c>
      <c r="BB11" s="85" t="str">
        <f>REPLACE(INDEX(GroupVertices[Group],MATCH(Edges24[[#This Row],[Vertex 1]],GroupVertices[Vertex],0)),1,1,"")</f>
        <v>4</v>
      </c>
      <c r="BC11" s="85" t="str">
        <f>REPLACE(INDEX(GroupVertices[Group],MATCH(Edges24[[#This Row],[Vertex 2]],GroupVertices[Vertex],0)),1,1,"")</f>
        <v>4</v>
      </c>
      <c r="BD11" s="51">
        <v>0</v>
      </c>
      <c r="BE11" s="52">
        <v>0</v>
      </c>
      <c r="BF11" s="51">
        <v>0</v>
      </c>
      <c r="BG11" s="52">
        <v>0</v>
      </c>
      <c r="BH11" s="51">
        <v>0</v>
      </c>
      <c r="BI11" s="52">
        <v>0</v>
      </c>
      <c r="BJ11" s="51">
        <v>27</v>
      </c>
      <c r="BK11" s="52">
        <v>100</v>
      </c>
      <c r="BL11" s="51">
        <v>27</v>
      </c>
    </row>
    <row r="12" spans="1:64" ht="15">
      <c r="A12" s="84" t="s">
        <v>218</v>
      </c>
      <c r="B12" s="84" t="s">
        <v>228</v>
      </c>
      <c r="C12" s="53"/>
      <c r="D12" s="54"/>
      <c r="E12" s="65"/>
      <c r="F12" s="55"/>
      <c r="G12" s="53"/>
      <c r="H12" s="57"/>
      <c r="I12" s="56"/>
      <c r="J12" s="56"/>
      <c r="K12" s="36" t="s">
        <v>65</v>
      </c>
      <c r="L12" s="83">
        <v>12</v>
      </c>
      <c r="M12" s="83"/>
      <c r="N12" s="63"/>
      <c r="O12" s="86" t="s">
        <v>231</v>
      </c>
      <c r="P12" s="88">
        <v>43605.32119212963</v>
      </c>
      <c r="Q12" s="86" t="s">
        <v>239</v>
      </c>
      <c r="R12" s="86"/>
      <c r="S12" s="86"/>
      <c r="T12" s="86"/>
      <c r="U12" s="86"/>
      <c r="V12" s="89" t="s">
        <v>251</v>
      </c>
      <c r="W12" s="88">
        <v>43605.32119212963</v>
      </c>
      <c r="X12" s="89" t="s">
        <v>259</v>
      </c>
      <c r="Y12" s="86"/>
      <c r="Z12" s="86"/>
      <c r="AA12" s="92" t="s">
        <v>267</v>
      </c>
      <c r="AB12" s="92" t="s">
        <v>274</v>
      </c>
      <c r="AC12" s="86" t="b">
        <v>0</v>
      </c>
      <c r="AD12" s="86">
        <v>0</v>
      </c>
      <c r="AE12" s="92" t="s">
        <v>282</v>
      </c>
      <c r="AF12" s="86" t="b">
        <v>0</v>
      </c>
      <c r="AG12" s="86" t="s">
        <v>284</v>
      </c>
      <c r="AH12" s="86"/>
      <c r="AI12" s="92" t="s">
        <v>280</v>
      </c>
      <c r="AJ12" s="86" t="b">
        <v>0</v>
      </c>
      <c r="AK12" s="86">
        <v>0</v>
      </c>
      <c r="AL12" s="92" t="s">
        <v>280</v>
      </c>
      <c r="AM12" s="86" t="s">
        <v>285</v>
      </c>
      <c r="AN12" s="86" t="b">
        <v>0</v>
      </c>
      <c r="AO12" s="92" t="s">
        <v>274</v>
      </c>
      <c r="AP12" s="86" t="s">
        <v>176</v>
      </c>
      <c r="AQ12" s="86">
        <v>0</v>
      </c>
      <c r="AR12" s="86">
        <v>0</v>
      </c>
      <c r="AS12" s="86" t="s">
        <v>289</v>
      </c>
      <c r="AT12" s="86" t="s">
        <v>291</v>
      </c>
      <c r="AU12" s="86" t="s">
        <v>293</v>
      </c>
      <c r="AV12" s="86" t="s">
        <v>295</v>
      </c>
      <c r="AW12" s="86" t="s">
        <v>297</v>
      </c>
      <c r="AX12" s="86" t="s">
        <v>299</v>
      </c>
      <c r="AY12" s="86" t="s">
        <v>301</v>
      </c>
      <c r="AZ12" s="89" t="s">
        <v>303</v>
      </c>
      <c r="BA12">
        <v>1</v>
      </c>
      <c r="BB12" s="85" t="str">
        <f>REPLACE(INDEX(GroupVertices[Group],MATCH(Edges24[[#This Row],[Vertex 1]],GroupVertices[Vertex],0)),1,1,"")</f>
        <v>3</v>
      </c>
      <c r="BC12" s="85" t="str">
        <f>REPLACE(INDEX(GroupVertices[Group],MATCH(Edges24[[#This Row],[Vertex 2]],GroupVertices[Vertex],0)),1,1,"")</f>
        <v>3</v>
      </c>
      <c r="BD12" s="51">
        <v>0</v>
      </c>
      <c r="BE12" s="52">
        <v>0</v>
      </c>
      <c r="BF12" s="51">
        <v>0</v>
      </c>
      <c r="BG12" s="52">
        <v>0</v>
      </c>
      <c r="BH12" s="51">
        <v>0</v>
      </c>
      <c r="BI12" s="52">
        <v>0</v>
      </c>
      <c r="BJ12" s="51">
        <v>15</v>
      </c>
      <c r="BK12" s="52">
        <v>100</v>
      </c>
      <c r="BL12" s="51">
        <v>15</v>
      </c>
    </row>
    <row r="13" spans="1:64" ht="15">
      <c r="A13" s="84" t="s">
        <v>219</v>
      </c>
      <c r="B13" s="84" t="s">
        <v>229</v>
      </c>
      <c r="C13" s="53"/>
      <c r="D13" s="54"/>
      <c r="E13" s="65"/>
      <c r="F13" s="55"/>
      <c r="G13" s="53"/>
      <c r="H13" s="57"/>
      <c r="I13" s="56"/>
      <c r="J13" s="56"/>
      <c r="K13" s="36" t="s">
        <v>65</v>
      </c>
      <c r="L13" s="83">
        <v>13</v>
      </c>
      <c r="M13" s="83"/>
      <c r="N13" s="63"/>
      <c r="O13" s="86" t="s">
        <v>232</v>
      </c>
      <c r="P13" s="88">
        <v>43606.002430555556</v>
      </c>
      <c r="Q13" s="86" t="s">
        <v>240</v>
      </c>
      <c r="R13" s="86"/>
      <c r="S13" s="86"/>
      <c r="T13" s="86"/>
      <c r="U13" s="86"/>
      <c r="V13" s="89" t="s">
        <v>252</v>
      </c>
      <c r="W13" s="88">
        <v>43606.002430555556</v>
      </c>
      <c r="X13" s="89" t="s">
        <v>260</v>
      </c>
      <c r="Y13" s="86"/>
      <c r="Z13" s="86"/>
      <c r="AA13" s="92" t="s">
        <v>268</v>
      </c>
      <c r="AB13" s="92" t="s">
        <v>275</v>
      </c>
      <c r="AC13" s="86" t="b">
        <v>0</v>
      </c>
      <c r="AD13" s="86">
        <v>0</v>
      </c>
      <c r="AE13" s="92" t="s">
        <v>283</v>
      </c>
      <c r="AF13" s="86" t="b">
        <v>0</v>
      </c>
      <c r="AG13" s="86" t="s">
        <v>284</v>
      </c>
      <c r="AH13" s="86"/>
      <c r="AI13" s="92" t="s">
        <v>280</v>
      </c>
      <c r="AJ13" s="86" t="b">
        <v>0</v>
      </c>
      <c r="AK13" s="86">
        <v>0</v>
      </c>
      <c r="AL13" s="92" t="s">
        <v>280</v>
      </c>
      <c r="AM13" s="86" t="s">
        <v>286</v>
      </c>
      <c r="AN13" s="86" t="b">
        <v>0</v>
      </c>
      <c r="AO13" s="92" t="s">
        <v>275</v>
      </c>
      <c r="AP13" s="86" t="s">
        <v>176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c r="BE13" s="52"/>
      <c r="BF13" s="51"/>
      <c r="BG13" s="52"/>
      <c r="BH13" s="51"/>
      <c r="BI13" s="52"/>
      <c r="BJ13" s="51"/>
      <c r="BK13" s="52"/>
      <c r="BL13" s="51"/>
    </row>
    <row r="14" spans="1:64" ht="15">
      <c r="A14" s="84" t="s">
        <v>219</v>
      </c>
      <c r="B14" s="84" t="s">
        <v>230</v>
      </c>
      <c r="C14" s="53"/>
      <c r="D14" s="54"/>
      <c r="E14" s="65"/>
      <c r="F14" s="55"/>
      <c r="G14" s="53"/>
      <c r="H14" s="57"/>
      <c r="I14" s="56"/>
      <c r="J14" s="56"/>
      <c r="K14" s="36" t="s">
        <v>65</v>
      </c>
      <c r="L14" s="83">
        <v>14</v>
      </c>
      <c r="M14" s="83"/>
      <c r="N14" s="63"/>
      <c r="O14" s="86" t="s">
        <v>231</v>
      </c>
      <c r="P14" s="88">
        <v>43606.002430555556</v>
      </c>
      <c r="Q14" s="86" t="s">
        <v>240</v>
      </c>
      <c r="R14" s="86"/>
      <c r="S14" s="86"/>
      <c r="T14" s="86"/>
      <c r="U14" s="86"/>
      <c r="V14" s="89" t="s">
        <v>252</v>
      </c>
      <c r="W14" s="88">
        <v>43606.002430555556</v>
      </c>
      <c r="X14" s="89" t="s">
        <v>260</v>
      </c>
      <c r="Y14" s="86"/>
      <c r="Z14" s="86"/>
      <c r="AA14" s="92" t="s">
        <v>268</v>
      </c>
      <c r="AB14" s="92" t="s">
        <v>275</v>
      </c>
      <c r="AC14" s="86" t="b">
        <v>0</v>
      </c>
      <c r="AD14" s="86">
        <v>0</v>
      </c>
      <c r="AE14" s="92" t="s">
        <v>283</v>
      </c>
      <c r="AF14" s="86" t="b">
        <v>0</v>
      </c>
      <c r="AG14" s="86" t="s">
        <v>284</v>
      </c>
      <c r="AH14" s="86"/>
      <c r="AI14" s="92" t="s">
        <v>280</v>
      </c>
      <c r="AJ14" s="86" t="b">
        <v>0</v>
      </c>
      <c r="AK14" s="86">
        <v>0</v>
      </c>
      <c r="AL14" s="92" t="s">
        <v>280</v>
      </c>
      <c r="AM14" s="86" t="s">
        <v>286</v>
      </c>
      <c r="AN14" s="86" t="b">
        <v>0</v>
      </c>
      <c r="AO14" s="92" t="s">
        <v>275</v>
      </c>
      <c r="AP14" s="86" t="s">
        <v>176</v>
      </c>
      <c r="AQ14" s="86">
        <v>0</v>
      </c>
      <c r="AR14" s="86">
        <v>0</v>
      </c>
      <c r="AS14" s="86"/>
      <c r="AT14" s="86"/>
      <c r="AU14" s="86"/>
      <c r="AV14" s="86"/>
      <c r="AW14" s="86"/>
      <c r="AX14" s="86"/>
      <c r="AY14" s="86"/>
      <c r="AZ14" s="86"/>
      <c r="BA14">
        <v>1</v>
      </c>
      <c r="BB14" s="85" t="str">
        <f>REPLACE(INDEX(GroupVertices[Group],MATCH(Edges24[[#This Row],[Vertex 1]],GroupVertices[Vertex],0)),1,1,"")</f>
        <v>2</v>
      </c>
      <c r="BC14" s="85" t="str">
        <f>REPLACE(INDEX(GroupVertices[Group],MATCH(Edges24[[#This Row],[Vertex 2]],GroupVertices[Vertex],0)),1,1,"")</f>
        <v>2</v>
      </c>
      <c r="BD14" s="51">
        <v>0</v>
      </c>
      <c r="BE14" s="52">
        <v>0</v>
      </c>
      <c r="BF14" s="51">
        <v>0</v>
      </c>
      <c r="BG14" s="52">
        <v>0</v>
      </c>
      <c r="BH14" s="51">
        <v>0</v>
      </c>
      <c r="BI14" s="52">
        <v>0</v>
      </c>
      <c r="BJ14" s="51">
        <v>21</v>
      </c>
      <c r="BK14" s="52">
        <v>100</v>
      </c>
      <c r="BL14"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5" r:id="rId1" display="https://twitter.com/i/web/status/1127879552678662149"/>
    <hyperlink ref="R6" r:id="rId2" display="https://twitter.com/i/web/status/1127879552678662149"/>
    <hyperlink ref="R7" r:id="rId3" display="https://twitter.com/i/web/status/1127879552678662149"/>
    <hyperlink ref="R8" r:id="rId4" display="https://twitter.com/i/web/status/1127879552678662149"/>
    <hyperlink ref="R9" r:id="rId5" display="https://twitter.com/i/web/status/1127893663676280833"/>
    <hyperlink ref="V3" r:id="rId6" display="http://pbs.twimg.com/profile_images/1127004089655734272/ysP2NK1V_normal.jpg"/>
    <hyperlink ref="V4" r:id="rId7" display="http://pbs.twimg.com/profile_images/1122045604220342273/EFIyTEQW_normal.jpg"/>
    <hyperlink ref="V5" r:id="rId8" display="http://pbs.twimg.com/profile_images/2701468385/385aefb9e32ea1b4b387de0417fbe70a_normal.jpeg"/>
    <hyperlink ref="V6" r:id="rId9" display="http://pbs.twimg.com/profile_images/2701468385/385aefb9e32ea1b4b387de0417fbe70a_normal.jpeg"/>
    <hyperlink ref="V7" r:id="rId10" display="http://pbs.twimg.com/profile_images/2701468385/385aefb9e32ea1b4b387de0417fbe70a_normal.jpeg"/>
    <hyperlink ref="V8" r:id="rId11" display="http://pbs.twimg.com/profile_images/2701468385/385aefb9e32ea1b4b387de0417fbe70a_normal.jpeg"/>
    <hyperlink ref="V9" r:id="rId12" display="http://pbs.twimg.com/profile_images/1129517405758218240/IzCq8oPi_normal.jpg"/>
    <hyperlink ref="V10" r:id="rId13" display="http://pbs.twimg.com/profile_images/1126673937272856581/zubvPEvG_normal.jpg"/>
    <hyperlink ref="V11" r:id="rId14" display="http://pbs.twimg.com/profile_images/863429916460765184/pyn3sgd7_normal.jpg"/>
    <hyperlink ref="V12" r:id="rId15" display="http://pbs.twimg.com/profile_images/1128299716029054976/i0qbNjjz_normal.jpg"/>
    <hyperlink ref="V13" r:id="rId16" display="http://pbs.twimg.com/profile_images/1083704019334369280/CkjS3lMc_normal.jpg"/>
    <hyperlink ref="V14" r:id="rId17" display="http://pbs.twimg.com/profile_images/1083704019334369280/CkjS3lMc_normal.jpg"/>
    <hyperlink ref="X3" r:id="rId18" display="https://twitter.com/#!/g_5jhr/status/1127556016009351168"/>
    <hyperlink ref="X4" r:id="rId19" display="https://twitter.com/#!/zooz66770086/status/1127681333306720256"/>
    <hyperlink ref="X5" r:id="rId20" display="https://twitter.com/#!/vincentsleiman/status/1127879552678662149"/>
    <hyperlink ref="X6" r:id="rId21" display="https://twitter.com/#!/vincentsleiman/status/1127879552678662149"/>
    <hyperlink ref="X7" r:id="rId22" display="https://twitter.com/#!/vincentsleiman/status/1127879552678662149"/>
    <hyperlink ref="X8" r:id="rId23" display="https://twitter.com/#!/vincentsleiman/status/1127879552678662149"/>
    <hyperlink ref="X9" r:id="rId24" display="https://twitter.com/#!/omar_taha90/status/1127893663676280833"/>
    <hyperlink ref="X10" r:id="rId25" display="https://twitter.com/#!/klb_sori/status/1129188206799392769"/>
    <hyperlink ref="X11" r:id="rId26" display="https://twitter.com/#!/monaassaad1/status/1130360634456072194"/>
    <hyperlink ref="X12" r:id="rId27" display="https://twitter.com/#!/imhappy3131992/status/1130378253733117954"/>
    <hyperlink ref="X13" r:id="rId28" display="https://twitter.com/#!/14khoookha/status/1130625125596794881"/>
    <hyperlink ref="X14" r:id="rId29" display="https://twitter.com/#!/14khoookha/status/1130625125596794881"/>
    <hyperlink ref="AZ4" r:id="rId30" display="https://api.twitter.com/1.1/geo/id/5b48ef7ce45e4fff.json"/>
    <hyperlink ref="AZ12" r:id="rId31" display="https://api.twitter.com/1.1/geo/id/01c4458d527725a1.json"/>
  </hyperlinks>
  <printOptions/>
  <pageMargins left="0.7" right="0.7" top="0.75" bottom="0.75" header="0.3" footer="0.3"/>
  <pageSetup horizontalDpi="600" verticalDpi="600" orientation="portrait" r:id="rId35"/>
  <legacyDrawing r:id="rId33"/>
  <tableParts>
    <tablePart r:id="rId3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685</v>
      </c>
      <c r="B1" s="13" t="s">
        <v>34</v>
      </c>
    </row>
    <row r="2" spans="1:2" ht="15">
      <c r="A2" s="124" t="s">
        <v>214</v>
      </c>
      <c r="B2" s="85">
        <v>12</v>
      </c>
    </row>
    <row r="3" spans="1:2" ht="15">
      <c r="A3" s="124" t="s">
        <v>219</v>
      </c>
      <c r="B3" s="85">
        <v>2</v>
      </c>
    </row>
    <row r="4" spans="1:2" ht="15">
      <c r="A4" s="124" t="s">
        <v>217</v>
      </c>
      <c r="B4" s="85">
        <v>0</v>
      </c>
    </row>
    <row r="5" spans="1:2" ht="15">
      <c r="A5" s="124" t="s">
        <v>227</v>
      </c>
      <c r="B5" s="85">
        <v>0</v>
      </c>
    </row>
    <row r="6" spans="1:2" ht="15">
      <c r="A6" s="124" t="s">
        <v>226</v>
      </c>
      <c r="B6" s="85">
        <v>0</v>
      </c>
    </row>
    <row r="7" spans="1:2" ht="15">
      <c r="A7" s="124" t="s">
        <v>216</v>
      </c>
      <c r="B7" s="85">
        <v>0</v>
      </c>
    </row>
    <row r="8" spans="1:2" ht="15">
      <c r="A8" s="124" t="s">
        <v>228</v>
      </c>
      <c r="B8" s="85">
        <v>0</v>
      </c>
    </row>
    <row r="9" spans="1:2" ht="15">
      <c r="A9" s="124" t="s">
        <v>229</v>
      </c>
      <c r="B9" s="85">
        <v>0</v>
      </c>
    </row>
    <row r="10" spans="1:2" ht="15">
      <c r="A10" s="124" t="s">
        <v>218</v>
      </c>
      <c r="B10" s="85">
        <v>0</v>
      </c>
    </row>
    <row r="11" spans="1:2" ht="15">
      <c r="A11" s="124" t="s">
        <v>230</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687</v>
      </c>
      <c r="B25" t="s">
        <v>686</v>
      </c>
    </row>
    <row r="26" spans="1:2" ht="15">
      <c r="A26" s="136">
        <v>43597.53329861111</v>
      </c>
      <c r="B26" s="3">
        <v>1</v>
      </c>
    </row>
    <row r="27" spans="1:2" ht="15">
      <c r="A27" s="136">
        <v>43597.879108796296</v>
      </c>
      <c r="B27" s="3">
        <v>1</v>
      </c>
    </row>
    <row r="28" spans="1:2" ht="15">
      <c r="A28" s="136">
        <v>43598.426099537035</v>
      </c>
      <c r="B28" s="3">
        <v>4</v>
      </c>
    </row>
    <row r="29" spans="1:2" ht="15">
      <c r="A29" s="136">
        <v>43598.46503472222</v>
      </c>
      <c r="B29" s="3">
        <v>1</v>
      </c>
    </row>
    <row r="30" spans="1:2" ht="15">
      <c r="A30" s="136">
        <v>43602.03729166667</v>
      </c>
      <c r="B30" s="3">
        <v>1</v>
      </c>
    </row>
    <row r="31" spans="1:2" ht="15">
      <c r="A31" s="136">
        <v>43605.272569444445</v>
      </c>
      <c r="B31" s="3">
        <v>1</v>
      </c>
    </row>
    <row r="32" spans="1:2" ht="15">
      <c r="A32" s="136">
        <v>43605.32119212963</v>
      </c>
      <c r="B32" s="3">
        <v>1</v>
      </c>
    </row>
    <row r="33" spans="1:2" ht="15">
      <c r="A33" s="136">
        <v>43606.002430555556</v>
      </c>
      <c r="B33" s="3">
        <v>2</v>
      </c>
    </row>
    <row r="34" spans="1:2" ht="15">
      <c r="A34" s="136" t="s">
        <v>688</v>
      </c>
      <c r="B34"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304</v>
      </c>
      <c r="AE2" s="13" t="s">
        <v>305</v>
      </c>
      <c r="AF2" s="13" t="s">
        <v>306</v>
      </c>
      <c r="AG2" s="13" t="s">
        <v>307</v>
      </c>
      <c r="AH2" s="13" t="s">
        <v>308</v>
      </c>
      <c r="AI2" s="13" t="s">
        <v>309</v>
      </c>
      <c r="AJ2" s="13" t="s">
        <v>310</v>
      </c>
      <c r="AK2" s="13" t="s">
        <v>311</v>
      </c>
      <c r="AL2" s="13" t="s">
        <v>312</v>
      </c>
      <c r="AM2" s="13" t="s">
        <v>313</v>
      </c>
      <c r="AN2" s="13" t="s">
        <v>314</v>
      </c>
      <c r="AO2" s="13" t="s">
        <v>315</v>
      </c>
      <c r="AP2" s="13" t="s">
        <v>316</v>
      </c>
      <c r="AQ2" s="13" t="s">
        <v>317</v>
      </c>
      <c r="AR2" s="13" t="s">
        <v>318</v>
      </c>
      <c r="AS2" s="13" t="s">
        <v>192</v>
      </c>
      <c r="AT2" s="13" t="s">
        <v>319</v>
      </c>
      <c r="AU2" s="13" t="s">
        <v>320</v>
      </c>
      <c r="AV2" s="13" t="s">
        <v>321</v>
      </c>
      <c r="AW2" s="13" t="s">
        <v>322</v>
      </c>
      <c r="AX2" s="13" t="s">
        <v>323</v>
      </c>
      <c r="AY2" s="13" t="s">
        <v>324</v>
      </c>
      <c r="AZ2" s="13" t="s">
        <v>503</v>
      </c>
      <c r="BA2" s="130" t="s">
        <v>624</v>
      </c>
      <c r="BB2" s="130" t="s">
        <v>625</v>
      </c>
      <c r="BC2" s="130" t="s">
        <v>626</v>
      </c>
      <c r="BD2" s="130" t="s">
        <v>627</v>
      </c>
      <c r="BE2" s="130" t="s">
        <v>628</v>
      </c>
      <c r="BF2" s="130" t="s">
        <v>629</v>
      </c>
      <c r="BG2" s="130" t="s">
        <v>630</v>
      </c>
      <c r="BH2" s="130" t="s">
        <v>639</v>
      </c>
      <c r="BI2" s="130" t="s">
        <v>640</v>
      </c>
      <c r="BJ2" s="130" t="s">
        <v>649</v>
      </c>
      <c r="BK2" s="130" t="s">
        <v>673</v>
      </c>
      <c r="BL2" s="130" t="s">
        <v>674</v>
      </c>
      <c r="BM2" s="130" t="s">
        <v>675</v>
      </c>
      <c r="BN2" s="130" t="s">
        <v>676</v>
      </c>
      <c r="BO2" s="130" t="s">
        <v>677</v>
      </c>
      <c r="BP2" s="130" t="s">
        <v>678</v>
      </c>
      <c r="BQ2" s="130" t="s">
        <v>679</v>
      </c>
      <c r="BR2" s="130" t="s">
        <v>680</v>
      </c>
      <c r="BS2" s="130" t="s">
        <v>682</v>
      </c>
      <c r="BT2" s="3"/>
      <c r="BU2" s="3"/>
    </row>
    <row r="3" spans="1:73" ht="15" customHeight="1">
      <c r="A3" s="50" t="s">
        <v>212</v>
      </c>
      <c r="B3" s="53"/>
      <c r="C3" s="53" t="s">
        <v>64</v>
      </c>
      <c r="D3" s="54">
        <v>196.68595668230364</v>
      </c>
      <c r="E3" s="55"/>
      <c r="F3" s="112" t="s">
        <v>245</v>
      </c>
      <c r="G3" s="53"/>
      <c r="H3" s="57" t="s">
        <v>212</v>
      </c>
      <c r="I3" s="56"/>
      <c r="J3" s="56"/>
      <c r="K3" s="114" t="s">
        <v>429</v>
      </c>
      <c r="L3" s="59">
        <v>1</v>
      </c>
      <c r="M3" s="60">
        <v>6419.111328125</v>
      </c>
      <c r="N3" s="60">
        <v>6699.330078125</v>
      </c>
      <c r="O3" s="58"/>
      <c r="P3" s="61"/>
      <c r="Q3" s="61"/>
      <c r="R3" s="51"/>
      <c r="S3" s="51">
        <v>0</v>
      </c>
      <c r="T3" s="51">
        <v>1</v>
      </c>
      <c r="U3" s="52">
        <v>0</v>
      </c>
      <c r="V3" s="52">
        <v>1</v>
      </c>
      <c r="W3" s="52">
        <v>0</v>
      </c>
      <c r="X3" s="52">
        <v>0.999971</v>
      </c>
      <c r="Y3" s="52">
        <v>0</v>
      </c>
      <c r="Z3" s="52">
        <v>0</v>
      </c>
      <c r="AA3" s="62">
        <v>3</v>
      </c>
      <c r="AB3" s="62"/>
      <c r="AC3" s="63"/>
      <c r="AD3" s="85" t="s">
        <v>325</v>
      </c>
      <c r="AE3" s="85">
        <v>4039</v>
      </c>
      <c r="AF3" s="85">
        <v>4165</v>
      </c>
      <c r="AG3" s="85">
        <v>27139</v>
      </c>
      <c r="AH3" s="85">
        <v>308</v>
      </c>
      <c r="AI3" s="85"/>
      <c r="AJ3" s="85" t="s">
        <v>344</v>
      </c>
      <c r="AK3" s="85" t="s">
        <v>360</v>
      </c>
      <c r="AL3" s="85"/>
      <c r="AM3" s="85"/>
      <c r="AN3" s="87">
        <v>43277.3825</v>
      </c>
      <c r="AO3" s="90" t="s">
        <v>377</v>
      </c>
      <c r="AP3" s="85" t="b">
        <v>1</v>
      </c>
      <c r="AQ3" s="85" t="b">
        <v>0</v>
      </c>
      <c r="AR3" s="85" t="b">
        <v>0</v>
      </c>
      <c r="AS3" s="85" t="s">
        <v>284</v>
      </c>
      <c r="AT3" s="85">
        <v>1</v>
      </c>
      <c r="AU3" s="85"/>
      <c r="AV3" s="85" t="b">
        <v>0</v>
      </c>
      <c r="AW3" s="85" t="s">
        <v>409</v>
      </c>
      <c r="AX3" s="90" t="s">
        <v>410</v>
      </c>
      <c r="AY3" s="85" t="s">
        <v>66</v>
      </c>
      <c r="AZ3" s="85" t="str">
        <f>REPLACE(INDEX(GroupVertices[Group],MATCH(Vertices[[#This Row],[Vertex]],GroupVertices[Vertex],0)),1,1,"")</f>
        <v>7</v>
      </c>
      <c r="BA3" s="51"/>
      <c r="BB3" s="51"/>
      <c r="BC3" s="51"/>
      <c r="BD3" s="51"/>
      <c r="BE3" s="51"/>
      <c r="BF3" s="51"/>
      <c r="BG3" s="131" t="s">
        <v>631</v>
      </c>
      <c r="BH3" s="131" t="s">
        <v>631</v>
      </c>
      <c r="BI3" s="131" t="s">
        <v>641</v>
      </c>
      <c r="BJ3" s="131" t="s">
        <v>641</v>
      </c>
      <c r="BK3" s="131">
        <v>0</v>
      </c>
      <c r="BL3" s="134">
        <v>0</v>
      </c>
      <c r="BM3" s="131">
        <v>0</v>
      </c>
      <c r="BN3" s="134">
        <v>0</v>
      </c>
      <c r="BO3" s="131">
        <v>0</v>
      </c>
      <c r="BP3" s="134">
        <v>0</v>
      </c>
      <c r="BQ3" s="131">
        <v>12</v>
      </c>
      <c r="BR3" s="134">
        <v>100</v>
      </c>
      <c r="BS3" s="131">
        <v>12</v>
      </c>
      <c r="BT3" s="3"/>
      <c r="BU3" s="3"/>
    </row>
    <row r="4" spans="1:76" ht="15">
      <c r="A4" s="14" t="s">
        <v>220</v>
      </c>
      <c r="B4" s="15"/>
      <c r="C4" s="15" t="s">
        <v>64</v>
      </c>
      <c r="D4" s="93">
        <v>162.70258508833217</v>
      </c>
      <c r="E4" s="81"/>
      <c r="F4" s="112" t="s">
        <v>398</v>
      </c>
      <c r="G4" s="15"/>
      <c r="H4" s="16" t="s">
        <v>220</v>
      </c>
      <c r="I4" s="66"/>
      <c r="J4" s="66"/>
      <c r="K4" s="114" t="s">
        <v>430</v>
      </c>
      <c r="L4" s="94">
        <v>1</v>
      </c>
      <c r="M4" s="95">
        <v>6419.111328125</v>
      </c>
      <c r="N4" s="95">
        <v>8663.83984375</v>
      </c>
      <c r="O4" s="77"/>
      <c r="P4" s="96"/>
      <c r="Q4" s="96"/>
      <c r="R4" s="97"/>
      <c r="S4" s="51">
        <v>1</v>
      </c>
      <c r="T4" s="51">
        <v>0</v>
      </c>
      <c r="U4" s="52">
        <v>0</v>
      </c>
      <c r="V4" s="52">
        <v>1</v>
      </c>
      <c r="W4" s="52">
        <v>0</v>
      </c>
      <c r="X4" s="52">
        <v>0.999971</v>
      </c>
      <c r="Y4" s="52">
        <v>0</v>
      </c>
      <c r="Z4" s="52">
        <v>0</v>
      </c>
      <c r="AA4" s="82">
        <v>4</v>
      </c>
      <c r="AB4" s="82"/>
      <c r="AC4" s="98"/>
      <c r="AD4" s="85" t="s">
        <v>326</v>
      </c>
      <c r="AE4" s="85">
        <v>25</v>
      </c>
      <c r="AF4" s="85">
        <v>102</v>
      </c>
      <c r="AG4" s="85">
        <v>693</v>
      </c>
      <c r="AH4" s="85">
        <v>1882</v>
      </c>
      <c r="AI4" s="85"/>
      <c r="AJ4" s="85" t="s">
        <v>345</v>
      </c>
      <c r="AK4" s="85" t="s">
        <v>361</v>
      </c>
      <c r="AL4" s="85"/>
      <c r="AM4" s="85"/>
      <c r="AN4" s="87">
        <v>42817.580358796295</v>
      </c>
      <c r="AO4" s="90" t="s">
        <v>378</v>
      </c>
      <c r="AP4" s="85" t="b">
        <v>1</v>
      </c>
      <c r="AQ4" s="85" t="b">
        <v>0</v>
      </c>
      <c r="AR4" s="85" t="b">
        <v>0</v>
      </c>
      <c r="AS4" s="85" t="s">
        <v>284</v>
      </c>
      <c r="AT4" s="85">
        <v>0</v>
      </c>
      <c r="AU4" s="85"/>
      <c r="AV4" s="85" t="b">
        <v>0</v>
      </c>
      <c r="AW4" s="85" t="s">
        <v>409</v>
      </c>
      <c r="AX4" s="90" t="s">
        <v>411</v>
      </c>
      <c r="AY4" s="85" t="s">
        <v>65</v>
      </c>
      <c r="AZ4" s="85" t="str">
        <f>REPLACE(INDEX(GroupVertices[Group],MATCH(Vertices[[#This Row],[Vertex]],GroupVertices[Vertex],0)),1,1,"")</f>
        <v>7</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164.08266294041323</v>
      </c>
      <c r="E5" s="81"/>
      <c r="F5" s="112" t="s">
        <v>246</v>
      </c>
      <c r="G5" s="15"/>
      <c r="H5" s="16" t="s">
        <v>213</v>
      </c>
      <c r="I5" s="66"/>
      <c r="J5" s="66"/>
      <c r="K5" s="114" t="s">
        <v>431</v>
      </c>
      <c r="L5" s="94">
        <v>1</v>
      </c>
      <c r="M5" s="95">
        <v>3966.46484375</v>
      </c>
      <c r="N5" s="95">
        <v>1229.288818359375</v>
      </c>
      <c r="O5" s="77"/>
      <c r="P5" s="96"/>
      <c r="Q5" s="96"/>
      <c r="R5" s="97"/>
      <c r="S5" s="51">
        <v>0</v>
      </c>
      <c r="T5" s="51">
        <v>1</v>
      </c>
      <c r="U5" s="52">
        <v>0</v>
      </c>
      <c r="V5" s="52">
        <v>1</v>
      </c>
      <c r="W5" s="52">
        <v>0</v>
      </c>
      <c r="X5" s="52">
        <v>0.999971</v>
      </c>
      <c r="Y5" s="52">
        <v>0</v>
      </c>
      <c r="Z5" s="52">
        <v>0</v>
      </c>
      <c r="AA5" s="82">
        <v>5</v>
      </c>
      <c r="AB5" s="82"/>
      <c r="AC5" s="98"/>
      <c r="AD5" s="85" t="s">
        <v>327</v>
      </c>
      <c r="AE5" s="85">
        <v>203</v>
      </c>
      <c r="AF5" s="85">
        <v>267</v>
      </c>
      <c r="AG5" s="85">
        <v>592</v>
      </c>
      <c r="AH5" s="85">
        <v>662</v>
      </c>
      <c r="AI5" s="85"/>
      <c r="AJ5" s="85" t="s">
        <v>346</v>
      </c>
      <c r="AK5" s="85" t="s">
        <v>362</v>
      </c>
      <c r="AL5" s="85"/>
      <c r="AM5" s="85"/>
      <c r="AN5" s="87">
        <v>43582.27841435185</v>
      </c>
      <c r="AO5" s="90" t="s">
        <v>379</v>
      </c>
      <c r="AP5" s="85" t="b">
        <v>1</v>
      </c>
      <c r="AQ5" s="85" t="b">
        <v>0</v>
      </c>
      <c r="AR5" s="85" t="b">
        <v>1</v>
      </c>
      <c r="AS5" s="85" t="s">
        <v>394</v>
      </c>
      <c r="AT5" s="85">
        <v>2</v>
      </c>
      <c r="AU5" s="85"/>
      <c r="AV5" s="85" t="b">
        <v>0</v>
      </c>
      <c r="AW5" s="85" t="s">
        <v>409</v>
      </c>
      <c r="AX5" s="90" t="s">
        <v>412</v>
      </c>
      <c r="AY5" s="85" t="s">
        <v>66</v>
      </c>
      <c r="AZ5" s="85" t="str">
        <f>REPLACE(INDEX(GroupVertices[Group],MATCH(Vertices[[#This Row],[Vertex]],GroupVertices[Vertex],0)),1,1,"")</f>
        <v>6</v>
      </c>
      <c r="BA5" s="51"/>
      <c r="BB5" s="51"/>
      <c r="BC5" s="51"/>
      <c r="BD5" s="51"/>
      <c r="BE5" s="51"/>
      <c r="BF5" s="51"/>
      <c r="BG5" s="131" t="s">
        <v>632</v>
      </c>
      <c r="BH5" s="131" t="s">
        <v>632</v>
      </c>
      <c r="BI5" s="131" t="s">
        <v>642</v>
      </c>
      <c r="BJ5" s="131" t="s">
        <v>642</v>
      </c>
      <c r="BK5" s="131">
        <v>0</v>
      </c>
      <c r="BL5" s="134">
        <v>0</v>
      </c>
      <c r="BM5" s="131">
        <v>0</v>
      </c>
      <c r="BN5" s="134">
        <v>0</v>
      </c>
      <c r="BO5" s="131">
        <v>0</v>
      </c>
      <c r="BP5" s="134">
        <v>0</v>
      </c>
      <c r="BQ5" s="131">
        <v>11</v>
      </c>
      <c r="BR5" s="134">
        <v>100</v>
      </c>
      <c r="BS5" s="131">
        <v>11</v>
      </c>
      <c r="BT5" s="2"/>
      <c r="BU5" s="3"/>
      <c r="BV5" s="3"/>
      <c r="BW5" s="3"/>
      <c r="BX5" s="3"/>
    </row>
    <row r="6" spans="1:76" ht="15">
      <c r="A6" s="14" t="s">
        <v>221</v>
      </c>
      <c r="B6" s="15"/>
      <c r="C6" s="15" t="s">
        <v>64</v>
      </c>
      <c r="D6" s="93">
        <v>243.0147519712546</v>
      </c>
      <c r="E6" s="81"/>
      <c r="F6" s="112" t="s">
        <v>399</v>
      </c>
      <c r="G6" s="15"/>
      <c r="H6" s="16" t="s">
        <v>221</v>
      </c>
      <c r="I6" s="66"/>
      <c r="J6" s="66"/>
      <c r="K6" s="114" t="s">
        <v>432</v>
      </c>
      <c r="L6" s="94">
        <v>1</v>
      </c>
      <c r="M6" s="95">
        <v>3966.46484375</v>
      </c>
      <c r="N6" s="95">
        <v>2982.0546875</v>
      </c>
      <c r="O6" s="77"/>
      <c r="P6" s="96"/>
      <c r="Q6" s="96"/>
      <c r="R6" s="97"/>
      <c r="S6" s="51">
        <v>1</v>
      </c>
      <c r="T6" s="51">
        <v>0</v>
      </c>
      <c r="U6" s="52">
        <v>0</v>
      </c>
      <c r="V6" s="52">
        <v>1</v>
      </c>
      <c r="W6" s="52">
        <v>0</v>
      </c>
      <c r="X6" s="52">
        <v>0.999971</v>
      </c>
      <c r="Y6" s="52">
        <v>0</v>
      </c>
      <c r="Z6" s="52">
        <v>0</v>
      </c>
      <c r="AA6" s="82">
        <v>6</v>
      </c>
      <c r="AB6" s="82"/>
      <c r="AC6" s="98"/>
      <c r="AD6" s="85" t="s">
        <v>328</v>
      </c>
      <c r="AE6" s="85">
        <v>10071</v>
      </c>
      <c r="AF6" s="85">
        <v>9704</v>
      </c>
      <c r="AG6" s="85">
        <v>43124</v>
      </c>
      <c r="AH6" s="85">
        <v>1780</v>
      </c>
      <c r="AI6" s="85"/>
      <c r="AJ6" s="85" t="s">
        <v>347</v>
      </c>
      <c r="AK6" s="85"/>
      <c r="AL6" s="85"/>
      <c r="AM6" s="85"/>
      <c r="AN6" s="87">
        <v>42718.57618055555</v>
      </c>
      <c r="AO6" s="90" t="s">
        <v>380</v>
      </c>
      <c r="AP6" s="85" t="b">
        <v>1</v>
      </c>
      <c r="AQ6" s="85" t="b">
        <v>0</v>
      </c>
      <c r="AR6" s="85" t="b">
        <v>1</v>
      </c>
      <c r="AS6" s="85" t="s">
        <v>284</v>
      </c>
      <c r="AT6" s="85">
        <v>7</v>
      </c>
      <c r="AU6" s="85"/>
      <c r="AV6" s="85" t="b">
        <v>0</v>
      </c>
      <c r="AW6" s="85" t="s">
        <v>409</v>
      </c>
      <c r="AX6" s="90" t="s">
        <v>413</v>
      </c>
      <c r="AY6" s="85" t="s">
        <v>65</v>
      </c>
      <c r="AZ6" s="85" t="str">
        <f>REPLACE(INDEX(GroupVertices[Group],MATCH(Vertices[[#This Row],[Vertex]],GroupVertices[Vertex],0)),1,1,"")</f>
        <v>6</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164.90234554346742</v>
      </c>
      <c r="E7" s="81"/>
      <c r="F7" s="112" t="s">
        <v>247</v>
      </c>
      <c r="G7" s="15"/>
      <c r="H7" s="16" t="s">
        <v>214</v>
      </c>
      <c r="I7" s="66"/>
      <c r="J7" s="66"/>
      <c r="K7" s="114" t="s">
        <v>433</v>
      </c>
      <c r="L7" s="94">
        <v>9999</v>
      </c>
      <c r="M7" s="95">
        <v>240.91159057617188</v>
      </c>
      <c r="N7" s="95">
        <v>2753.906494140625</v>
      </c>
      <c r="O7" s="77"/>
      <c r="P7" s="96"/>
      <c r="Q7" s="96"/>
      <c r="R7" s="97"/>
      <c r="S7" s="51">
        <v>0</v>
      </c>
      <c r="T7" s="51">
        <v>4</v>
      </c>
      <c r="U7" s="52">
        <v>12</v>
      </c>
      <c r="V7" s="52">
        <v>0.25</v>
      </c>
      <c r="W7" s="52">
        <v>0.2</v>
      </c>
      <c r="X7" s="52">
        <v>2.378308</v>
      </c>
      <c r="Y7" s="52">
        <v>0</v>
      </c>
      <c r="Z7" s="52">
        <v>0</v>
      </c>
      <c r="AA7" s="82">
        <v>7</v>
      </c>
      <c r="AB7" s="82"/>
      <c r="AC7" s="98"/>
      <c r="AD7" s="85" t="s">
        <v>329</v>
      </c>
      <c r="AE7" s="85">
        <v>375</v>
      </c>
      <c r="AF7" s="85">
        <v>365</v>
      </c>
      <c r="AG7" s="85">
        <v>3879</v>
      </c>
      <c r="AH7" s="85">
        <v>6753</v>
      </c>
      <c r="AI7" s="85"/>
      <c r="AJ7" s="85"/>
      <c r="AK7" s="85"/>
      <c r="AL7" s="85"/>
      <c r="AM7" s="85"/>
      <c r="AN7" s="87">
        <v>41192.450694444444</v>
      </c>
      <c r="AO7" s="90" t="s">
        <v>381</v>
      </c>
      <c r="AP7" s="85" t="b">
        <v>1</v>
      </c>
      <c r="AQ7" s="85" t="b">
        <v>0</v>
      </c>
      <c r="AR7" s="85" t="b">
        <v>0</v>
      </c>
      <c r="AS7" s="85" t="s">
        <v>394</v>
      </c>
      <c r="AT7" s="85">
        <v>0</v>
      </c>
      <c r="AU7" s="90" t="s">
        <v>396</v>
      </c>
      <c r="AV7" s="85" t="b">
        <v>0</v>
      </c>
      <c r="AW7" s="85" t="s">
        <v>409</v>
      </c>
      <c r="AX7" s="90" t="s">
        <v>414</v>
      </c>
      <c r="AY7" s="85" t="s">
        <v>66</v>
      </c>
      <c r="AZ7" s="85" t="str">
        <f>REPLACE(INDEX(GroupVertices[Group],MATCH(Vertices[[#This Row],[Vertex]],GroupVertices[Vertex],0)),1,1,"")</f>
        <v>1</v>
      </c>
      <c r="BA7" s="51" t="s">
        <v>241</v>
      </c>
      <c r="BB7" s="51" t="s">
        <v>241</v>
      </c>
      <c r="BC7" s="51" t="s">
        <v>243</v>
      </c>
      <c r="BD7" s="51" t="s">
        <v>243</v>
      </c>
      <c r="BE7" s="51"/>
      <c r="BF7" s="51"/>
      <c r="BG7" s="131" t="s">
        <v>633</v>
      </c>
      <c r="BH7" s="131" t="s">
        <v>633</v>
      </c>
      <c r="BI7" s="131" t="s">
        <v>643</v>
      </c>
      <c r="BJ7" s="131" t="s">
        <v>643</v>
      </c>
      <c r="BK7" s="131">
        <v>0</v>
      </c>
      <c r="BL7" s="134">
        <v>0</v>
      </c>
      <c r="BM7" s="131">
        <v>0</v>
      </c>
      <c r="BN7" s="134">
        <v>0</v>
      </c>
      <c r="BO7" s="131">
        <v>0</v>
      </c>
      <c r="BP7" s="134">
        <v>0</v>
      </c>
      <c r="BQ7" s="131">
        <v>18</v>
      </c>
      <c r="BR7" s="134">
        <v>100</v>
      </c>
      <c r="BS7" s="131">
        <v>18</v>
      </c>
      <c r="BT7" s="2"/>
      <c r="BU7" s="3"/>
      <c r="BV7" s="3"/>
      <c r="BW7" s="3"/>
      <c r="BX7" s="3"/>
    </row>
    <row r="8" spans="1:76" ht="15">
      <c r="A8" s="14" t="s">
        <v>222</v>
      </c>
      <c r="B8" s="15"/>
      <c r="C8" s="15" t="s">
        <v>64</v>
      </c>
      <c r="D8" s="93">
        <v>1000</v>
      </c>
      <c r="E8" s="81"/>
      <c r="F8" s="112" t="s">
        <v>400</v>
      </c>
      <c r="G8" s="15"/>
      <c r="H8" s="16" t="s">
        <v>222</v>
      </c>
      <c r="I8" s="66"/>
      <c r="J8" s="66"/>
      <c r="K8" s="114" t="s">
        <v>434</v>
      </c>
      <c r="L8" s="94">
        <v>1</v>
      </c>
      <c r="M8" s="95">
        <v>2579.339111328125</v>
      </c>
      <c r="N8" s="95">
        <v>817.6830444335938</v>
      </c>
      <c r="O8" s="77"/>
      <c r="P8" s="96"/>
      <c r="Q8" s="96"/>
      <c r="R8" s="97"/>
      <c r="S8" s="51">
        <v>1</v>
      </c>
      <c r="T8" s="51">
        <v>0</v>
      </c>
      <c r="U8" s="52">
        <v>0</v>
      </c>
      <c r="V8" s="52">
        <v>0.142857</v>
      </c>
      <c r="W8" s="52">
        <v>0.2</v>
      </c>
      <c r="X8" s="52">
        <v>0.655387</v>
      </c>
      <c r="Y8" s="52">
        <v>0</v>
      </c>
      <c r="Z8" s="52">
        <v>0</v>
      </c>
      <c r="AA8" s="82">
        <v>8</v>
      </c>
      <c r="AB8" s="82"/>
      <c r="AC8" s="98"/>
      <c r="AD8" s="85" t="s">
        <v>330</v>
      </c>
      <c r="AE8" s="85">
        <v>1627</v>
      </c>
      <c r="AF8" s="85">
        <v>365524</v>
      </c>
      <c r="AG8" s="85">
        <v>23617</v>
      </c>
      <c r="AH8" s="85">
        <v>16611</v>
      </c>
      <c r="AI8" s="85"/>
      <c r="AJ8" s="85"/>
      <c r="AK8" s="85" t="s">
        <v>363</v>
      </c>
      <c r="AL8" s="90" t="s">
        <v>372</v>
      </c>
      <c r="AM8" s="85"/>
      <c r="AN8" s="87">
        <v>40840.49922453704</v>
      </c>
      <c r="AO8" s="90" t="s">
        <v>382</v>
      </c>
      <c r="AP8" s="85" t="b">
        <v>0</v>
      </c>
      <c r="AQ8" s="85" t="b">
        <v>0</v>
      </c>
      <c r="AR8" s="85" t="b">
        <v>1</v>
      </c>
      <c r="AS8" s="85" t="s">
        <v>394</v>
      </c>
      <c r="AT8" s="85">
        <v>433</v>
      </c>
      <c r="AU8" s="90" t="s">
        <v>396</v>
      </c>
      <c r="AV8" s="85" t="b">
        <v>1</v>
      </c>
      <c r="AW8" s="85" t="s">
        <v>409</v>
      </c>
      <c r="AX8" s="90" t="s">
        <v>415</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223</v>
      </c>
      <c r="B9" s="15"/>
      <c r="C9" s="15" t="s">
        <v>64</v>
      </c>
      <c r="D9" s="93">
        <v>1000</v>
      </c>
      <c r="E9" s="81"/>
      <c r="F9" s="112" t="s">
        <v>401</v>
      </c>
      <c r="G9" s="15"/>
      <c r="H9" s="16" t="s">
        <v>223</v>
      </c>
      <c r="I9" s="66"/>
      <c r="J9" s="66"/>
      <c r="K9" s="114" t="s">
        <v>435</v>
      </c>
      <c r="L9" s="94">
        <v>1</v>
      </c>
      <c r="M9" s="95">
        <v>502.6590576171875</v>
      </c>
      <c r="N9" s="95">
        <v>9181.3173828125</v>
      </c>
      <c r="O9" s="77"/>
      <c r="P9" s="96"/>
      <c r="Q9" s="96"/>
      <c r="R9" s="97"/>
      <c r="S9" s="51">
        <v>1</v>
      </c>
      <c r="T9" s="51">
        <v>0</v>
      </c>
      <c r="U9" s="52">
        <v>0</v>
      </c>
      <c r="V9" s="52">
        <v>0.142857</v>
      </c>
      <c r="W9" s="52">
        <v>0.2</v>
      </c>
      <c r="X9" s="52">
        <v>0.655387</v>
      </c>
      <c r="Y9" s="52">
        <v>0</v>
      </c>
      <c r="Z9" s="52">
        <v>0</v>
      </c>
      <c r="AA9" s="82">
        <v>9</v>
      </c>
      <c r="AB9" s="82"/>
      <c r="AC9" s="98"/>
      <c r="AD9" s="85" t="s">
        <v>331</v>
      </c>
      <c r="AE9" s="85">
        <v>4378</v>
      </c>
      <c r="AF9" s="85">
        <v>100208</v>
      </c>
      <c r="AG9" s="85">
        <v>41431</v>
      </c>
      <c r="AH9" s="85">
        <v>37042</v>
      </c>
      <c r="AI9" s="85"/>
      <c r="AJ9" s="85" t="s">
        <v>348</v>
      </c>
      <c r="AK9" s="85" t="s">
        <v>364</v>
      </c>
      <c r="AL9" s="90" t="s">
        <v>373</v>
      </c>
      <c r="AM9" s="85"/>
      <c r="AN9" s="87">
        <v>42002.8221875</v>
      </c>
      <c r="AO9" s="90" t="s">
        <v>383</v>
      </c>
      <c r="AP9" s="85" t="b">
        <v>1</v>
      </c>
      <c r="AQ9" s="85" t="b">
        <v>0</v>
      </c>
      <c r="AR9" s="85" t="b">
        <v>1</v>
      </c>
      <c r="AS9" s="85" t="s">
        <v>395</v>
      </c>
      <c r="AT9" s="85">
        <v>24</v>
      </c>
      <c r="AU9" s="90" t="s">
        <v>396</v>
      </c>
      <c r="AV9" s="85" t="b">
        <v>0</v>
      </c>
      <c r="AW9" s="85" t="s">
        <v>409</v>
      </c>
      <c r="AX9" s="90" t="s">
        <v>416</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224</v>
      </c>
      <c r="B10" s="15"/>
      <c r="C10" s="15" t="s">
        <v>64</v>
      </c>
      <c r="D10" s="93">
        <v>162.97860065874838</v>
      </c>
      <c r="E10" s="81"/>
      <c r="F10" s="112" t="s">
        <v>402</v>
      </c>
      <c r="G10" s="15"/>
      <c r="H10" s="16" t="s">
        <v>224</v>
      </c>
      <c r="I10" s="66"/>
      <c r="J10" s="66"/>
      <c r="K10" s="114" t="s">
        <v>436</v>
      </c>
      <c r="L10" s="94">
        <v>1</v>
      </c>
      <c r="M10" s="95">
        <v>495.4575500488281</v>
      </c>
      <c r="N10" s="95">
        <v>2991.844482421875</v>
      </c>
      <c r="O10" s="77"/>
      <c r="P10" s="96"/>
      <c r="Q10" s="96"/>
      <c r="R10" s="97"/>
      <c r="S10" s="51">
        <v>1</v>
      </c>
      <c r="T10" s="51">
        <v>0</v>
      </c>
      <c r="U10" s="52">
        <v>0</v>
      </c>
      <c r="V10" s="52">
        <v>0.142857</v>
      </c>
      <c r="W10" s="52">
        <v>0.2</v>
      </c>
      <c r="X10" s="52">
        <v>0.655387</v>
      </c>
      <c r="Y10" s="52">
        <v>0</v>
      </c>
      <c r="Z10" s="52">
        <v>0</v>
      </c>
      <c r="AA10" s="82">
        <v>10</v>
      </c>
      <c r="AB10" s="82"/>
      <c r="AC10" s="98"/>
      <c r="AD10" s="85" t="s">
        <v>332</v>
      </c>
      <c r="AE10" s="85">
        <v>104</v>
      </c>
      <c r="AF10" s="85">
        <v>135</v>
      </c>
      <c r="AG10" s="85">
        <v>1294</v>
      </c>
      <c r="AH10" s="85">
        <v>1620</v>
      </c>
      <c r="AI10" s="85"/>
      <c r="AJ10" s="85" t="s">
        <v>349</v>
      </c>
      <c r="AK10" s="85" t="s">
        <v>363</v>
      </c>
      <c r="AL10" s="85"/>
      <c r="AM10" s="85"/>
      <c r="AN10" s="87">
        <v>43230.5278125</v>
      </c>
      <c r="AO10" s="90" t="s">
        <v>384</v>
      </c>
      <c r="AP10" s="85" t="b">
        <v>1</v>
      </c>
      <c r="AQ10" s="85" t="b">
        <v>0</v>
      </c>
      <c r="AR10" s="85" t="b">
        <v>1</v>
      </c>
      <c r="AS10" s="85" t="s">
        <v>394</v>
      </c>
      <c r="AT10" s="85">
        <v>0</v>
      </c>
      <c r="AU10" s="85"/>
      <c r="AV10" s="85" t="b">
        <v>0</v>
      </c>
      <c r="AW10" s="85" t="s">
        <v>409</v>
      </c>
      <c r="AX10" s="90" t="s">
        <v>417</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225</v>
      </c>
      <c r="B11" s="15"/>
      <c r="C11" s="15" t="s">
        <v>64</v>
      </c>
      <c r="D11" s="93">
        <v>178.45220081844496</v>
      </c>
      <c r="E11" s="81"/>
      <c r="F11" s="112" t="s">
        <v>403</v>
      </c>
      <c r="G11" s="15"/>
      <c r="H11" s="16" t="s">
        <v>225</v>
      </c>
      <c r="I11" s="66"/>
      <c r="J11" s="66"/>
      <c r="K11" s="114" t="s">
        <v>437</v>
      </c>
      <c r="L11" s="94">
        <v>1</v>
      </c>
      <c r="M11" s="95">
        <v>1647.392333984375</v>
      </c>
      <c r="N11" s="95">
        <v>1876.83447265625</v>
      </c>
      <c r="O11" s="77"/>
      <c r="P11" s="96"/>
      <c r="Q11" s="96"/>
      <c r="R11" s="97"/>
      <c r="S11" s="51">
        <v>1</v>
      </c>
      <c r="T11" s="51">
        <v>0</v>
      </c>
      <c r="U11" s="52">
        <v>0</v>
      </c>
      <c r="V11" s="52">
        <v>0.142857</v>
      </c>
      <c r="W11" s="52">
        <v>0.2</v>
      </c>
      <c r="X11" s="52">
        <v>0.655387</v>
      </c>
      <c r="Y11" s="52">
        <v>0</v>
      </c>
      <c r="Z11" s="52">
        <v>0</v>
      </c>
      <c r="AA11" s="82">
        <v>11</v>
      </c>
      <c r="AB11" s="82"/>
      <c r="AC11" s="98"/>
      <c r="AD11" s="85" t="s">
        <v>333</v>
      </c>
      <c r="AE11" s="85">
        <v>260</v>
      </c>
      <c r="AF11" s="85">
        <v>1985</v>
      </c>
      <c r="AG11" s="85">
        <v>2581</v>
      </c>
      <c r="AH11" s="85">
        <v>9203</v>
      </c>
      <c r="AI11" s="85"/>
      <c r="AJ11" s="85" t="s">
        <v>350</v>
      </c>
      <c r="AK11" s="85" t="s">
        <v>365</v>
      </c>
      <c r="AL11" s="85"/>
      <c r="AM11" s="85"/>
      <c r="AN11" s="87">
        <v>42339.3121875</v>
      </c>
      <c r="AO11" s="90" t="s">
        <v>385</v>
      </c>
      <c r="AP11" s="85" t="b">
        <v>1</v>
      </c>
      <c r="AQ11" s="85" t="b">
        <v>0</v>
      </c>
      <c r="AR11" s="85" t="b">
        <v>0</v>
      </c>
      <c r="AS11" s="85" t="s">
        <v>394</v>
      </c>
      <c r="AT11" s="85">
        <v>0</v>
      </c>
      <c r="AU11" s="90" t="s">
        <v>396</v>
      </c>
      <c r="AV11" s="85" t="b">
        <v>0</v>
      </c>
      <c r="AW11" s="85" t="s">
        <v>409</v>
      </c>
      <c r="AX11" s="90" t="s">
        <v>418</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215</v>
      </c>
      <c r="B12" s="15"/>
      <c r="C12" s="15" t="s">
        <v>64</v>
      </c>
      <c r="D12" s="93">
        <v>163.3968060684699</v>
      </c>
      <c r="E12" s="81"/>
      <c r="F12" s="112" t="s">
        <v>248</v>
      </c>
      <c r="G12" s="15"/>
      <c r="H12" s="16" t="s">
        <v>215</v>
      </c>
      <c r="I12" s="66"/>
      <c r="J12" s="66"/>
      <c r="K12" s="114" t="s">
        <v>438</v>
      </c>
      <c r="L12" s="94">
        <v>1</v>
      </c>
      <c r="M12" s="95">
        <v>8741.8154296875</v>
      </c>
      <c r="N12" s="95">
        <v>6699.330078125</v>
      </c>
      <c r="O12" s="77"/>
      <c r="P12" s="96"/>
      <c r="Q12" s="96"/>
      <c r="R12" s="97"/>
      <c r="S12" s="51">
        <v>0</v>
      </c>
      <c r="T12" s="51">
        <v>1</v>
      </c>
      <c r="U12" s="52">
        <v>0</v>
      </c>
      <c r="V12" s="52">
        <v>1</v>
      </c>
      <c r="W12" s="52">
        <v>0</v>
      </c>
      <c r="X12" s="52">
        <v>0.999971</v>
      </c>
      <c r="Y12" s="52">
        <v>0</v>
      </c>
      <c r="Z12" s="52">
        <v>0</v>
      </c>
      <c r="AA12" s="82">
        <v>12</v>
      </c>
      <c r="AB12" s="82"/>
      <c r="AC12" s="98"/>
      <c r="AD12" s="85" t="s">
        <v>334</v>
      </c>
      <c r="AE12" s="85">
        <v>554</v>
      </c>
      <c r="AF12" s="85">
        <v>185</v>
      </c>
      <c r="AG12" s="85">
        <v>4697</v>
      </c>
      <c r="AH12" s="85">
        <v>2339</v>
      </c>
      <c r="AI12" s="85"/>
      <c r="AJ12" s="85" t="s">
        <v>351</v>
      </c>
      <c r="AK12" s="85" t="s">
        <v>366</v>
      </c>
      <c r="AL12" s="85"/>
      <c r="AM12" s="85"/>
      <c r="AN12" s="87">
        <v>40623.96800925926</v>
      </c>
      <c r="AO12" s="90" t="s">
        <v>386</v>
      </c>
      <c r="AP12" s="85" t="b">
        <v>1</v>
      </c>
      <c r="AQ12" s="85" t="b">
        <v>0</v>
      </c>
      <c r="AR12" s="85" t="b">
        <v>0</v>
      </c>
      <c r="AS12" s="85" t="s">
        <v>394</v>
      </c>
      <c r="AT12" s="85">
        <v>1</v>
      </c>
      <c r="AU12" s="90" t="s">
        <v>396</v>
      </c>
      <c r="AV12" s="85" t="b">
        <v>0</v>
      </c>
      <c r="AW12" s="85" t="s">
        <v>409</v>
      </c>
      <c r="AX12" s="90" t="s">
        <v>419</v>
      </c>
      <c r="AY12" s="85" t="s">
        <v>66</v>
      </c>
      <c r="AZ12" s="85" t="str">
        <f>REPLACE(INDEX(GroupVertices[Group],MATCH(Vertices[[#This Row],[Vertex]],GroupVertices[Vertex],0)),1,1,"")</f>
        <v>5</v>
      </c>
      <c r="BA12" s="51" t="s">
        <v>242</v>
      </c>
      <c r="BB12" s="51" t="s">
        <v>242</v>
      </c>
      <c r="BC12" s="51" t="s">
        <v>243</v>
      </c>
      <c r="BD12" s="51" t="s">
        <v>243</v>
      </c>
      <c r="BE12" s="51"/>
      <c r="BF12" s="51"/>
      <c r="BG12" s="131" t="s">
        <v>634</v>
      </c>
      <c r="BH12" s="131" t="s">
        <v>634</v>
      </c>
      <c r="BI12" s="131" t="s">
        <v>644</v>
      </c>
      <c r="BJ12" s="131" t="s">
        <v>644</v>
      </c>
      <c r="BK12" s="131">
        <v>0</v>
      </c>
      <c r="BL12" s="134">
        <v>0</v>
      </c>
      <c r="BM12" s="131">
        <v>0</v>
      </c>
      <c r="BN12" s="134">
        <v>0</v>
      </c>
      <c r="BO12" s="131">
        <v>0</v>
      </c>
      <c r="BP12" s="134">
        <v>0</v>
      </c>
      <c r="BQ12" s="131">
        <v>23</v>
      </c>
      <c r="BR12" s="134">
        <v>100</v>
      </c>
      <c r="BS12" s="131">
        <v>23</v>
      </c>
      <c r="BT12" s="2"/>
      <c r="BU12" s="3"/>
      <c r="BV12" s="3"/>
      <c r="BW12" s="3"/>
      <c r="BX12" s="3"/>
    </row>
    <row r="13" spans="1:76" ht="15">
      <c r="A13" s="14" t="s">
        <v>226</v>
      </c>
      <c r="B13" s="15"/>
      <c r="C13" s="15" t="s">
        <v>64</v>
      </c>
      <c r="D13" s="93">
        <v>178.1343647070566</v>
      </c>
      <c r="E13" s="81"/>
      <c r="F13" s="112" t="s">
        <v>404</v>
      </c>
      <c r="G13" s="15"/>
      <c r="H13" s="16" t="s">
        <v>226</v>
      </c>
      <c r="I13" s="66"/>
      <c r="J13" s="66"/>
      <c r="K13" s="114" t="s">
        <v>439</v>
      </c>
      <c r="L13" s="94">
        <v>1</v>
      </c>
      <c r="M13" s="95">
        <v>8741.8154296875</v>
      </c>
      <c r="N13" s="95">
        <v>8663.83984375</v>
      </c>
      <c r="O13" s="77"/>
      <c r="P13" s="96"/>
      <c r="Q13" s="96"/>
      <c r="R13" s="97"/>
      <c r="S13" s="51">
        <v>1</v>
      </c>
      <c r="T13" s="51">
        <v>0</v>
      </c>
      <c r="U13" s="52">
        <v>0</v>
      </c>
      <c r="V13" s="52">
        <v>1</v>
      </c>
      <c r="W13" s="52">
        <v>0</v>
      </c>
      <c r="X13" s="52">
        <v>0.999971</v>
      </c>
      <c r="Y13" s="52">
        <v>0</v>
      </c>
      <c r="Z13" s="52">
        <v>0</v>
      </c>
      <c r="AA13" s="82">
        <v>13</v>
      </c>
      <c r="AB13" s="82"/>
      <c r="AC13" s="98"/>
      <c r="AD13" s="85" t="s">
        <v>335</v>
      </c>
      <c r="AE13" s="85">
        <v>191</v>
      </c>
      <c r="AF13" s="85">
        <v>1947</v>
      </c>
      <c r="AG13" s="85">
        <v>46514</v>
      </c>
      <c r="AH13" s="85">
        <v>6748</v>
      </c>
      <c r="AI13" s="85">
        <v>10800</v>
      </c>
      <c r="AJ13" s="85" t="s">
        <v>352</v>
      </c>
      <c r="AK13" s="85" t="s">
        <v>367</v>
      </c>
      <c r="AL13" s="90" t="s">
        <v>374</v>
      </c>
      <c r="AM13" s="85" t="s">
        <v>376</v>
      </c>
      <c r="AN13" s="87">
        <v>40971.570381944446</v>
      </c>
      <c r="AO13" s="90" t="s">
        <v>387</v>
      </c>
      <c r="AP13" s="85" t="b">
        <v>0</v>
      </c>
      <c r="AQ13" s="85" t="b">
        <v>0</v>
      </c>
      <c r="AR13" s="85" t="b">
        <v>1</v>
      </c>
      <c r="AS13" s="85" t="s">
        <v>284</v>
      </c>
      <c r="AT13" s="85">
        <v>7</v>
      </c>
      <c r="AU13" s="90" t="s">
        <v>397</v>
      </c>
      <c r="AV13" s="85" t="b">
        <v>0</v>
      </c>
      <c r="AW13" s="85" t="s">
        <v>409</v>
      </c>
      <c r="AX13" s="90" t="s">
        <v>420</v>
      </c>
      <c r="AY13" s="85" t="s">
        <v>65</v>
      </c>
      <c r="AZ13" s="85" t="str">
        <f>REPLACE(INDEX(GroupVertices[Group],MATCH(Vertices[[#This Row],[Vertex]],GroupVertices[Vertex],0)),1,1,"")</f>
        <v>5</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216</v>
      </c>
      <c r="B14" s="15"/>
      <c r="C14" s="15" t="s">
        <v>64</v>
      </c>
      <c r="D14" s="93">
        <v>163.17097514722028</v>
      </c>
      <c r="E14" s="81"/>
      <c r="F14" s="112" t="s">
        <v>249</v>
      </c>
      <c r="G14" s="15"/>
      <c r="H14" s="16" t="s">
        <v>216</v>
      </c>
      <c r="I14" s="66"/>
      <c r="J14" s="66"/>
      <c r="K14" s="114" t="s">
        <v>440</v>
      </c>
      <c r="L14" s="94">
        <v>1</v>
      </c>
      <c r="M14" s="95">
        <v>8507.9208984375</v>
      </c>
      <c r="N14" s="95">
        <v>1070.481201171875</v>
      </c>
      <c r="O14" s="77"/>
      <c r="P14" s="96"/>
      <c r="Q14" s="96"/>
      <c r="R14" s="97"/>
      <c r="S14" s="51">
        <v>1</v>
      </c>
      <c r="T14" s="51">
        <v>1</v>
      </c>
      <c r="U14" s="52">
        <v>0</v>
      </c>
      <c r="V14" s="52">
        <v>0</v>
      </c>
      <c r="W14" s="52">
        <v>0</v>
      </c>
      <c r="X14" s="52">
        <v>0.999971</v>
      </c>
      <c r="Y14" s="52">
        <v>0</v>
      </c>
      <c r="Z14" s="52" t="s">
        <v>684</v>
      </c>
      <c r="AA14" s="82">
        <v>14</v>
      </c>
      <c r="AB14" s="82"/>
      <c r="AC14" s="98"/>
      <c r="AD14" s="85" t="s">
        <v>336</v>
      </c>
      <c r="AE14" s="85">
        <v>182</v>
      </c>
      <c r="AF14" s="85">
        <v>158</v>
      </c>
      <c r="AG14" s="85">
        <v>112</v>
      </c>
      <c r="AH14" s="85">
        <v>220</v>
      </c>
      <c r="AI14" s="85"/>
      <c r="AJ14" s="85" t="s">
        <v>353</v>
      </c>
      <c r="AK14" s="85"/>
      <c r="AL14" s="85"/>
      <c r="AM14" s="85"/>
      <c r="AN14" s="87">
        <v>43591.079363425924</v>
      </c>
      <c r="AO14" s="85"/>
      <c r="AP14" s="85" t="b">
        <v>1</v>
      </c>
      <c r="AQ14" s="85" t="b">
        <v>0</v>
      </c>
      <c r="AR14" s="85" t="b">
        <v>0</v>
      </c>
      <c r="AS14" s="85" t="s">
        <v>284</v>
      </c>
      <c r="AT14" s="85">
        <v>0</v>
      </c>
      <c r="AU14" s="85"/>
      <c r="AV14" s="85" t="b">
        <v>0</v>
      </c>
      <c r="AW14" s="85" t="s">
        <v>409</v>
      </c>
      <c r="AX14" s="90" t="s">
        <v>421</v>
      </c>
      <c r="AY14" s="85" t="s">
        <v>66</v>
      </c>
      <c r="AZ14" s="85" t="str">
        <f>REPLACE(INDEX(GroupVertices[Group],MATCH(Vertices[[#This Row],[Vertex]],GroupVertices[Vertex],0)),1,1,"")</f>
        <v>8</v>
      </c>
      <c r="BA14" s="51"/>
      <c r="BB14" s="51"/>
      <c r="BC14" s="51"/>
      <c r="BD14" s="51"/>
      <c r="BE14" s="51" t="s">
        <v>244</v>
      </c>
      <c r="BF14" s="51" t="s">
        <v>244</v>
      </c>
      <c r="BG14" s="131" t="s">
        <v>635</v>
      </c>
      <c r="BH14" s="131" t="s">
        <v>635</v>
      </c>
      <c r="BI14" s="131" t="s">
        <v>645</v>
      </c>
      <c r="BJ14" s="131" t="s">
        <v>645</v>
      </c>
      <c r="BK14" s="131">
        <v>0</v>
      </c>
      <c r="BL14" s="134">
        <v>0</v>
      </c>
      <c r="BM14" s="131">
        <v>0</v>
      </c>
      <c r="BN14" s="134">
        <v>0</v>
      </c>
      <c r="BO14" s="131">
        <v>0</v>
      </c>
      <c r="BP14" s="134">
        <v>0</v>
      </c>
      <c r="BQ14" s="131">
        <v>19</v>
      </c>
      <c r="BR14" s="134">
        <v>100</v>
      </c>
      <c r="BS14" s="131">
        <v>19</v>
      </c>
      <c r="BT14" s="2"/>
      <c r="BU14" s="3"/>
      <c r="BV14" s="3"/>
      <c r="BW14" s="3"/>
      <c r="BX14" s="3"/>
    </row>
    <row r="15" spans="1:76" ht="15">
      <c r="A15" s="14" t="s">
        <v>217</v>
      </c>
      <c r="B15" s="15"/>
      <c r="C15" s="15" t="s">
        <v>64</v>
      </c>
      <c r="D15" s="93">
        <v>162</v>
      </c>
      <c r="E15" s="81"/>
      <c r="F15" s="112" t="s">
        <v>250</v>
      </c>
      <c r="G15" s="15"/>
      <c r="H15" s="16" t="s">
        <v>217</v>
      </c>
      <c r="I15" s="66"/>
      <c r="J15" s="66"/>
      <c r="K15" s="114" t="s">
        <v>441</v>
      </c>
      <c r="L15" s="94">
        <v>1</v>
      </c>
      <c r="M15" s="95">
        <v>8507.9208984375</v>
      </c>
      <c r="N15" s="95">
        <v>2946.76416015625</v>
      </c>
      <c r="O15" s="77"/>
      <c r="P15" s="96"/>
      <c r="Q15" s="96"/>
      <c r="R15" s="97"/>
      <c r="S15" s="51">
        <v>0</v>
      </c>
      <c r="T15" s="51">
        <v>1</v>
      </c>
      <c r="U15" s="52">
        <v>0</v>
      </c>
      <c r="V15" s="52">
        <v>1</v>
      </c>
      <c r="W15" s="52">
        <v>0</v>
      </c>
      <c r="X15" s="52">
        <v>0.999971</v>
      </c>
      <c r="Y15" s="52">
        <v>0</v>
      </c>
      <c r="Z15" s="52">
        <v>0</v>
      </c>
      <c r="AA15" s="82">
        <v>15</v>
      </c>
      <c r="AB15" s="82"/>
      <c r="AC15" s="98"/>
      <c r="AD15" s="85" t="s">
        <v>337</v>
      </c>
      <c r="AE15" s="85">
        <v>100</v>
      </c>
      <c r="AF15" s="85">
        <v>18</v>
      </c>
      <c r="AG15" s="85">
        <v>90</v>
      </c>
      <c r="AH15" s="85">
        <v>190</v>
      </c>
      <c r="AI15" s="85"/>
      <c r="AJ15" s="85"/>
      <c r="AK15" s="85"/>
      <c r="AL15" s="85"/>
      <c r="AM15" s="85"/>
      <c r="AN15" s="87">
        <v>42849.650671296295</v>
      </c>
      <c r="AO15" s="85"/>
      <c r="AP15" s="85" t="b">
        <v>1</v>
      </c>
      <c r="AQ15" s="85" t="b">
        <v>0</v>
      </c>
      <c r="AR15" s="85" t="b">
        <v>0</v>
      </c>
      <c r="AS15" s="85" t="s">
        <v>394</v>
      </c>
      <c r="AT15" s="85">
        <v>0</v>
      </c>
      <c r="AU15" s="85"/>
      <c r="AV15" s="85" t="b">
        <v>0</v>
      </c>
      <c r="AW15" s="85" t="s">
        <v>409</v>
      </c>
      <c r="AX15" s="90" t="s">
        <v>422</v>
      </c>
      <c r="AY15" s="85" t="s">
        <v>66</v>
      </c>
      <c r="AZ15" s="85" t="str">
        <f>REPLACE(INDEX(GroupVertices[Group],MATCH(Vertices[[#This Row],[Vertex]],GroupVertices[Vertex],0)),1,1,"")</f>
        <v>4</v>
      </c>
      <c r="BA15" s="51"/>
      <c r="BB15" s="51"/>
      <c r="BC15" s="51"/>
      <c r="BD15" s="51"/>
      <c r="BE15" s="51"/>
      <c r="BF15" s="51"/>
      <c r="BG15" s="131" t="s">
        <v>636</v>
      </c>
      <c r="BH15" s="131" t="s">
        <v>636</v>
      </c>
      <c r="BI15" s="131" t="s">
        <v>646</v>
      </c>
      <c r="BJ15" s="131" t="s">
        <v>646</v>
      </c>
      <c r="BK15" s="131">
        <v>0</v>
      </c>
      <c r="BL15" s="134">
        <v>0</v>
      </c>
      <c r="BM15" s="131">
        <v>0</v>
      </c>
      <c r="BN15" s="134">
        <v>0</v>
      </c>
      <c r="BO15" s="131">
        <v>0</v>
      </c>
      <c r="BP15" s="134">
        <v>0</v>
      </c>
      <c r="BQ15" s="131">
        <v>27</v>
      </c>
      <c r="BR15" s="134">
        <v>100</v>
      </c>
      <c r="BS15" s="131">
        <v>27</v>
      </c>
      <c r="BT15" s="2"/>
      <c r="BU15" s="3"/>
      <c r="BV15" s="3"/>
      <c r="BW15" s="3"/>
      <c r="BX15" s="3"/>
    </row>
    <row r="16" spans="1:76" ht="15">
      <c r="A16" s="14" t="s">
        <v>227</v>
      </c>
      <c r="B16" s="15"/>
      <c r="C16" s="15" t="s">
        <v>64</v>
      </c>
      <c r="D16" s="93">
        <v>1000</v>
      </c>
      <c r="E16" s="81"/>
      <c r="F16" s="112" t="s">
        <v>405</v>
      </c>
      <c r="G16" s="15"/>
      <c r="H16" s="16" t="s">
        <v>227</v>
      </c>
      <c r="I16" s="66"/>
      <c r="J16" s="66"/>
      <c r="K16" s="114" t="s">
        <v>442</v>
      </c>
      <c r="L16" s="94">
        <v>1</v>
      </c>
      <c r="M16" s="95">
        <v>8507.9208984375</v>
      </c>
      <c r="N16" s="95">
        <v>4558.36767578125</v>
      </c>
      <c r="O16" s="77"/>
      <c r="P16" s="96"/>
      <c r="Q16" s="96"/>
      <c r="R16" s="97"/>
      <c r="S16" s="51">
        <v>1</v>
      </c>
      <c r="T16" s="51">
        <v>0</v>
      </c>
      <c r="U16" s="52">
        <v>0</v>
      </c>
      <c r="V16" s="52">
        <v>1</v>
      </c>
      <c r="W16" s="52">
        <v>0</v>
      </c>
      <c r="X16" s="52">
        <v>0.999971</v>
      </c>
      <c r="Y16" s="52">
        <v>0</v>
      </c>
      <c r="Z16" s="52">
        <v>0</v>
      </c>
      <c r="AA16" s="82">
        <v>16</v>
      </c>
      <c r="AB16" s="82"/>
      <c r="AC16" s="98"/>
      <c r="AD16" s="85" t="s">
        <v>338</v>
      </c>
      <c r="AE16" s="85">
        <v>218</v>
      </c>
      <c r="AF16" s="85">
        <v>1004698</v>
      </c>
      <c r="AG16" s="85">
        <v>17526</v>
      </c>
      <c r="AH16" s="85">
        <v>95263</v>
      </c>
      <c r="AI16" s="85"/>
      <c r="AJ16" s="85" t="s">
        <v>354</v>
      </c>
      <c r="AK16" s="85" t="s">
        <v>368</v>
      </c>
      <c r="AL16" s="85"/>
      <c r="AM16" s="85"/>
      <c r="AN16" s="87">
        <v>40855.68252314815</v>
      </c>
      <c r="AO16" s="90" t="s">
        <v>388</v>
      </c>
      <c r="AP16" s="85" t="b">
        <v>1</v>
      </c>
      <c r="AQ16" s="85" t="b">
        <v>0</v>
      </c>
      <c r="AR16" s="85" t="b">
        <v>1</v>
      </c>
      <c r="AS16" s="85" t="s">
        <v>394</v>
      </c>
      <c r="AT16" s="85">
        <v>206</v>
      </c>
      <c r="AU16" s="90" t="s">
        <v>396</v>
      </c>
      <c r="AV16" s="85" t="b">
        <v>1</v>
      </c>
      <c r="AW16" s="85" t="s">
        <v>409</v>
      </c>
      <c r="AX16" s="90" t="s">
        <v>423</v>
      </c>
      <c r="AY16" s="85" t="s">
        <v>65</v>
      </c>
      <c r="AZ16" s="85" t="str">
        <f>REPLACE(INDEX(GroupVertices[Group],MATCH(Vertices[[#This Row],[Vertex]],GroupVertices[Vertex],0)),1,1,"")</f>
        <v>4</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218</v>
      </c>
      <c r="B17" s="15"/>
      <c r="C17" s="15" t="s">
        <v>64</v>
      </c>
      <c r="D17" s="93">
        <v>162.53530292444356</v>
      </c>
      <c r="E17" s="81"/>
      <c r="F17" s="112" t="s">
        <v>251</v>
      </c>
      <c r="G17" s="15"/>
      <c r="H17" s="16" t="s">
        <v>218</v>
      </c>
      <c r="I17" s="66"/>
      <c r="J17" s="66"/>
      <c r="K17" s="114" t="s">
        <v>443</v>
      </c>
      <c r="L17" s="94">
        <v>1</v>
      </c>
      <c r="M17" s="95">
        <v>6185.21630859375</v>
      </c>
      <c r="N17" s="95">
        <v>1605.7218017578125</v>
      </c>
      <c r="O17" s="77"/>
      <c r="P17" s="96"/>
      <c r="Q17" s="96"/>
      <c r="R17" s="97"/>
      <c r="S17" s="51">
        <v>0</v>
      </c>
      <c r="T17" s="51">
        <v>1</v>
      </c>
      <c r="U17" s="52">
        <v>0</v>
      </c>
      <c r="V17" s="52">
        <v>1</v>
      </c>
      <c r="W17" s="52">
        <v>0</v>
      </c>
      <c r="X17" s="52">
        <v>0.999971</v>
      </c>
      <c r="Y17" s="52">
        <v>0</v>
      </c>
      <c r="Z17" s="52">
        <v>0</v>
      </c>
      <c r="AA17" s="82">
        <v>17</v>
      </c>
      <c r="AB17" s="82"/>
      <c r="AC17" s="98"/>
      <c r="AD17" s="85" t="s">
        <v>339</v>
      </c>
      <c r="AE17" s="85">
        <v>259</v>
      </c>
      <c r="AF17" s="85">
        <v>82</v>
      </c>
      <c r="AG17" s="85">
        <v>324</v>
      </c>
      <c r="AH17" s="85">
        <v>1293</v>
      </c>
      <c r="AI17" s="85"/>
      <c r="AJ17" s="85" t="s">
        <v>355</v>
      </c>
      <c r="AK17" s="85" t="s">
        <v>291</v>
      </c>
      <c r="AL17" s="85"/>
      <c r="AM17" s="85"/>
      <c r="AN17" s="87">
        <v>43433.91303240741</v>
      </c>
      <c r="AO17" s="90" t="s">
        <v>389</v>
      </c>
      <c r="AP17" s="85" t="b">
        <v>1</v>
      </c>
      <c r="AQ17" s="85" t="b">
        <v>0</v>
      </c>
      <c r="AR17" s="85" t="b">
        <v>1</v>
      </c>
      <c r="AS17" s="85" t="s">
        <v>284</v>
      </c>
      <c r="AT17" s="85">
        <v>0</v>
      </c>
      <c r="AU17" s="85"/>
      <c r="AV17" s="85" t="b">
        <v>0</v>
      </c>
      <c r="AW17" s="85" t="s">
        <v>409</v>
      </c>
      <c r="AX17" s="90" t="s">
        <v>424</v>
      </c>
      <c r="AY17" s="85" t="s">
        <v>66</v>
      </c>
      <c r="AZ17" s="85" t="str">
        <f>REPLACE(INDEX(GroupVertices[Group],MATCH(Vertices[[#This Row],[Vertex]],GroupVertices[Vertex],0)),1,1,"")</f>
        <v>3</v>
      </c>
      <c r="BA17" s="51"/>
      <c r="BB17" s="51"/>
      <c r="BC17" s="51"/>
      <c r="BD17" s="51"/>
      <c r="BE17" s="51"/>
      <c r="BF17" s="51"/>
      <c r="BG17" s="131" t="s">
        <v>637</v>
      </c>
      <c r="BH17" s="131" t="s">
        <v>637</v>
      </c>
      <c r="BI17" s="131" t="s">
        <v>647</v>
      </c>
      <c r="BJ17" s="131" t="s">
        <v>647</v>
      </c>
      <c r="BK17" s="131">
        <v>0</v>
      </c>
      <c r="BL17" s="134">
        <v>0</v>
      </c>
      <c r="BM17" s="131">
        <v>0</v>
      </c>
      <c r="BN17" s="134">
        <v>0</v>
      </c>
      <c r="BO17" s="131">
        <v>0</v>
      </c>
      <c r="BP17" s="134">
        <v>0</v>
      </c>
      <c r="BQ17" s="131">
        <v>15</v>
      </c>
      <c r="BR17" s="134">
        <v>100</v>
      </c>
      <c r="BS17" s="131">
        <v>15</v>
      </c>
      <c r="BT17" s="2"/>
      <c r="BU17" s="3"/>
      <c r="BV17" s="3"/>
      <c r="BW17" s="3"/>
      <c r="BX17" s="3"/>
    </row>
    <row r="18" spans="1:76" ht="15">
      <c r="A18" s="14" t="s">
        <v>228</v>
      </c>
      <c r="B18" s="15"/>
      <c r="C18" s="15" t="s">
        <v>64</v>
      </c>
      <c r="D18" s="93">
        <v>167.4450344345743</v>
      </c>
      <c r="E18" s="81"/>
      <c r="F18" s="112" t="s">
        <v>406</v>
      </c>
      <c r="G18" s="15"/>
      <c r="H18" s="16" t="s">
        <v>228</v>
      </c>
      <c r="I18" s="66"/>
      <c r="J18" s="66"/>
      <c r="K18" s="114" t="s">
        <v>444</v>
      </c>
      <c r="L18" s="94">
        <v>1</v>
      </c>
      <c r="M18" s="95">
        <v>6185.21630859375</v>
      </c>
      <c r="N18" s="95">
        <v>4111.353515625</v>
      </c>
      <c r="O18" s="77"/>
      <c r="P18" s="96"/>
      <c r="Q18" s="96"/>
      <c r="R18" s="97"/>
      <c r="S18" s="51">
        <v>1</v>
      </c>
      <c r="T18" s="51">
        <v>0</v>
      </c>
      <c r="U18" s="52">
        <v>0</v>
      </c>
      <c r="V18" s="52">
        <v>1</v>
      </c>
      <c r="W18" s="52">
        <v>0</v>
      </c>
      <c r="X18" s="52">
        <v>0.999971</v>
      </c>
      <c r="Y18" s="52">
        <v>0</v>
      </c>
      <c r="Z18" s="52">
        <v>0</v>
      </c>
      <c r="AA18" s="82">
        <v>18</v>
      </c>
      <c r="AB18" s="82"/>
      <c r="AC18" s="98"/>
      <c r="AD18" s="85" t="s">
        <v>340</v>
      </c>
      <c r="AE18" s="85">
        <v>822</v>
      </c>
      <c r="AF18" s="85">
        <v>669</v>
      </c>
      <c r="AG18" s="85">
        <v>3712</v>
      </c>
      <c r="AH18" s="85">
        <v>7576</v>
      </c>
      <c r="AI18" s="85"/>
      <c r="AJ18" s="85" t="s">
        <v>356</v>
      </c>
      <c r="AK18" s="85" t="s">
        <v>369</v>
      </c>
      <c r="AL18" s="90" t="s">
        <v>375</v>
      </c>
      <c r="AM18" s="85"/>
      <c r="AN18" s="87">
        <v>43260.297638888886</v>
      </c>
      <c r="AO18" s="90" t="s">
        <v>390</v>
      </c>
      <c r="AP18" s="85" t="b">
        <v>0</v>
      </c>
      <c r="AQ18" s="85" t="b">
        <v>0</v>
      </c>
      <c r="AR18" s="85" t="b">
        <v>0</v>
      </c>
      <c r="AS18" s="85" t="s">
        <v>394</v>
      </c>
      <c r="AT18" s="85">
        <v>0</v>
      </c>
      <c r="AU18" s="90" t="s">
        <v>396</v>
      </c>
      <c r="AV18" s="85" t="b">
        <v>0</v>
      </c>
      <c r="AW18" s="85" t="s">
        <v>409</v>
      </c>
      <c r="AX18" s="90" t="s">
        <v>425</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219</v>
      </c>
      <c r="B19" s="15"/>
      <c r="C19" s="15" t="s">
        <v>64</v>
      </c>
      <c r="D19" s="93">
        <v>162.34292843597166</v>
      </c>
      <c r="E19" s="81"/>
      <c r="F19" s="112" t="s">
        <v>252</v>
      </c>
      <c r="G19" s="15"/>
      <c r="H19" s="16" t="s">
        <v>219</v>
      </c>
      <c r="I19" s="66"/>
      <c r="J19" s="66"/>
      <c r="K19" s="114" t="s">
        <v>445</v>
      </c>
      <c r="L19" s="94">
        <v>1667.3333333333333</v>
      </c>
      <c r="M19" s="95">
        <v>3370.35791015625</v>
      </c>
      <c r="N19" s="95">
        <v>5570.03125</v>
      </c>
      <c r="O19" s="77"/>
      <c r="P19" s="96"/>
      <c r="Q19" s="96"/>
      <c r="R19" s="97"/>
      <c r="S19" s="51">
        <v>0</v>
      </c>
      <c r="T19" s="51">
        <v>2</v>
      </c>
      <c r="U19" s="52">
        <v>2</v>
      </c>
      <c r="V19" s="52">
        <v>0.5</v>
      </c>
      <c r="W19" s="52">
        <v>0</v>
      </c>
      <c r="X19" s="52">
        <v>1.459417</v>
      </c>
      <c r="Y19" s="52">
        <v>0</v>
      </c>
      <c r="Z19" s="52">
        <v>0</v>
      </c>
      <c r="AA19" s="82">
        <v>19</v>
      </c>
      <c r="AB19" s="82"/>
      <c r="AC19" s="98"/>
      <c r="AD19" s="85" t="s">
        <v>341</v>
      </c>
      <c r="AE19" s="85">
        <v>126</v>
      </c>
      <c r="AF19" s="85">
        <v>59</v>
      </c>
      <c r="AG19" s="85">
        <v>7643</v>
      </c>
      <c r="AH19" s="85">
        <v>697</v>
      </c>
      <c r="AI19" s="85"/>
      <c r="AJ19" s="85" t="s">
        <v>357</v>
      </c>
      <c r="AK19" s="85"/>
      <c r="AL19" s="85"/>
      <c r="AM19" s="85"/>
      <c r="AN19" s="87">
        <v>41768.63118055555</v>
      </c>
      <c r="AO19" s="90" t="s">
        <v>391</v>
      </c>
      <c r="AP19" s="85" t="b">
        <v>1</v>
      </c>
      <c r="AQ19" s="85" t="b">
        <v>0</v>
      </c>
      <c r="AR19" s="85" t="b">
        <v>0</v>
      </c>
      <c r="AS19" s="85" t="s">
        <v>284</v>
      </c>
      <c r="AT19" s="85">
        <v>0</v>
      </c>
      <c r="AU19" s="90" t="s">
        <v>396</v>
      </c>
      <c r="AV19" s="85" t="b">
        <v>0</v>
      </c>
      <c r="AW19" s="85" t="s">
        <v>409</v>
      </c>
      <c r="AX19" s="90" t="s">
        <v>426</v>
      </c>
      <c r="AY19" s="85" t="s">
        <v>66</v>
      </c>
      <c r="AZ19" s="85" t="str">
        <f>REPLACE(INDEX(GroupVertices[Group],MATCH(Vertices[[#This Row],[Vertex]],GroupVertices[Vertex],0)),1,1,"")</f>
        <v>2</v>
      </c>
      <c r="BA19" s="51"/>
      <c r="BB19" s="51"/>
      <c r="BC19" s="51"/>
      <c r="BD19" s="51"/>
      <c r="BE19" s="51"/>
      <c r="BF19" s="51"/>
      <c r="BG19" s="131" t="s">
        <v>638</v>
      </c>
      <c r="BH19" s="131" t="s">
        <v>638</v>
      </c>
      <c r="BI19" s="131" t="s">
        <v>648</v>
      </c>
      <c r="BJ19" s="131" t="s">
        <v>648</v>
      </c>
      <c r="BK19" s="131">
        <v>0</v>
      </c>
      <c r="BL19" s="134">
        <v>0</v>
      </c>
      <c r="BM19" s="131">
        <v>0</v>
      </c>
      <c r="BN19" s="134">
        <v>0</v>
      </c>
      <c r="BO19" s="131">
        <v>0</v>
      </c>
      <c r="BP19" s="134">
        <v>0</v>
      </c>
      <c r="BQ19" s="131">
        <v>21</v>
      </c>
      <c r="BR19" s="134">
        <v>100</v>
      </c>
      <c r="BS19" s="131">
        <v>21</v>
      </c>
      <c r="BT19" s="2"/>
      <c r="BU19" s="3"/>
      <c r="BV19" s="3"/>
      <c r="BW19" s="3"/>
      <c r="BX19" s="3"/>
    </row>
    <row r="20" spans="1:76" ht="15">
      <c r="A20" s="14" t="s">
        <v>229</v>
      </c>
      <c r="B20" s="15"/>
      <c r="C20" s="15" t="s">
        <v>64</v>
      </c>
      <c r="D20" s="93">
        <v>273.4517416907875</v>
      </c>
      <c r="E20" s="81"/>
      <c r="F20" s="112" t="s">
        <v>407</v>
      </c>
      <c r="G20" s="15"/>
      <c r="H20" s="16" t="s">
        <v>229</v>
      </c>
      <c r="I20" s="66"/>
      <c r="J20" s="66"/>
      <c r="K20" s="114" t="s">
        <v>446</v>
      </c>
      <c r="L20" s="94">
        <v>1</v>
      </c>
      <c r="M20" s="95">
        <v>3370.35791015625</v>
      </c>
      <c r="N20" s="95">
        <v>8287.40625</v>
      </c>
      <c r="O20" s="77"/>
      <c r="P20" s="96"/>
      <c r="Q20" s="96"/>
      <c r="R20" s="97"/>
      <c r="S20" s="51">
        <v>1</v>
      </c>
      <c r="T20" s="51">
        <v>0</v>
      </c>
      <c r="U20" s="52">
        <v>0</v>
      </c>
      <c r="V20" s="52">
        <v>0.333333</v>
      </c>
      <c r="W20" s="52">
        <v>0</v>
      </c>
      <c r="X20" s="52">
        <v>0.770248</v>
      </c>
      <c r="Y20" s="52">
        <v>0</v>
      </c>
      <c r="Z20" s="52">
        <v>0</v>
      </c>
      <c r="AA20" s="82">
        <v>20</v>
      </c>
      <c r="AB20" s="82"/>
      <c r="AC20" s="98"/>
      <c r="AD20" s="85" t="s">
        <v>342</v>
      </c>
      <c r="AE20" s="85">
        <v>3330</v>
      </c>
      <c r="AF20" s="85">
        <v>13343</v>
      </c>
      <c r="AG20" s="85">
        <v>349160</v>
      </c>
      <c r="AH20" s="85">
        <v>47151</v>
      </c>
      <c r="AI20" s="85"/>
      <c r="AJ20" s="85" t="s">
        <v>358</v>
      </c>
      <c r="AK20" s="85" t="s">
        <v>370</v>
      </c>
      <c r="AL20" s="85"/>
      <c r="AM20" s="85"/>
      <c r="AN20" s="87">
        <v>41463.750625</v>
      </c>
      <c r="AO20" s="90" t="s">
        <v>392</v>
      </c>
      <c r="AP20" s="85" t="b">
        <v>1</v>
      </c>
      <c r="AQ20" s="85" t="b">
        <v>0</v>
      </c>
      <c r="AR20" s="85" t="b">
        <v>1</v>
      </c>
      <c r="AS20" s="85" t="s">
        <v>284</v>
      </c>
      <c r="AT20" s="85">
        <v>58</v>
      </c>
      <c r="AU20" s="90" t="s">
        <v>396</v>
      </c>
      <c r="AV20" s="85" t="b">
        <v>0</v>
      </c>
      <c r="AW20" s="85" t="s">
        <v>409</v>
      </c>
      <c r="AX20" s="90" t="s">
        <v>427</v>
      </c>
      <c r="AY20" s="85" t="s">
        <v>65</v>
      </c>
      <c r="AZ20" s="85" t="str">
        <f>REPLACE(INDEX(GroupVertices[Group],MATCH(Vertices[[#This Row],[Vertex]],GroupVertices[Vertex],0)),1,1,"")</f>
        <v>2</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99" t="s">
        <v>230</v>
      </c>
      <c r="B21" s="100"/>
      <c r="C21" s="100" t="s">
        <v>64</v>
      </c>
      <c r="D21" s="101">
        <v>162.3596566523605</v>
      </c>
      <c r="E21" s="102"/>
      <c r="F21" s="113" t="s">
        <v>408</v>
      </c>
      <c r="G21" s="100"/>
      <c r="H21" s="103" t="s">
        <v>230</v>
      </c>
      <c r="I21" s="104"/>
      <c r="J21" s="104"/>
      <c r="K21" s="115" t="s">
        <v>447</v>
      </c>
      <c r="L21" s="105">
        <v>1</v>
      </c>
      <c r="M21" s="106">
        <v>4562.57177734375</v>
      </c>
      <c r="N21" s="106">
        <v>8287.40625</v>
      </c>
      <c r="O21" s="107"/>
      <c r="P21" s="108"/>
      <c r="Q21" s="108"/>
      <c r="R21" s="109"/>
      <c r="S21" s="51">
        <v>1</v>
      </c>
      <c r="T21" s="51">
        <v>0</v>
      </c>
      <c r="U21" s="52">
        <v>0</v>
      </c>
      <c r="V21" s="52">
        <v>0.333333</v>
      </c>
      <c r="W21" s="52">
        <v>0</v>
      </c>
      <c r="X21" s="52">
        <v>0.770248</v>
      </c>
      <c r="Y21" s="52">
        <v>0</v>
      </c>
      <c r="Z21" s="52">
        <v>0</v>
      </c>
      <c r="AA21" s="110">
        <v>21</v>
      </c>
      <c r="AB21" s="110"/>
      <c r="AC21" s="111"/>
      <c r="AD21" s="85" t="s">
        <v>343</v>
      </c>
      <c r="AE21" s="85">
        <v>360</v>
      </c>
      <c r="AF21" s="85">
        <v>61</v>
      </c>
      <c r="AG21" s="85">
        <v>896</v>
      </c>
      <c r="AH21" s="85">
        <v>210</v>
      </c>
      <c r="AI21" s="85"/>
      <c r="AJ21" s="85" t="s">
        <v>359</v>
      </c>
      <c r="AK21" s="85" t="s">
        <v>371</v>
      </c>
      <c r="AL21" s="85"/>
      <c r="AM21" s="85"/>
      <c r="AN21" s="87">
        <v>43451.44006944444</v>
      </c>
      <c r="AO21" s="90" t="s">
        <v>393</v>
      </c>
      <c r="AP21" s="85" t="b">
        <v>1</v>
      </c>
      <c r="AQ21" s="85" t="b">
        <v>0</v>
      </c>
      <c r="AR21" s="85" t="b">
        <v>0</v>
      </c>
      <c r="AS21" s="85" t="s">
        <v>394</v>
      </c>
      <c r="AT21" s="85">
        <v>0</v>
      </c>
      <c r="AU21" s="85"/>
      <c r="AV21" s="85" t="b">
        <v>0</v>
      </c>
      <c r="AW21" s="85" t="s">
        <v>409</v>
      </c>
      <c r="AX21" s="90" t="s">
        <v>428</v>
      </c>
      <c r="AY21" s="85" t="s">
        <v>65</v>
      </c>
      <c r="AZ21" s="85" t="str">
        <f>REPLACE(INDEX(GroupVertices[Group],MATCH(Vertices[[#This Row],[Vertex]],GroupVertices[Vertex],0)),1,1,"")</f>
        <v>2</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hyperlinks>
    <hyperlink ref="AL8" r:id="rId1" display="https://t.co/RCNH8MU3Gs"/>
    <hyperlink ref="AL9" r:id="rId2" display="https://t.co/vDiJz5Xm2J"/>
    <hyperlink ref="AL13" r:id="rId3" display="https://t.co/ElsSLy0np9"/>
    <hyperlink ref="AL18" r:id="rId4" display="https://t.co/INgakriazg"/>
    <hyperlink ref="AO3" r:id="rId5" display="https://pbs.twimg.com/profile_banners/1011537251019444224/1557533762"/>
    <hyperlink ref="AO4" r:id="rId6" display="https://pbs.twimg.com/profile_banners/844910531857256448/1557286151"/>
    <hyperlink ref="AO5" r:id="rId7" display="https://pbs.twimg.com/profile_banners/1122027829850509312/1556351579"/>
    <hyperlink ref="AO6" r:id="rId8" display="https://pbs.twimg.com/profile_banners/809032621653106692/1555172015"/>
    <hyperlink ref="AO7" r:id="rId9" display="https://pbs.twimg.com/profile_banners/871549196/1525207840"/>
    <hyperlink ref="AO8" r:id="rId10" display="https://pbs.twimg.com/profile_banners/397219443/1548425785"/>
    <hyperlink ref="AO9" r:id="rId11" display="https://pbs.twimg.com/profile_banners/2949857099/1520791598"/>
    <hyperlink ref="AO10" r:id="rId12" display="https://pbs.twimg.com/profile_banners/994557680411914240/1536273929"/>
    <hyperlink ref="AO11" r:id="rId13" display="https://pbs.twimg.com/profile_banners/4418153174/1455813218"/>
    <hyperlink ref="AO12" r:id="rId14" display="https://pbs.twimg.com/profile_banners/270070806/1557533439"/>
    <hyperlink ref="AO13" r:id="rId15" display="https://pbs.twimg.com/profile_banners/513184283/1513377710"/>
    <hyperlink ref="AO16" r:id="rId16" display="https://pbs.twimg.com/profile_banners/407830752/1546694248"/>
    <hyperlink ref="AO17" r:id="rId17" display="https://pbs.twimg.com/profile_banners/1068262014248718336/1557842585"/>
    <hyperlink ref="AO18" r:id="rId18" display="https://pbs.twimg.com/profile_banners/1005345901609615360/1551716875"/>
    <hyperlink ref="AO19" r:id="rId19" display="https://pbs.twimg.com/profile_banners/2485513754/1546763890"/>
    <hyperlink ref="AO20" r:id="rId20" display="https://pbs.twimg.com/profile_banners/1578263324/1506207103"/>
    <hyperlink ref="AO21" r:id="rId21" display="https://pbs.twimg.com/profile_banners/1074613601816756224/1551995788"/>
    <hyperlink ref="AU7" r:id="rId22" display="http://abs.twimg.com/images/themes/theme1/bg.png"/>
    <hyperlink ref="AU8" r:id="rId23" display="http://abs.twimg.com/images/themes/theme1/bg.png"/>
    <hyperlink ref="AU9" r:id="rId24" display="http://abs.twimg.com/images/themes/theme1/bg.png"/>
    <hyperlink ref="AU11" r:id="rId25" display="http://abs.twimg.com/images/themes/theme1/bg.png"/>
    <hyperlink ref="AU12" r:id="rId26" display="http://abs.twimg.com/images/themes/theme1/bg.png"/>
    <hyperlink ref="AU13" r:id="rId27" display="http://pbs.twimg.com/profile_background_images/378800000110607065/a8e978ca283381cac42eafb4a5d8af9a.jpeg"/>
    <hyperlink ref="AU16" r:id="rId28" display="http://abs.twimg.com/images/themes/theme1/bg.png"/>
    <hyperlink ref="AU18" r:id="rId29" display="http://abs.twimg.com/images/themes/theme1/bg.png"/>
    <hyperlink ref="AU19" r:id="rId30" display="http://abs.twimg.com/images/themes/theme1/bg.png"/>
    <hyperlink ref="AU20" r:id="rId31" display="http://abs.twimg.com/images/themes/theme1/bg.png"/>
    <hyperlink ref="F3" r:id="rId32" display="http://pbs.twimg.com/profile_images/1127004089655734272/ysP2NK1V_normal.jpg"/>
    <hyperlink ref="F4" r:id="rId33" display="http://pbs.twimg.com/profile_images/1109404551013154817/NalE1V9b_normal.jpg"/>
    <hyperlink ref="F5" r:id="rId34" display="http://pbs.twimg.com/profile_images/1122045604220342273/EFIyTEQW_normal.jpg"/>
    <hyperlink ref="F6" r:id="rId35" display="http://pbs.twimg.com/profile_images/1110589294031327234/Ije-vg0g_normal.jpg"/>
    <hyperlink ref="F7" r:id="rId36" display="http://pbs.twimg.com/profile_images/2701468385/385aefb9e32ea1b4b387de0417fbe70a_normal.jpeg"/>
    <hyperlink ref="F8" r:id="rId37" display="http://pbs.twimg.com/profile_images/1064511526525181958/b-ACICOT_normal.jpg"/>
    <hyperlink ref="F9" r:id="rId38" display="http://pbs.twimg.com/profile_images/1089576872428691458/u8zjX_ec_normal.jpg"/>
    <hyperlink ref="F10" r:id="rId39" display="http://pbs.twimg.com/profile_images/1037834194997661696/J9n9pHV7_normal.jpg"/>
    <hyperlink ref="F11" r:id="rId40" display="http://pbs.twimg.com/profile_images/1081621269626392576/UrcwSiKO_normal.jpg"/>
    <hyperlink ref="F12" r:id="rId41" display="http://pbs.twimg.com/profile_images/1129517405758218240/IzCq8oPi_normal.jpg"/>
    <hyperlink ref="F13" r:id="rId42" display="http://pbs.twimg.com/profile_images/975019830234492929/S58tzLzO_normal.jpg"/>
    <hyperlink ref="F14" r:id="rId43" display="http://pbs.twimg.com/profile_images/1126673937272856581/zubvPEvG_normal.jpg"/>
    <hyperlink ref="F15" r:id="rId44" display="http://pbs.twimg.com/profile_images/863429916460765184/pyn3sgd7_normal.jpg"/>
    <hyperlink ref="F16" r:id="rId45" display="http://pbs.twimg.com/profile_images/1109895687158800384/h5KV06bM_normal.jpg"/>
    <hyperlink ref="F17" r:id="rId46" display="http://pbs.twimg.com/profile_images/1128299716029054976/i0qbNjjz_normal.jpg"/>
    <hyperlink ref="F18" r:id="rId47" display="http://pbs.twimg.com/profile_images/1129482241527169029/3HOiqV5U_normal.png"/>
    <hyperlink ref="F19" r:id="rId48" display="http://pbs.twimg.com/profile_images/1083704019334369280/CkjS3lMc_normal.jpg"/>
    <hyperlink ref="F20" r:id="rId49" display="http://pbs.twimg.com/profile_images/911725018819776512/EgDY08bO_normal.jpg"/>
    <hyperlink ref="F21" r:id="rId50" display="http://pbs.twimg.com/profile_images/1103850602461908992/jLmANU2I_normal.jpg"/>
    <hyperlink ref="AX3" r:id="rId51" display="https://twitter.com/g_5jhr"/>
    <hyperlink ref="AX4" r:id="rId52" display="https://twitter.com/zoiaz12"/>
    <hyperlink ref="AX5" r:id="rId53" display="https://twitter.com/zooz66770086"/>
    <hyperlink ref="AX6" r:id="rId54" display="https://twitter.com/saharoz_"/>
    <hyperlink ref="AX7" r:id="rId55" display="https://twitter.com/vincentsleiman"/>
    <hyperlink ref="AX8" r:id="rId56" display="https://twitter.com/paulayacoubian"/>
    <hyperlink ref="AX9" r:id="rId57" display="https://twitter.com/zeid_hadi"/>
    <hyperlink ref="AX10" r:id="rId58" display="https://twitter.com/amersalmanmusic"/>
    <hyperlink ref="AX11" r:id="rId59" display="https://twitter.com/nicolejnasr"/>
    <hyperlink ref="AX12" r:id="rId60" display="https://twitter.com/omar_taha90"/>
    <hyperlink ref="AX13" r:id="rId61" display="https://twitter.com/s_haneen"/>
    <hyperlink ref="AX14" r:id="rId62" display="https://twitter.com/klb_sori"/>
    <hyperlink ref="AX15" r:id="rId63" display="https://twitter.com/monaassaad1"/>
    <hyperlink ref="AX16" r:id="rId64" display="https://twitter.com/fakihn"/>
    <hyperlink ref="AX17" r:id="rId65" display="https://twitter.com/imhappy3131992"/>
    <hyperlink ref="AX18" r:id="rId66" display="https://twitter.com/marah_kharoub"/>
    <hyperlink ref="AX19" r:id="rId67" display="https://twitter.com/14khoookha"/>
    <hyperlink ref="AX20" r:id="rId68" display="https://twitter.com/missdior456"/>
    <hyperlink ref="AX21" r:id="rId69" display="https://twitter.com/rd4e2dhpzoyzqlc"/>
  </hyperlinks>
  <printOptions/>
  <pageMargins left="0.7" right="0.7" top="0.75" bottom="0.75" header="0.3" footer="0.3"/>
  <pageSetup horizontalDpi="600" verticalDpi="600" orientation="portrait" r:id="rId73"/>
  <legacyDrawing r:id="rId71"/>
  <tableParts>
    <tablePart r:id="rId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532</v>
      </c>
      <c r="Z2" s="13" t="s">
        <v>542</v>
      </c>
      <c r="AA2" s="13" t="s">
        <v>552</v>
      </c>
      <c r="AB2" s="13" t="s">
        <v>575</v>
      </c>
      <c r="AC2" s="13" t="s">
        <v>585</v>
      </c>
      <c r="AD2" s="13" t="s">
        <v>604</v>
      </c>
      <c r="AE2" s="13" t="s">
        <v>605</v>
      </c>
      <c r="AF2" s="13" t="s">
        <v>616</v>
      </c>
      <c r="AG2" s="67" t="s">
        <v>673</v>
      </c>
      <c r="AH2" s="67" t="s">
        <v>674</v>
      </c>
      <c r="AI2" s="67" t="s">
        <v>675</v>
      </c>
      <c r="AJ2" s="67" t="s">
        <v>676</v>
      </c>
      <c r="AK2" s="67" t="s">
        <v>677</v>
      </c>
      <c r="AL2" s="67" t="s">
        <v>678</v>
      </c>
      <c r="AM2" s="67" t="s">
        <v>679</v>
      </c>
      <c r="AN2" s="67" t="s">
        <v>680</v>
      </c>
      <c r="AO2" s="67" t="s">
        <v>683</v>
      </c>
    </row>
    <row r="3" spans="1:41" ht="15">
      <c r="A3" s="125" t="s">
        <v>487</v>
      </c>
      <c r="B3" s="126" t="s">
        <v>495</v>
      </c>
      <c r="C3" s="126" t="s">
        <v>56</v>
      </c>
      <c r="D3" s="117"/>
      <c r="E3" s="116"/>
      <c r="F3" s="118" t="s">
        <v>487</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t="s">
        <v>241</v>
      </c>
      <c r="Z3" s="85" t="s">
        <v>243</v>
      </c>
      <c r="AA3" s="85"/>
      <c r="AB3" s="91" t="s">
        <v>280</v>
      </c>
      <c r="AC3" s="91" t="s">
        <v>280</v>
      </c>
      <c r="AD3" s="91" t="s">
        <v>225</v>
      </c>
      <c r="AE3" s="91" t="s">
        <v>606</v>
      </c>
      <c r="AF3" s="91" t="s">
        <v>617</v>
      </c>
      <c r="AG3" s="131">
        <v>0</v>
      </c>
      <c r="AH3" s="134">
        <v>0</v>
      </c>
      <c r="AI3" s="131">
        <v>0</v>
      </c>
      <c r="AJ3" s="134">
        <v>0</v>
      </c>
      <c r="AK3" s="131">
        <v>0</v>
      </c>
      <c r="AL3" s="134">
        <v>0</v>
      </c>
      <c r="AM3" s="131">
        <v>18</v>
      </c>
      <c r="AN3" s="134">
        <v>100</v>
      </c>
      <c r="AO3" s="131">
        <v>18</v>
      </c>
    </row>
    <row r="4" spans="1:41" ht="15">
      <c r="A4" s="125" t="s">
        <v>488</v>
      </c>
      <c r="B4" s="126" t="s">
        <v>496</v>
      </c>
      <c r="C4" s="126" t="s">
        <v>56</v>
      </c>
      <c r="D4" s="122"/>
      <c r="E4" s="100"/>
      <c r="F4" s="103" t="s">
        <v>488</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c r="AB4" s="91" t="s">
        <v>280</v>
      </c>
      <c r="AC4" s="91" t="s">
        <v>280</v>
      </c>
      <c r="AD4" s="91" t="s">
        <v>230</v>
      </c>
      <c r="AE4" s="91" t="s">
        <v>229</v>
      </c>
      <c r="AF4" s="91" t="s">
        <v>618</v>
      </c>
      <c r="AG4" s="131">
        <v>0</v>
      </c>
      <c r="AH4" s="134">
        <v>0</v>
      </c>
      <c r="AI4" s="131">
        <v>0</v>
      </c>
      <c r="AJ4" s="134">
        <v>0</v>
      </c>
      <c r="AK4" s="131">
        <v>0</v>
      </c>
      <c r="AL4" s="134">
        <v>0</v>
      </c>
      <c r="AM4" s="131">
        <v>21</v>
      </c>
      <c r="AN4" s="134">
        <v>100</v>
      </c>
      <c r="AO4" s="131">
        <v>21</v>
      </c>
    </row>
    <row r="5" spans="1:41" ht="15">
      <c r="A5" s="125" t="s">
        <v>489</v>
      </c>
      <c r="B5" s="126" t="s">
        <v>497</v>
      </c>
      <c r="C5" s="126" t="s">
        <v>56</v>
      </c>
      <c r="D5" s="122"/>
      <c r="E5" s="100"/>
      <c r="F5" s="103" t="s">
        <v>690</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c r="Z5" s="85"/>
      <c r="AA5" s="85"/>
      <c r="AB5" s="91" t="s">
        <v>567</v>
      </c>
      <c r="AC5" s="91" t="s">
        <v>280</v>
      </c>
      <c r="AD5" s="91" t="s">
        <v>228</v>
      </c>
      <c r="AE5" s="91"/>
      <c r="AF5" s="91" t="s">
        <v>619</v>
      </c>
      <c r="AG5" s="131">
        <v>0</v>
      </c>
      <c r="AH5" s="134">
        <v>0</v>
      </c>
      <c r="AI5" s="131">
        <v>0</v>
      </c>
      <c r="AJ5" s="134">
        <v>0</v>
      </c>
      <c r="AK5" s="131">
        <v>0</v>
      </c>
      <c r="AL5" s="134">
        <v>0</v>
      </c>
      <c r="AM5" s="131">
        <v>15</v>
      </c>
      <c r="AN5" s="134">
        <v>100</v>
      </c>
      <c r="AO5" s="131">
        <v>15</v>
      </c>
    </row>
    <row r="6" spans="1:41" ht="15">
      <c r="A6" s="125" t="s">
        <v>490</v>
      </c>
      <c r="B6" s="126" t="s">
        <v>498</v>
      </c>
      <c r="C6" s="126" t="s">
        <v>56</v>
      </c>
      <c r="D6" s="122"/>
      <c r="E6" s="100"/>
      <c r="F6" s="103" t="s">
        <v>691</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c r="Z6" s="85"/>
      <c r="AA6" s="85"/>
      <c r="AB6" s="91" t="s">
        <v>569</v>
      </c>
      <c r="AC6" s="91" t="s">
        <v>280</v>
      </c>
      <c r="AD6" s="91" t="s">
        <v>227</v>
      </c>
      <c r="AE6" s="91"/>
      <c r="AF6" s="91" t="s">
        <v>620</v>
      </c>
      <c r="AG6" s="131">
        <v>0</v>
      </c>
      <c r="AH6" s="134">
        <v>0</v>
      </c>
      <c r="AI6" s="131">
        <v>0</v>
      </c>
      <c r="AJ6" s="134">
        <v>0</v>
      </c>
      <c r="AK6" s="131">
        <v>0</v>
      </c>
      <c r="AL6" s="134">
        <v>0</v>
      </c>
      <c r="AM6" s="131">
        <v>27</v>
      </c>
      <c r="AN6" s="134">
        <v>100</v>
      </c>
      <c r="AO6" s="131">
        <v>27</v>
      </c>
    </row>
    <row r="7" spans="1:41" ht="15">
      <c r="A7" s="125" t="s">
        <v>491</v>
      </c>
      <c r="B7" s="126" t="s">
        <v>499</v>
      </c>
      <c r="C7" s="126" t="s">
        <v>56</v>
      </c>
      <c r="D7" s="122"/>
      <c r="E7" s="100"/>
      <c r="F7" s="103" t="s">
        <v>692</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242</v>
      </c>
      <c r="Z7" s="85" t="s">
        <v>243</v>
      </c>
      <c r="AA7" s="85"/>
      <c r="AB7" s="91" t="s">
        <v>562</v>
      </c>
      <c r="AC7" s="91" t="s">
        <v>280</v>
      </c>
      <c r="AD7" s="91" t="s">
        <v>226</v>
      </c>
      <c r="AE7" s="91"/>
      <c r="AF7" s="91" t="s">
        <v>621</v>
      </c>
      <c r="AG7" s="131">
        <v>0</v>
      </c>
      <c r="AH7" s="134">
        <v>0</v>
      </c>
      <c r="AI7" s="131">
        <v>0</v>
      </c>
      <c r="AJ7" s="134">
        <v>0</v>
      </c>
      <c r="AK7" s="131">
        <v>0</v>
      </c>
      <c r="AL7" s="134">
        <v>0</v>
      </c>
      <c r="AM7" s="131">
        <v>23</v>
      </c>
      <c r="AN7" s="134">
        <v>100</v>
      </c>
      <c r="AO7" s="131">
        <v>23</v>
      </c>
    </row>
    <row r="8" spans="1:41" ht="15">
      <c r="A8" s="125" t="s">
        <v>492</v>
      </c>
      <c r="B8" s="126" t="s">
        <v>500</v>
      </c>
      <c r="C8" s="126" t="s">
        <v>56</v>
      </c>
      <c r="D8" s="122"/>
      <c r="E8" s="100"/>
      <c r="F8" s="103" t="s">
        <v>693</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c r="AB8" s="91" t="s">
        <v>572</v>
      </c>
      <c r="AC8" s="91" t="s">
        <v>280</v>
      </c>
      <c r="AD8" s="91" t="s">
        <v>221</v>
      </c>
      <c r="AE8" s="91"/>
      <c r="AF8" s="91" t="s">
        <v>622</v>
      </c>
      <c r="AG8" s="131">
        <v>0</v>
      </c>
      <c r="AH8" s="134">
        <v>0</v>
      </c>
      <c r="AI8" s="131">
        <v>0</v>
      </c>
      <c r="AJ8" s="134">
        <v>0</v>
      </c>
      <c r="AK8" s="131">
        <v>0</v>
      </c>
      <c r="AL8" s="134">
        <v>0</v>
      </c>
      <c r="AM8" s="131">
        <v>11</v>
      </c>
      <c r="AN8" s="134">
        <v>100</v>
      </c>
      <c r="AO8" s="131">
        <v>11</v>
      </c>
    </row>
    <row r="9" spans="1:41" ht="15">
      <c r="A9" s="125" t="s">
        <v>493</v>
      </c>
      <c r="B9" s="126" t="s">
        <v>501</v>
      </c>
      <c r="C9" s="126" t="s">
        <v>56</v>
      </c>
      <c r="D9" s="122"/>
      <c r="E9" s="100"/>
      <c r="F9" s="103" t="s">
        <v>493</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c r="Z9" s="85"/>
      <c r="AA9" s="85"/>
      <c r="AB9" s="91" t="s">
        <v>280</v>
      </c>
      <c r="AC9" s="91" t="s">
        <v>280</v>
      </c>
      <c r="AD9" s="91" t="s">
        <v>220</v>
      </c>
      <c r="AE9" s="91"/>
      <c r="AF9" s="91" t="s">
        <v>623</v>
      </c>
      <c r="AG9" s="131">
        <v>0</v>
      </c>
      <c r="AH9" s="134">
        <v>0</v>
      </c>
      <c r="AI9" s="131">
        <v>0</v>
      </c>
      <c r="AJ9" s="134">
        <v>0</v>
      </c>
      <c r="AK9" s="131">
        <v>0</v>
      </c>
      <c r="AL9" s="134">
        <v>0</v>
      </c>
      <c r="AM9" s="131">
        <v>12</v>
      </c>
      <c r="AN9" s="134">
        <v>100</v>
      </c>
      <c r="AO9" s="131">
        <v>12</v>
      </c>
    </row>
    <row r="10" spans="1:41" ht="14.25" customHeight="1">
      <c r="A10" s="125" t="s">
        <v>494</v>
      </c>
      <c r="B10" s="126" t="s">
        <v>502</v>
      </c>
      <c r="C10" s="126" t="s">
        <v>56</v>
      </c>
      <c r="D10" s="122"/>
      <c r="E10" s="100"/>
      <c r="F10" s="103" t="s">
        <v>494</v>
      </c>
      <c r="G10" s="107"/>
      <c r="H10" s="107"/>
      <c r="I10" s="123">
        <v>10</v>
      </c>
      <c r="J10" s="110"/>
      <c r="K10" s="51">
        <v>1</v>
      </c>
      <c r="L10" s="51">
        <v>1</v>
      </c>
      <c r="M10" s="51">
        <v>0</v>
      </c>
      <c r="N10" s="51">
        <v>1</v>
      </c>
      <c r="O10" s="51">
        <v>1</v>
      </c>
      <c r="P10" s="52" t="s">
        <v>684</v>
      </c>
      <c r="Q10" s="52" t="s">
        <v>684</v>
      </c>
      <c r="R10" s="51">
        <v>1</v>
      </c>
      <c r="S10" s="51">
        <v>1</v>
      </c>
      <c r="T10" s="51">
        <v>1</v>
      </c>
      <c r="U10" s="51">
        <v>1</v>
      </c>
      <c r="V10" s="51">
        <v>0</v>
      </c>
      <c r="W10" s="52">
        <v>0</v>
      </c>
      <c r="X10" s="52" t="s">
        <v>684</v>
      </c>
      <c r="Y10" s="85"/>
      <c r="Z10" s="85"/>
      <c r="AA10" s="85" t="s">
        <v>244</v>
      </c>
      <c r="AB10" s="91" t="s">
        <v>280</v>
      </c>
      <c r="AC10" s="91" t="s">
        <v>280</v>
      </c>
      <c r="AD10" s="91"/>
      <c r="AE10" s="91"/>
      <c r="AF10" s="91" t="s">
        <v>216</v>
      </c>
      <c r="AG10" s="131">
        <v>0</v>
      </c>
      <c r="AH10" s="134">
        <v>0</v>
      </c>
      <c r="AI10" s="131">
        <v>0</v>
      </c>
      <c r="AJ10" s="134">
        <v>0</v>
      </c>
      <c r="AK10" s="131">
        <v>0</v>
      </c>
      <c r="AL10" s="134">
        <v>0</v>
      </c>
      <c r="AM10" s="131">
        <v>19</v>
      </c>
      <c r="AN10" s="134">
        <v>100</v>
      </c>
      <c r="AO10" s="131">
        <v>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487</v>
      </c>
      <c r="B2" s="91" t="s">
        <v>214</v>
      </c>
      <c r="C2" s="85">
        <f>VLOOKUP(GroupVertices[[#This Row],[Vertex]],Vertices[],MATCH("ID",Vertices[[#Headers],[Vertex]:[Vertex Content Word Count]],0),FALSE)</f>
        <v>7</v>
      </c>
    </row>
    <row r="3" spans="1:3" ht="15">
      <c r="A3" s="85" t="s">
        <v>487</v>
      </c>
      <c r="B3" s="91" t="s">
        <v>225</v>
      </c>
      <c r="C3" s="85">
        <f>VLOOKUP(GroupVertices[[#This Row],[Vertex]],Vertices[],MATCH("ID",Vertices[[#Headers],[Vertex]:[Vertex Content Word Count]],0),FALSE)</f>
        <v>11</v>
      </c>
    </row>
    <row r="4" spans="1:3" ht="15">
      <c r="A4" s="85" t="s">
        <v>487</v>
      </c>
      <c r="B4" s="91" t="s">
        <v>224</v>
      </c>
      <c r="C4" s="85">
        <f>VLOOKUP(GroupVertices[[#This Row],[Vertex]],Vertices[],MATCH("ID",Vertices[[#Headers],[Vertex]:[Vertex Content Word Count]],0),FALSE)</f>
        <v>10</v>
      </c>
    </row>
    <row r="5" spans="1:3" ht="15">
      <c r="A5" s="85" t="s">
        <v>487</v>
      </c>
      <c r="B5" s="91" t="s">
        <v>223</v>
      </c>
      <c r="C5" s="85">
        <f>VLOOKUP(GroupVertices[[#This Row],[Vertex]],Vertices[],MATCH("ID",Vertices[[#Headers],[Vertex]:[Vertex Content Word Count]],0),FALSE)</f>
        <v>9</v>
      </c>
    </row>
    <row r="6" spans="1:3" ht="15">
      <c r="A6" s="85" t="s">
        <v>487</v>
      </c>
      <c r="B6" s="91" t="s">
        <v>222</v>
      </c>
      <c r="C6" s="85">
        <f>VLOOKUP(GroupVertices[[#This Row],[Vertex]],Vertices[],MATCH("ID",Vertices[[#Headers],[Vertex]:[Vertex Content Word Count]],0),FALSE)</f>
        <v>8</v>
      </c>
    </row>
    <row r="7" spans="1:3" ht="15">
      <c r="A7" s="85" t="s">
        <v>488</v>
      </c>
      <c r="B7" s="91" t="s">
        <v>219</v>
      </c>
      <c r="C7" s="85">
        <f>VLOOKUP(GroupVertices[[#This Row],[Vertex]],Vertices[],MATCH("ID",Vertices[[#Headers],[Vertex]:[Vertex Content Word Count]],0),FALSE)</f>
        <v>19</v>
      </c>
    </row>
    <row r="8" spans="1:3" ht="15">
      <c r="A8" s="85" t="s">
        <v>488</v>
      </c>
      <c r="B8" s="91" t="s">
        <v>230</v>
      </c>
      <c r="C8" s="85">
        <f>VLOOKUP(GroupVertices[[#This Row],[Vertex]],Vertices[],MATCH("ID",Vertices[[#Headers],[Vertex]:[Vertex Content Word Count]],0),FALSE)</f>
        <v>21</v>
      </c>
    </row>
    <row r="9" spans="1:3" ht="15">
      <c r="A9" s="85" t="s">
        <v>488</v>
      </c>
      <c r="B9" s="91" t="s">
        <v>229</v>
      </c>
      <c r="C9" s="85">
        <f>VLOOKUP(GroupVertices[[#This Row],[Vertex]],Vertices[],MATCH("ID",Vertices[[#Headers],[Vertex]:[Vertex Content Word Count]],0),FALSE)</f>
        <v>20</v>
      </c>
    </row>
    <row r="10" spans="1:3" ht="15">
      <c r="A10" s="85" t="s">
        <v>489</v>
      </c>
      <c r="B10" s="91" t="s">
        <v>218</v>
      </c>
      <c r="C10" s="85">
        <f>VLOOKUP(GroupVertices[[#This Row],[Vertex]],Vertices[],MATCH("ID",Vertices[[#Headers],[Vertex]:[Vertex Content Word Count]],0),FALSE)</f>
        <v>17</v>
      </c>
    </row>
    <row r="11" spans="1:3" ht="15">
      <c r="A11" s="85" t="s">
        <v>489</v>
      </c>
      <c r="B11" s="91" t="s">
        <v>228</v>
      </c>
      <c r="C11" s="85">
        <f>VLOOKUP(GroupVertices[[#This Row],[Vertex]],Vertices[],MATCH("ID",Vertices[[#Headers],[Vertex]:[Vertex Content Word Count]],0),FALSE)</f>
        <v>18</v>
      </c>
    </row>
    <row r="12" spans="1:3" ht="15">
      <c r="A12" s="85" t="s">
        <v>490</v>
      </c>
      <c r="B12" s="91" t="s">
        <v>217</v>
      </c>
      <c r="C12" s="85">
        <f>VLOOKUP(GroupVertices[[#This Row],[Vertex]],Vertices[],MATCH("ID",Vertices[[#Headers],[Vertex]:[Vertex Content Word Count]],0),FALSE)</f>
        <v>15</v>
      </c>
    </row>
    <row r="13" spans="1:3" ht="15">
      <c r="A13" s="85" t="s">
        <v>490</v>
      </c>
      <c r="B13" s="91" t="s">
        <v>227</v>
      </c>
      <c r="C13" s="85">
        <f>VLOOKUP(GroupVertices[[#This Row],[Vertex]],Vertices[],MATCH("ID",Vertices[[#Headers],[Vertex]:[Vertex Content Word Count]],0),FALSE)</f>
        <v>16</v>
      </c>
    </row>
    <row r="14" spans="1:3" ht="15">
      <c r="A14" s="85" t="s">
        <v>491</v>
      </c>
      <c r="B14" s="91" t="s">
        <v>215</v>
      </c>
      <c r="C14" s="85">
        <f>VLOOKUP(GroupVertices[[#This Row],[Vertex]],Vertices[],MATCH("ID",Vertices[[#Headers],[Vertex]:[Vertex Content Word Count]],0),FALSE)</f>
        <v>12</v>
      </c>
    </row>
    <row r="15" spans="1:3" ht="15">
      <c r="A15" s="85" t="s">
        <v>491</v>
      </c>
      <c r="B15" s="91" t="s">
        <v>226</v>
      </c>
      <c r="C15" s="85">
        <f>VLOOKUP(GroupVertices[[#This Row],[Vertex]],Vertices[],MATCH("ID",Vertices[[#Headers],[Vertex]:[Vertex Content Word Count]],0),FALSE)</f>
        <v>13</v>
      </c>
    </row>
    <row r="16" spans="1:3" ht="15">
      <c r="A16" s="85" t="s">
        <v>492</v>
      </c>
      <c r="B16" s="91" t="s">
        <v>213</v>
      </c>
      <c r="C16" s="85">
        <f>VLOOKUP(GroupVertices[[#This Row],[Vertex]],Vertices[],MATCH("ID",Vertices[[#Headers],[Vertex]:[Vertex Content Word Count]],0),FALSE)</f>
        <v>5</v>
      </c>
    </row>
    <row r="17" spans="1:3" ht="15">
      <c r="A17" s="85" t="s">
        <v>492</v>
      </c>
      <c r="B17" s="91" t="s">
        <v>221</v>
      </c>
      <c r="C17" s="85">
        <f>VLOOKUP(GroupVertices[[#This Row],[Vertex]],Vertices[],MATCH("ID",Vertices[[#Headers],[Vertex]:[Vertex Content Word Count]],0),FALSE)</f>
        <v>6</v>
      </c>
    </row>
    <row r="18" spans="1:3" ht="15">
      <c r="A18" s="85" t="s">
        <v>493</v>
      </c>
      <c r="B18" s="91" t="s">
        <v>212</v>
      </c>
      <c r="C18" s="85">
        <f>VLOOKUP(GroupVertices[[#This Row],[Vertex]],Vertices[],MATCH("ID",Vertices[[#Headers],[Vertex]:[Vertex Content Word Count]],0),FALSE)</f>
        <v>3</v>
      </c>
    </row>
    <row r="19" spans="1:3" ht="15">
      <c r="A19" s="85" t="s">
        <v>493</v>
      </c>
      <c r="B19" s="91" t="s">
        <v>220</v>
      </c>
      <c r="C19" s="85">
        <f>VLOOKUP(GroupVertices[[#This Row],[Vertex]],Vertices[],MATCH("ID",Vertices[[#Headers],[Vertex]:[Vertex Content Word Count]],0),FALSE)</f>
        <v>4</v>
      </c>
    </row>
    <row r="20" spans="1:3" ht="15">
      <c r="A20" s="85" t="s">
        <v>494</v>
      </c>
      <c r="B20" s="91" t="s">
        <v>216</v>
      </c>
      <c r="C20" s="85">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509</v>
      </c>
      <c r="B2" s="36" t="s">
        <v>448</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14</v>
      </c>
      <c r="P2" s="39">
        <f>MIN(Vertices[PageRank])</f>
        <v>0.655387</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0.0036363636363636364</v>
      </c>
      <c r="O3" s="42">
        <f>COUNTIF(Vertices[Eigenvector Centrality],"&gt;= "&amp;N3)-COUNTIF(Vertices[Eigenvector Centrality],"&gt;="&amp;N4)</f>
        <v>0</v>
      </c>
      <c r="P3" s="41">
        <f aca="true" t="shared" si="7" ref="P3:P26">P2+($P$57-$P$2)/BinDivisor</f>
        <v>0.6867128363636364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0.03636363636363636</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0.007272727272727273</v>
      </c>
      <c r="O4" s="40">
        <f>COUNTIF(Vertices[Eigenvector Centrality],"&gt;= "&amp;N4)-COUNTIF(Vertices[Eigenvector Centrality],"&gt;="&amp;N5)</f>
        <v>0</v>
      </c>
      <c r="P4" s="39">
        <f t="shared" si="7"/>
        <v>0.7180386727272728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0.05454545454545454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0.01090909090909091</v>
      </c>
      <c r="O5" s="42">
        <f>COUNTIF(Vertices[Eigenvector Centrality],"&gt;= "&amp;N5)-COUNTIF(Vertices[Eigenvector Centrality],"&gt;="&amp;N6)</f>
        <v>0</v>
      </c>
      <c r="P5" s="41">
        <f t="shared" si="7"/>
        <v>0.7493645090909092</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0.07272727272727272</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0.014545454545454545</v>
      </c>
      <c r="O6" s="40">
        <f>COUNTIF(Vertices[Eigenvector Centrality],"&gt;= "&amp;N6)-COUNTIF(Vertices[Eigenvector Centrality],"&gt;="&amp;N7)</f>
        <v>0</v>
      </c>
      <c r="P6" s="39">
        <f t="shared" si="7"/>
        <v>0.7806903454545456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0.01818181818181818</v>
      </c>
      <c r="O7" s="42">
        <f>COUNTIF(Vertices[Eigenvector Centrality],"&gt;= "&amp;N7)-COUNTIF(Vertices[Eigenvector Centrality],"&gt;="&amp;N8)</f>
        <v>0</v>
      </c>
      <c r="P7" s="41">
        <f t="shared" si="7"/>
        <v>0.812016181818182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0.1090909090909091</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0.021818181818181816</v>
      </c>
      <c r="O8" s="40">
        <f>COUNTIF(Vertices[Eigenvector Centrality],"&gt;= "&amp;N8)-COUNTIF(Vertices[Eigenvector Centrality],"&gt;="&amp;N9)</f>
        <v>0</v>
      </c>
      <c r="P8" s="39">
        <f t="shared" si="7"/>
        <v>0.8433420181818184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0.1272727272727273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0.025454545454545452</v>
      </c>
      <c r="O9" s="42">
        <f>COUNTIF(Vertices[Eigenvector Centrality],"&gt;= "&amp;N9)-COUNTIF(Vertices[Eigenvector Centrality],"&gt;="&amp;N10)</f>
        <v>0</v>
      </c>
      <c r="P9" s="41">
        <f t="shared" si="7"/>
        <v>0.8746678545454548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510</v>
      </c>
      <c r="B10" s="36">
        <v>3</v>
      </c>
      <c r="D10" s="34">
        <f t="shared" si="1"/>
        <v>0</v>
      </c>
      <c r="E10" s="3">
        <f>COUNTIF(Vertices[Degree],"&gt;= "&amp;D10)-COUNTIF(Vertices[Degree],"&gt;="&amp;D11)</f>
        <v>0</v>
      </c>
      <c r="F10" s="39">
        <f t="shared" si="2"/>
        <v>0.14545454545454548</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0.029090909090909087</v>
      </c>
      <c r="O10" s="40">
        <f>COUNTIF(Vertices[Eigenvector Centrality],"&gt;= "&amp;N10)-COUNTIF(Vertices[Eigenvector Centrality],"&gt;="&amp;N11)</f>
        <v>0</v>
      </c>
      <c r="P10" s="39">
        <f t="shared" si="7"/>
        <v>0.9059936909090912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0.16363636363636366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1</v>
      </c>
      <c r="L11" s="41">
        <f t="shared" si="5"/>
        <v>0.16363636363636366</v>
      </c>
      <c r="M11" s="42">
        <f>COUNTIF(Vertices[Closeness Centrality],"&gt;= "&amp;L11)-COUNTIF(Vertices[Closeness Centrality],"&gt;="&amp;L12)</f>
        <v>0</v>
      </c>
      <c r="N11" s="41">
        <f t="shared" si="6"/>
        <v>0.03272727272727272</v>
      </c>
      <c r="O11" s="42">
        <f>COUNTIF(Vertices[Eigenvector Centrality],"&gt;= "&amp;N11)-COUNTIF(Vertices[Eigenvector Centrality],"&gt;="&amp;N12)</f>
        <v>0</v>
      </c>
      <c r="P11" s="41">
        <f t="shared" si="7"/>
        <v>0.9373195272727276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7</v>
      </c>
      <c r="D12" s="34">
        <f t="shared" si="1"/>
        <v>0</v>
      </c>
      <c r="E12" s="3">
        <f>COUNTIF(Vertices[Degree],"&gt;= "&amp;D12)-COUNTIF(Vertices[Degree],"&gt;="&amp;D13)</f>
        <v>0</v>
      </c>
      <c r="F12" s="39">
        <f t="shared" si="2"/>
        <v>0.18181818181818185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0.03636363636363636</v>
      </c>
      <c r="O12" s="40">
        <f>COUNTIF(Vertices[Eigenvector Centrality],"&gt;= "&amp;N12)-COUNTIF(Vertices[Eigenvector Centrality],"&gt;="&amp;N13)</f>
        <v>0</v>
      </c>
      <c r="P12" s="39">
        <f t="shared" si="7"/>
        <v>0.968645363636364</v>
      </c>
      <c r="Q12" s="40">
        <f>COUNTIF(Vertices[PageRank],"&gt;= "&amp;P12)-COUNTIF(Vertices[PageRank],"&gt;="&amp;P13)</f>
        <v>11</v>
      </c>
      <c r="R12" s="39">
        <f t="shared" si="8"/>
        <v>0</v>
      </c>
      <c r="S12" s="45">
        <f>COUNTIF(Vertices[Clustering Coefficient],"&gt;= "&amp;R12)-COUNTIF(Vertices[Clustering Coefficient],"&gt;="&amp;R13)</f>
        <v>0</v>
      </c>
      <c r="T12" s="39" t="e">
        <f ca="1" t="shared" si="9"/>
        <v>#REF!</v>
      </c>
      <c r="U12" s="40" t="e">
        <f ca="1" t="shared" si="0"/>
        <v>#REF!</v>
      </c>
    </row>
    <row r="13" spans="1:21" ht="15">
      <c r="A13" s="36" t="s">
        <v>232</v>
      </c>
      <c r="B13" s="36">
        <v>4</v>
      </c>
      <c r="D13" s="34">
        <f t="shared" si="1"/>
        <v>0</v>
      </c>
      <c r="E13" s="3">
        <f>COUNTIF(Vertices[Degree],"&gt;= "&amp;D13)-COUNTIF(Vertices[Degree],"&gt;="&amp;D14)</f>
        <v>0</v>
      </c>
      <c r="F13" s="41">
        <f t="shared" si="2"/>
        <v>0.20000000000000004</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0.04</v>
      </c>
      <c r="O13" s="42">
        <f>COUNTIF(Vertices[Eigenvector Centrality],"&gt;= "&amp;N13)-COUNTIF(Vertices[Eigenvector Centrality],"&gt;="&amp;N14)</f>
        <v>0</v>
      </c>
      <c r="P13" s="41">
        <f t="shared" si="7"/>
        <v>0.9999712000000004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0.21818181818181823</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0.04363636363636364</v>
      </c>
      <c r="O14" s="40">
        <f>COUNTIF(Vertices[Eigenvector Centrality],"&gt;= "&amp;N14)-COUNTIF(Vertices[Eigenvector Centrality],"&gt;="&amp;N15)</f>
        <v>0</v>
      </c>
      <c r="P14" s="39">
        <f t="shared" si="7"/>
        <v>1.0312970363636367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0.23636363636363641</v>
      </c>
      <c r="G15" s="42">
        <f>COUNTIF(Vertices[In-Degree],"&gt;= "&amp;F15)-COUNTIF(Vertices[In-Degree],"&gt;="&amp;F16)</f>
        <v>0</v>
      </c>
      <c r="H15" s="41">
        <f t="shared" si="3"/>
        <v>0.9454545454545457</v>
      </c>
      <c r="I15" s="42">
        <f>COUNTIF(Vertices[Out-Degree],"&gt;= "&amp;H15)-COUNTIF(Vertices[Out-Degree],"&gt;="&amp;H16)</f>
        <v>6</v>
      </c>
      <c r="J15" s="41">
        <f t="shared" si="4"/>
        <v>2.836363636363637</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0.04727272727272728</v>
      </c>
      <c r="O15" s="42">
        <f>COUNTIF(Vertices[Eigenvector Centrality],"&gt;= "&amp;N15)-COUNTIF(Vertices[Eigenvector Centrality],"&gt;="&amp;N16)</f>
        <v>0</v>
      </c>
      <c r="P15" s="41">
        <f t="shared" si="7"/>
        <v>1.062622872727273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0.2545454545454546</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0.05090909090909092</v>
      </c>
      <c r="O16" s="40">
        <f>COUNTIF(Vertices[Eigenvector Centrality],"&gt;= "&amp;N16)-COUNTIF(Vertices[Eigenvector Centrality],"&gt;="&amp;N17)</f>
        <v>0</v>
      </c>
      <c r="P16" s="39">
        <f t="shared" si="7"/>
        <v>1.0939487090909095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0.27272727272727276</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0.05454545454545456</v>
      </c>
      <c r="O17" s="42">
        <f>COUNTIF(Vertices[Eigenvector Centrality],"&gt;= "&amp;N17)-COUNTIF(Vertices[Eigenvector Centrality],"&gt;="&amp;N18)</f>
        <v>0</v>
      </c>
      <c r="P17" s="41">
        <f t="shared" si="7"/>
        <v>1.1252745454545459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0.058181818181818196</v>
      </c>
      <c r="O18" s="40">
        <f>COUNTIF(Vertices[Eigenvector Centrality],"&gt;= "&amp;N18)-COUNTIF(Vertices[Eigenvector Centrality],"&gt;="&amp;N19)</f>
        <v>0</v>
      </c>
      <c r="P18" s="39">
        <f t="shared" si="7"/>
        <v>1.1566003818181823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0.30909090909090914</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0.061818181818181835</v>
      </c>
      <c r="O19" s="42">
        <f>COUNTIF(Vertices[Eigenvector Centrality],"&gt;= "&amp;N19)-COUNTIF(Vertices[Eigenvector Centrality],"&gt;="&amp;N20)</f>
        <v>0</v>
      </c>
      <c r="P19" s="41">
        <f t="shared" si="7"/>
        <v>1.1879262181818186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0.3272727272727273</v>
      </c>
      <c r="G20" s="40">
        <f>COUNTIF(Vertices[In-Degree],"&gt;= "&amp;F20)-COUNTIF(Vertices[In-Degree],"&gt;="&amp;F21)</f>
        <v>0</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0.06545454545454547</v>
      </c>
      <c r="O20" s="40">
        <f>COUNTIF(Vertices[Eigenvector Centrality],"&gt;= "&amp;N20)-COUNTIF(Vertices[Eigenvector Centrality],"&gt;="&amp;N21)</f>
        <v>0</v>
      </c>
      <c r="P20" s="39">
        <f t="shared" si="7"/>
        <v>1.219252054545455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0.3454545454545455</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0.0690909090909091</v>
      </c>
      <c r="O21" s="42">
        <f>COUNTIF(Vertices[Eigenvector Centrality],"&gt;= "&amp;N21)-COUNTIF(Vertices[Eigenvector Centrality],"&gt;="&amp;N22)</f>
        <v>0</v>
      </c>
      <c r="P21" s="41">
        <f t="shared" si="7"/>
        <v>1.2505778909090914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0.3636363636363637</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0.07272727272727274</v>
      </c>
      <c r="O22" s="40">
        <f>COUNTIF(Vertices[Eigenvector Centrality],"&gt;= "&amp;N22)-COUNTIF(Vertices[Eigenvector Centrality],"&gt;="&amp;N23)</f>
        <v>0</v>
      </c>
      <c r="P22" s="39">
        <f t="shared" si="7"/>
        <v>1.2819037272727278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0.3818181818181819</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0.07636363636363637</v>
      </c>
      <c r="O23" s="42">
        <f>COUNTIF(Vertices[Eigenvector Centrality],"&gt;= "&amp;N23)-COUNTIF(Vertices[Eigenvector Centrality],"&gt;="&amp;N24)</f>
        <v>0</v>
      </c>
      <c r="P23" s="41">
        <f t="shared" si="7"/>
        <v>1.3132295636363642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0.4000000000000001</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v>
      </c>
      <c r="O24" s="40">
        <f>COUNTIF(Vertices[Eigenvector Centrality],"&gt;= "&amp;N24)-COUNTIF(Vertices[Eigenvector Centrality],"&gt;="&amp;N25)</f>
        <v>0</v>
      </c>
      <c r="P24" s="39">
        <f t="shared" si="7"/>
        <v>1.3445554000000006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0.41818181818181827</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0.08363636363636363</v>
      </c>
      <c r="O25" s="42">
        <f>COUNTIF(Vertices[Eigenvector Centrality],"&gt;= "&amp;N25)-COUNTIF(Vertices[Eigenvector Centrality],"&gt;="&amp;N26)</f>
        <v>0</v>
      </c>
      <c r="P25" s="41">
        <f t="shared" si="7"/>
        <v>1.375881236363637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0.43636363636363645</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0.08727272727272727</v>
      </c>
      <c r="O26" s="40">
        <f>COUNTIF(Vertices[Eigenvector Centrality],"&gt;= "&amp;N26)-COUNTIF(Vertices[Eigenvector Centrality],"&gt;="&amp;N28)</f>
        <v>0</v>
      </c>
      <c r="P26" s="39">
        <f t="shared" si="7"/>
        <v>1.4072070727272734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0.909091</v>
      </c>
      <c r="D27" s="34"/>
      <c r="E27" s="3">
        <f>COUNTIF(Vertices[Degree],"&gt;= "&amp;D27)-COUNTIF(Vertices[Degree],"&gt;="&amp;D28)</f>
        <v>0</v>
      </c>
      <c r="F27" s="78"/>
      <c r="G27" s="79">
        <f>COUNTIF(Vertices[In-Degree],"&gt;= "&amp;F27)-COUNTIF(Vertices[In-Degree],"&gt;="&amp;F28)</f>
        <v>-12</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-11</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-19</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0.0909090909090909</v>
      </c>
      <c r="O28" s="42">
        <f>COUNTIF(Vertices[Eigenvector Centrality],"&gt;= "&amp;N28)-COUNTIF(Vertices[Eigenvector Centrality],"&gt;="&amp;N40)</f>
        <v>0</v>
      </c>
      <c r="P28" s="41">
        <f>P26+($P$57-$P$2)/BinDivisor</f>
        <v>1.4385329090909098</v>
      </c>
      <c r="Q28" s="42">
        <f>COUNTIF(Vertices[PageRank],"&gt;= "&amp;P28)-COUNTIF(Vertices[PageRank],"&gt;="&amp;P40)</f>
        <v>1</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0.03216374269005848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511</v>
      </c>
      <c r="B30" s="36">
        <v>0.782986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512</v>
      </c>
      <c r="B32" s="36" t="s">
        <v>513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-12</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-11</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-12</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-11</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0.09454545454545453</v>
      </c>
      <c r="O40" s="40">
        <f>COUNTIF(Vertices[Eigenvector Centrality],"&gt;= "&amp;N40)-COUNTIF(Vertices[Eigenvector Centrality],"&gt;="&amp;N41)</f>
        <v>0</v>
      </c>
      <c r="P40" s="39">
        <f>P28+($P$57-$P$2)/BinDivisor</f>
        <v>1.4698587454545462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1.963636363636364</v>
      </c>
      <c r="I41" s="42">
        <f>COUNTIF(Vertices[Out-Degree],"&gt;= "&amp;H41)-COUNTIF(Vertices[Out-Degree],"&gt;="&amp;H42)</f>
        <v>1</v>
      </c>
      <c r="J41" s="41">
        <f aca="true" t="shared" si="13" ref="J41:J56">J40+($J$57-$J$2)/BinDivisor</f>
        <v>5.890909090909089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0.09818181818181816</v>
      </c>
      <c r="O41" s="42">
        <f>COUNTIF(Vertices[Eigenvector Centrality],"&gt;= "&amp;N41)-COUNTIF(Vertices[Eigenvector Centrality],"&gt;="&amp;N42)</f>
        <v>0</v>
      </c>
      <c r="P41" s="41">
        <f aca="true" t="shared" si="16" ref="P41:P56">P40+($P$57-$P$2)/BinDivisor</f>
        <v>1.5011845818181826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0.1018181818181818</v>
      </c>
      <c r="O42" s="40">
        <f>COUNTIF(Vertices[Eigenvector Centrality],"&gt;= "&amp;N42)-COUNTIF(Vertices[Eigenvector Centrality],"&gt;="&amp;N43)</f>
        <v>0</v>
      </c>
      <c r="P42" s="39">
        <f t="shared" si="16"/>
        <v>1.532510418181819</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0.10545454545454543</v>
      </c>
      <c r="O43" s="42">
        <f>COUNTIF(Vertices[Eigenvector Centrality],"&gt;= "&amp;N43)-COUNTIF(Vertices[Eigenvector Centrality],"&gt;="&amp;N44)</f>
        <v>0</v>
      </c>
      <c r="P43" s="41">
        <f t="shared" si="16"/>
        <v>1.5638362545454554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0.10909090909090906</v>
      </c>
      <c r="O44" s="40">
        <f>COUNTIF(Vertices[Eigenvector Centrality],"&gt;= "&amp;N44)-COUNTIF(Vertices[Eigenvector Centrality],"&gt;="&amp;N45)</f>
        <v>0</v>
      </c>
      <c r="P44" s="39">
        <f t="shared" si="16"/>
        <v>1.5951620909090918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0.11272727272727269</v>
      </c>
      <c r="O45" s="42">
        <f>COUNTIF(Vertices[Eigenvector Centrality],"&gt;= "&amp;N45)-COUNTIF(Vertices[Eigenvector Centrality],"&gt;="&amp;N46)</f>
        <v>0</v>
      </c>
      <c r="P45" s="41">
        <f t="shared" si="16"/>
        <v>1.6264879272727282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0.11636363636363632</v>
      </c>
      <c r="O46" s="40">
        <f>COUNTIF(Vertices[Eigenvector Centrality],"&gt;= "&amp;N46)-COUNTIF(Vertices[Eigenvector Centrality],"&gt;="&amp;N47)</f>
        <v>0</v>
      </c>
      <c r="P46" s="39">
        <f t="shared" si="16"/>
        <v>1.6578137636363646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0.11999999999999995</v>
      </c>
      <c r="O47" s="42">
        <f>COUNTIF(Vertices[Eigenvector Centrality],"&gt;= "&amp;N47)-COUNTIF(Vertices[Eigenvector Centrality],"&gt;="&amp;N48)</f>
        <v>0</v>
      </c>
      <c r="P47" s="41">
        <f t="shared" si="16"/>
        <v>1.689139600000001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0.12363636363636359</v>
      </c>
      <c r="O48" s="40">
        <f>COUNTIF(Vertices[Eigenvector Centrality],"&gt;= "&amp;N48)-COUNTIF(Vertices[Eigenvector Centrality],"&gt;="&amp;N49)</f>
        <v>0</v>
      </c>
      <c r="P48" s="39">
        <f t="shared" si="16"/>
        <v>1.7204654363636374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0.12727272727272723</v>
      </c>
      <c r="O49" s="42">
        <f>COUNTIF(Vertices[Eigenvector Centrality],"&gt;= "&amp;N49)-COUNTIF(Vertices[Eigenvector Centrality],"&gt;="&amp;N50)</f>
        <v>0</v>
      </c>
      <c r="P49" s="41">
        <f t="shared" si="16"/>
        <v>1.7517912727272738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0.13090909090909086</v>
      </c>
      <c r="O50" s="40">
        <f>COUNTIF(Vertices[Eigenvector Centrality],"&gt;= "&amp;N50)-COUNTIF(Vertices[Eigenvector Centrality],"&gt;="&amp;N51)</f>
        <v>0</v>
      </c>
      <c r="P50" s="39">
        <f t="shared" si="16"/>
        <v>1.7831171090909101</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0.1345454545454545</v>
      </c>
      <c r="O51" s="42">
        <f>COUNTIF(Vertices[Eigenvector Centrality],"&gt;= "&amp;N51)-COUNTIF(Vertices[Eigenvector Centrality],"&gt;="&amp;N52)</f>
        <v>0</v>
      </c>
      <c r="P51" s="41">
        <f t="shared" si="16"/>
        <v>1.8144429454545465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0.13818181818181813</v>
      </c>
      <c r="O52" s="40">
        <f>COUNTIF(Vertices[Eigenvector Centrality],"&gt;= "&amp;N52)-COUNTIF(Vertices[Eigenvector Centrality],"&gt;="&amp;N53)</f>
        <v>0</v>
      </c>
      <c r="P52" s="39">
        <f t="shared" si="16"/>
        <v>1.845768781818183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0.14181818181818176</v>
      </c>
      <c r="O53" s="42">
        <f>COUNTIF(Vertices[Eigenvector Centrality],"&gt;= "&amp;N53)-COUNTIF(Vertices[Eigenvector Centrality],"&gt;="&amp;N54)</f>
        <v>0</v>
      </c>
      <c r="P53" s="41">
        <f t="shared" si="16"/>
        <v>1.8770946181818193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0.1454545454545454</v>
      </c>
      <c r="O54" s="40">
        <f>COUNTIF(Vertices[Eigenvector Centrality],"&gt;= "&amp;N54)-COUNTIF(Vertices[Eigenvector Centrality],"&gt;="&amp;N55)</f>
        <v>0</v>
      </c>
      <c r="P54" s="39">
        <f t="shared" si="16"/>
        <v>1.9084204545454557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0.14909090909090902</v>
      </c>
      <c r="O55" s="42">
        <f>COUNTIF(Vertices[Eigenvector Centrality],"&gt;= "&amp;N55)-COUNTIF(Vertices[Eigenvector Centrality],"&gt;="&amp;N56)</f>
        <v>0</v>
      </c>
      <c r="P55" s="41">
        <f t="shared" si="16"/>
        <v>1.9397462909090921</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0.15272727272727266</v>
      </c>
      <c r="O56" s="40">
        <f>COUNTIF(Vertices[Eigenvector Centrality],"&gt;= "&amp;N56)-COUNTIF(Vertices[Eigenvector Centrality],"&gt;="&amp;N57)</f>
        <v>0</v>
      </c>
      <c r="P56" s="39">
        <f t="shared" si="16"/>
        <v>1.9710721272727285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12</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0.2</v>
      </c>
      <c r="O57" s="44">
        <f>COUNTIF(Vertices[Eigenvector Centrality],"&gt;= "&amp;N57)-COUNTIF(Vertices[Eigenvector Centrality],"&gt;="&amp;N58)</f>
        <v>5</v>
      </c>
      <c r="P57" s="43">
        <f>MAX(Vertices[PageRank])</f>
        <v>2.378308</v>
      </c>
      <c r="Q57" s="44">
        <f>COUNTIF(Vertices[PageRank],"&gt;= "&amp;P57)-COUNTIF(Vertices[PageRank],"&gt;="&amp;P58)</f>
        <v>1</v>
      </c>
      <c r="R57" s="43">
        <f>MAX(Vertices[Clustering Coefficient])</f>
        <v>0</v>
      </c>
      <c r="S57" s="47">
        <f>COUNTIF(Vertices[Clustering Coefficient],"&gt;= "&amp;R57)-COUNTIF(Vertices[Clustering Coefficient],"&gt;="&amp;R58)</f>
        <v>19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0.631578947368421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0.631578947368421</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0.7368421052631579</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0.6309523157894737</v>
      </c>
    </row>
    <row r="114" spans="1:2" ht="15">
      <c r="A114" s="35" t="s">
        <v>109</v>
      </c>
      <c r="B114" s="49">
        <f>_xlfn.IFERROR(MEDIAN(Vertices[Closeness Centrality]),NoMetricMessage)</f>
        <v>1</v>
      </c>
    </row>
    <row r="125" spans="1:2" ht="15">
      <c r="A125" s="35" t="s">
        <v>112</v>
      </c>
      <c r="B125" s="49">
        <f>IF(COUNT(Vertices[Eigenvector Centrality])&gt;0,N2,NoMetricMessage)</f>
        <v>0</v>
      </c>
    </row>
    <row r="126" spans="1:2" ht="15">
      <c r="A126" s="35" t="s">
        <v>113</v>
      </c>
      <c r="B126" s="49">
        <f>IF(COUNT(Vertices[Eigenvector Centrality])&gt;0,N57,NoMetricMessage)</f>
        <v>0.2</v>
      </c>
    </row>
    <row r="127" spans="1:2" ht="15">
      <c r="A127" s="35" t="s">
        <v>114</v>
      </c>
      <c r="B127" s="49">
        <f>_xlfn.IFERROR(AVERAGE(Vertices[Eigenvector Centrality]),NoMetricMessage)</f>
        <v>0.05263157894736842</v>
      </c>
    </row>
    <row r="128" spans="1:2" ht="15">
      <c r="A128" s="35" t="s">
        <v>115</v>
      </c>
      <c r="B128" s="49">
        <f>_xlfn.IFERROR(MEDIAN(Vertices[Eigenvector Centrality]),NoMetricMessage)</f>
        <v>0</v>
      </c>
    </row>
    <row r="139" spans="1:2" ht="15">
      <c r="A139" s="35" t="s">
        <v>140</v>
      </c>
      <c r="B139" s="49">
        <f>IF(COUNT(Vertices[PageRank])&gt;0,P2,NoMetricMessage)</f>
        <v>0.655387</v>
      </c>
    </row>
    <row r="140" spans="1:2" ht="15">
      <c r="A140" s="35" t="s">
        <v>141</v>
      </c>
      <c r="B140" s="49">
        <f>IF(COUNT(Vertices[PageRank])&gt;0,P57,NoMetricMessage)</f>
        <v>2.378308</v>
      </c>
    </row>
    <row r="141" spans="1:2" ht="15">
      <c r="A141" s="35" t="s">
        <v>142</v>
      </c>
      <c r="B141" s="49">
        <f>_xlfn.IFERROR(AVERAGE(Vertices[PageRank]),NoMetricMessage)</f>
        <v>0.9999710526315789</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450</v>
      </c>
      <c r="K7" s="13" t="s">
        <v>451</v>
      </c>
    </row>
    <row r="8" spans="1:11" ht="409.5">
      <c r="A8"/>
      <c r="B8">
        <v>2</v>
      </c>
      <c r="C8">
        <v>2</v>
      </c>
      <c r="D8" t="s">
        <v>61</v>
      </c>
      <c r="E8" t="s">
        <v>61</v>
      </c>
      <c r="H8" t="s">
        <v>73</v>
      </c>
      <c r="J8" t="s">
        <v>452</v>
      </c>
      <c r="K8" s="13" t="s">
        <v>453</v>
      </c>
    </row>
    <row r="9" spans="1:11" ht="409.5">
      <c r="A9"/>
      <c r="B9">
        <v>3</v>
      </c>
      <c r="C9">
        <v>4</v>
      </c>
      <c r="D9" t="s">
        <v>62</v>
      </c>
      <c r="E9" t="s">
        <v>62</v>
      </c>
      <c r="H9" t="s">
        <v>74</v>
      </c>
      <c r="J9" t="s">
        <v>454</v>
      </c>
      <c r="K9" s="13" t="s">
        <v>455</v>
      </c>
    </row>
    <row r="10" spans="1:11" ht="409.5">
      <c r="A10"/>
      <c r="B10">
        <v>4</v>
      </c>
      <c r="D10" t="s">
        <v>63</v>
      </c>
      <c r="E10" t="s">
        <v>63</v>
      </c>
      <c r="H10" t="s">
        <v>75</v>
      </c>
      <c r="J10" t="s">
        <v>456</v>
      </c>
      <c r="K10" s="13" t="s">
        <v>457</v>
      </c>
    </row>
    <row r="11" spans="1:11" ht="15">
      <c r="A11"/>
      <c r="B11">
        <v>5</v>
      </c>
      <c r="D11" t="s">
        <v>46</v>
      </c>
      <c r="E11">
        <v>1</v>
      </c>
      <c r="H11" t="s">
        <v>76</v>
      </c>
      <c r="J11" t="s">
        <v>458</v>
      </c>
      <c r="K11" t="s">
        <v>459</v>
      </c>
    </row>
    <row r="12" spans="1:11" ht="15">
      <c r="A12"/>
      <c r="B12"/>
      <c r="D12" t="s">
        <v>64</v>
      </c>
      <c r="E12">
        <v>2</v>
      </c>
      <c r="H12">
        <v>0</v>
      </c>
      <c r="J12" t="s">
        <v>460</v>
      </c>
      <c r="K12" t="s">
        <v>461</v>
      </c>
    </row>
    <row r="13" spans="1:11" ht="15">
      <c r="A13"/>
      <c r="B13"/>
      <c r="D13">
        <v>1</v>
      </c>
      <c r="E13">
        <v>3</v>
      </c>
      <c r="H13">
        <v>1</v>
      </c>
      <c r="J13" t="s">
        <v>462</v>
      </c>
      <c r="K13" t="s">
        <v>463</v>
      </c>
    </row>
    <row r="14" spans="4:11" ht="15">
      <c r="D14">
        <v>2</v>
      </c>
      <c r="E14">
        <v>4</v>
      </c>
      <c r="H14">
        <v>2</v>
      </c>
      <c r="J14" t="s">
        <v>464</v>
      </c>
      <c r="K14" t="s">
        <v>465</v>
      </c>
    </row>
    <row r="15" spans="4:11" ht="15">
      <c r="D15">
        <v>3</v>
      </c>
      <c r="E15">
        <v>5</v>
      </c>
      <c r="H15">
        <v>3</v>
      </c>
      <c r="J15" t="s">
        <v>466</v>
      </c>
      <c r="K15" t="s">
        <v>467</v>
      </c>
    </row>
    <row r="16" spans="4:11" ht="15">
      <c r="D16">
        <v>4</v>
      </c>
      <c r="E16">
        <v>6</v>
      </c>
      <c r="H16">
        <v>4</v>
      </c>
      <c r="J16" t="s">
        <v>468</v>
      </c>
      <c r="K16" t="s">
        <v>469</v>
      </c>
    </row>
    <row r="17" spans="4:11" ht="15">
      <c r="D17">
        <v>5</v>
      </c>
      <c r="E17">
        <v>7</v>
      </c>
      <c r="H17">
        <v>5</v>
      </c>
      <c r="J17" t="s">
        <v>470</v>
      </c>
      <c r="K17" t="s">
        <v>471</v>
      </c>
    </row>
    <row r="18" spans="4:11" ht="15">
      <c r="D18">
        <v>6</v>
      </c>
      <c r="E18">
        <v>8</v>
      </c>
      <c r="H18">
        <v>6</v>
      </c>
      <c r="J18" t="s">
        <v>472</v>
      </c>
      <c r="K18" t="s">
        <v>473</v>
      </c>
    </row>
    <row r="19" spans="4:11" ht="15">
      <c r="D19">
        <v>7</v>
      </c>
      <c r="E19">
        <v>9</v>
      </c>
      <c r="H19">
        <v>7</v>
      </c>
      <c r="J19" t="s">
        <v>474</v>
      </c>
      <c r="K19" t="s">
        <v>475</v>
      </c>
    </row>
    <row r="20" spans="4:11" ht="15">
      <c r="D20">
        <v>8</v>
      </c>
      <c r="H20">
        <v>8</v>
      </c>
      <c r="J20" t="s">
        <v>476</v>
      </c>
      <c r="K20" t="s">
        <v>477</v>
      </c>
    </row>
    <row r="21" spans="4:11" ht="409.5">
      <c r="D21">
        <v>9</v>
      </c>
      <c r="H21">
        <v>9</v>
      </c>
      <c r="J21" t="s">
        <v>478</v>
      </c>
      <c r="K21" s="13" t="s">
        <v>479</v>
      </c>
    </row>
    <row r="22" spans="4:11" ht="409.5">
      <c r="D22">
        <v>10</v>
      </c>
      <c r="J22" t="s">
        <v>480</v>
      </c>
      <c r="K22" s="13" t="s">
        <v>481</v>
      </c>
    </row>
    <row r="23" spans="4:11" ht="409.5">
      <c r="D23">
        <v>11</v>
      </c>
      <c r="J23" t="s">
        <v>482</v>
      </c>
      <c r="K23" s="13" t="s">
        <v>483</v>
      </c>
    </row>
    <row r="24" spans="10:11" ht="409.5">
      <c r="J24" t="s">
        <v>484</v>
      </c>
      <c r="K24" s="13" t="s">
        <v>696</v>
      </c>
    </row>
    <row r="25" spans="10:11" ht="15">
      <c r="J25" t="s">
        <v>485</v>
      </c>
      <c r="K25" t="b">
        <v>0</v>
      </c>
    </row>
    <row r="26" spans="10:11" ht="15">
      <c r="J26" t="s">
        <v>694</v>
      </c>
      <c r="K26" t="s">
        <v>695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506</v>
      </c>
      <c r="B2" s="128" t="s">
        <v>507</v>
      </c>
      <c r="C2" s="67" t="s">
        <v>508</v>
      </c>
    </row>
    <row r="3" spans="1:3" ht="15">
      <c r="A3" s="127" t="s">
        <v>487</v>
      </c>
      <c r="B3" s="127" t="s">
        <v>487</v>
      </c>
      <c r="C3" s="36">
        <v>4</v>
      </c>
    </row>
    <row r="4" spans="1:3" ht="15">
      <c r="A4" s="127" t="s">
        <v>488</v>
      </c>
      <c r="B4" s="127" t="s">
        <v>488</v>
      </c>
      <c r="C4" s="36">
        <v>2</v>
      </c>
    </row>
    <row r="5" spans="1:3" ht="15">
      <c r="A5" s="127" t="s">
        <v>489</v>
      </c>
      <c r="B5" s="127" t="s">
        <v>489</v>
      </c>
      <c r="C5" s="36">
        <v>1</v>
      </c>
    </row>
    <row r="6" spans="1:3" ht="15">
      <c r="A6" s="127" t="s">
        <v>490</v>
      </c>
      <c r="B6" s="127" t="s">
        <v>490</v>
      </c>
      <c r="C6" s="36">
        <v>1</v>
      </c>
    </row>
    <row r="7" spans="1:3" ht="15">
      <c r="A7" s="127" t="s">
        <v>491</v>
      </c>
      <c r="B7" s="127" t="s">
        <v>491</v>
      </c>
      <c r="C7" s="36">
        <v>1</v>
      </c>
    </row>
    <row r="8" spans="1:3" ht="15">
      <c r="A8" s="127" t="s">
        <v>492</v>
      </c>
      <c r="B8" s="127" t="s">
        <v>492</v>
      </c>
      <c r="C8" s="36">
        <v>1</v>
      </c>
    </row>
    <row r="9" spans="1:3" ht="15">
      <c r="A9" s="127" t="s">
        <v>493</v>
      </c>
      <c r="B9" s="127" t="s">
        <v>493</v>
      </c>
      <c r="C9" s="36">
        <v>1</v>
      </c>
    </row>
    <row r="10" spans="1:3" ht="15">
      <c r="A10" s="127" t="s">
        <v>494</v>
      </c>
      <c r="B10" s="127" t="s">
        <v>494</v>
      </c>
      <c r="C10"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514</v>
      </c>
      <c r="B1" s="13" t="s">
        <v>515</v>
      </c>
      <c r="C1" s="13" t="s">
        <v>516</v>
      </c>
      <c r="D1" s="13" t="s">
        <v>518</v>
      </c>
      <c r="E1" s="85" t="s">
        <v>517</v>
      </c>
      <c r="F1" s="85" t="s">
        <v>520</v>
      </c>
      <c r="G1" s="85" t="s">
        <v>519</v>
      </c>
      <c r="H1" s="85" t="s">
        <v>522</v>
      </c>
      <c r="I1" s="85" t="s">
        <v>521</v>
      </c>
      <c r="J1" s="85" t="s">
        <v>524</v>
      </c>
      <c r="K1" s="13" t="s">
        <v>523</v>
      </c>
      <c r="L1" s="13" t="s">
        <v>526</v>
      </c>
      <c r="M1" s="85" t="s">
        <v>525</v>
      </c>
      <c r="N1" s="85" t="s">
        <v>528</v>
      </c>
      <c r="O1" s="85" t="s">
        <v>527</v>
      </c>
      <c r="P1" s="85" t="s">
        <v>530</v>
      </c>
      <c r="Q1" s="85" t="s">
        <v>529</v>
      </c>
      <c r="R1" s="85" t="s">
        <v>531</v>
      </c>
    </row>
    <row r="2" spans="1:18" ht="15">
      <c r="A2" s="90" t="s">
        <v>242</v>
      </c>
      <c r="B2" s="85">
        <v>1</v>
      </c>
      <c r="C2" s="90" t="s">
        <v>241</v>
      </c>
      <c r="D2" s="85">
        <v>1</v>
      </c>
      <c r="E2" s="85"/>
      <c r="F2" s="85"/>
      <c r="G2" s="85"/>
      <c r="H2" s="85"/>
      <c r="I2" s="85"/>
      <c r="J2" s="85"/>
      <c r="K2" s="90" t="s">
        <v>242</v>
      </c>
      <c r="L2" s="85">
        <v>1</v>
      </c>
      <c r="M2" s="85"/>
      <c r="N2" s="85"/>
      <c r="O2" s="85"/>
      <c r="P2" s="85"/>
      <c r="Q2" s="85"/>
      <c r="R2" s="85"/>
    </row>
    <row r="3" spans="1:18" ht="15">
      <c r="A3" s="90" t="s">
        <v>241</v>
      </c>
      <c r="B3" s="85">
        <v>1</v>
      </c>
      <c r="C3" s="85"/>
      <c r="D3" s="85"/>
      <c r="E3" s="85"/>
      <c r="F3" s="85"/>
      <c r="G3" s="85"/>
      <c r="H3" s="85"/>
      <c r="I3" s="85"/>
      <c r="J3" s="85"/>
      <c r="K3" s="85"/>
      <c r="L3" s="85"/>
      <c r="M3" s="85"/>
      <c r="N3" s="85"/>
      <c r="O3" s="85"/>
      <c r="P3" s="85"/>
      <c r="Q3" s="85"/>
      <c r="R3" s="85"/>
    </row>
    <row r="6" spans="1:18" ht="15" customHeight="1">
      <c r="A6" s="13" t="s">
        <v>533</v>
      </c>
      <c r="B6" s="13" t="s">
        <v>515</v>
      </c>
      <c r="C6" s="13" t="s">
        <v>534</v>
      </c>
      <c r="D6" s="13" t="s">
        <v>518</v>
      </c>
      <c r="E6" s="85" t="s">
        <v>535</v>
      </c>
      <c r="F6" s="85" t="s">
        <v>520</v>
      </c>
      <c r="G6" s="85" t="s">
        <v>536</v>
      </c>
      <c r="H6" s="85" t="s">
        <v>522</v>
      </c>
      <c r="I6" s="85" t="s">
        <v>537</v>
      </c>
      <c r="J6" s="85" t="s">
        <v>524</v>
      </c>
      <c r="K6" s="13" t="s">
        <v>538</v>
      </c>
      <c r="L6" s="13" t="s">
        <v>526</v>
      </c>
      <c r="M6" s="85" t="s">
        <v>539</v>
      </c>
      <c r="N6" s="85" t="s">
        <v>528</v>
      </c>
      <c r="O6" s="85" t="s">
        <v>540</v>
      </c>
      <c r="P6" s="85" t="s">
        <v>530</v>
      </c>
      <c r="Q6" s="85" t="s">
        <v>541</v>
      </c>
      <c r="R6" s="85" t="s">
        <v>531</v>
      </c>
    </row>
    <row r="7" spans="1:18" ht="15">
      <c r="A7" s="85" t="s">
        <v>243</v>
      </c>
      <c r="B7" s="85">
        <v>2</v>
      </c>
      <c r="C7" s="85" t="s">
        <v>243</v>
      </c>
      <c r="D7" s="85">
        <v>1</v>
      </c>
      <c r="E7" s="85"/>
      <c r="F7" s="85"/>
      <c r="G7" s="85"/>
      <c r="H7" s="85"/>
      <c r="I7" s="85"/>
      <c r="J7" s="85"/>
      <c r="K7" s="85" t="s">
        <v>243</v>
      </c>
      <c r="L7" s="85">
        <v>1</v>
      </c>
      <c r="M7" s="85"/>
      <c r="N7" s="85"/>
      <c r="O7" s="85"/>
      <c r="P7" s="85"/>
      <c r="Q7" s="85"/>
      <c r="R7" s="85"/>
    </row>
    <row r="10" spans="1:18" ht="15" customHeight="1">
      <c r="A10" s="13" t="s">
        <v>543</v>
      </c>
      <c r="B10" s="13" t="s">
        <v>515</v>
      </c>
      <c r="C10" s="85" t="s">
        <v>544</v>
      </c>
      <c r="D10" s="85" t="s">
        <v>518</v>
      </c>
      <c r="E10" s="85" t="s">
        <v>545</v>
      </c>
      <c r="F10" s="85" t="s">
        <v>520</v>
      </c>
      <c r="G10" s="85" t="s">
        <v>546</v>
      </c>
      <c r="H10" s="85" t="s">
        <v>522</v>
      </c>
      <c r="I10" s="85" t="s">
        <v>547</v>
      </c>
      <c r="J10" s="85" t="s">
        <v>524</v>
      </c>
      <c r="K10" s="85" t="s">
        <v>548</v>
      </c>
      <c r="L10" s="85" t="s">
        <v>526</v>
      </c>
      <c r="M10" s="85" t="s">
        <v>549</v>
      </c>
      <c r="N10" s="85" t="s">
        <v>528</v>
      </c>
      <c r="O10" s="85" t="s">
        <v>550</v>
      </c>
      <c r="P10" s="85" t="s">
        <v>530</v>
      </c>
      <c r="Q10" s="13" t="s">
        <v>551</v>
      </c>
      <c r="R10" s="13" t="s">
        <v>531</v>
      </c>
    </row>
    <row r="11" spans="1:18" ht="15">
      <c r="A11" s="85" t="s">
        <v>244</v>
      </c>
      <c r="B11" s="85">
        <v>1</v>
      </c>
      <c r="C11" s="85"/>
      <c r="D11" s="85"/>
      <c r="E11" s="85"/>
      <c r="F11" s="85"/>
      <c r="G11" s="85"/>
      <c r="H11" s="85"/>
      <c r="I11" s="85"/>
      <c r="J11" s="85"/>
      <c r="K11" s="85"/>
      <c r="L11" s="85"/>
      <c r="M11" s="85"/>
      <c r="N11" s="85"/>
      <c r="O11" s="85"/>
      <c r="P11" s="85"/>
      <c r="Q11" s="85" t="s">
        <v>244</v>
      </c>
      <c r="R11" s="85">
        <v>1</v>
      </c>
    </row>
    <row r="14" spans="1:18" ht="15" customHeight="1">
      <c r="A14" s="13" t="s">
        <v>553</v>
      </c>
      <c r="B14" s="13" t="s">
        <v>515</v>
      </c>
      <c r="C14" s="85" t="s">
        <v>564</v>
      </c>
      <c r="D14" s="85" t="s">
        <v>518</v>
      </c>
      <c r="E14" s="85" t="s">
        <v>565</v>
      </c>
      <c r="F14" s="85" t="s">
        <v>520</v>
      </c>
      <c r="G14" s="13" t="s">
        <v>566</v>
      </c>
      <c r="H14" s="13" t="s">
        <v>522</v>
      </c>
      <c r="I14" s="13" t="s">
        <v>568</v>
      </c>
      <c r="J14" s="13" t="s">
        <v>524</v>
      </c>
      <c r="K14" s="13" t="s">
        <v>570</v>
      </c>
      <c r="L14" s="13" t="s">
        <v>526</v>
      </c>
      <c r="M14" s="13" t="s">
        <v>571</v>
      </c>
      <c r="N14" s="13" t="s">
        <v>528</v>
      </c>
      <c r="O14" s="85" t="s">
        <v>573</v>
      </c>
      <c r="P14" s="85" t="s">
        <v>530</v>
      </c>
      <c r="Q14" s="85" t="s">
        <v>574</v>
      </c>
      <c r="R14" s="85" t="s">
        <v>531</v>
      </c>
    </row>
    <row r="15" spans="1:18" ht="15">
      <c r="A15" s="91" t="s">
        <v>554</v>
      </c>
      <c r="B15" s="91">
        <v>0</v>
      </c>
      <c r="C15" s="91"/>
      <c r="D15" s="91"/>
      <c r="E15" s="91"/>
      <c r="F15" s="91"/>
      <c r="G15" s="91" t="s">
        <v>567</v>
      </c>
      <c r="H15" s="91">
        <v>2</v>
      </c>
      <c r="I15" s="91" t="s">
        <v>569</v>
      </c>
      <c r="J15" s="91">
        <v>2</v>
      </c>
      <c r="K15" s="91" t="s">
        <v>562</v>
      </c>
      <c r="L15" s="91">
        <v>2</v>
      </c>
      <c r="M15" s="91" t="s">
        <v>572</v>
      </c>
      <c r="N15" s="91">
        <v>2</v>
      </c>
      <c r="O15" s="91"/>
      <c r="P15" s="91"/>
      <c r="Q15" s="91"/>
      <c r="R15" s="91"/>
    </row>
    <row r="16" spans="1:18" ht="15">
      <c r="A16" s="91" t="s">
        <v>555</v>
      </c>
      <c r="B16" s="91">
        <v>0</v>
      </c>
      <c r="C16" s="91"/>
      <c r="D16" s="91"/>
      <c r="E16" s="91"/>
      <c r="F16" s="91"/>
      <c r="G16" s="91"/>
      <c r="H16" s="91"/>
      <c r="I16" s="91"/>
      <c r="J16" s="91"/>
      <c r="K16" s="91"/>
      <c r="L16" s="91"/>
      <c r="M16" s="91"/>
      <c r="N16" s="91"/>
      <c r="O16" s="91"/>
      <c r="P16" s="91"/>
      <c r="Q16" s="91"/>
      <c r="R16" s="91"/>
    </row>
    <row r="17" spans="1:18" ht="15">
      <c r="A17" s="91" t="s">
        <v>556</v>
      </c>
      <c r="B17" s="91">
        <v>0</v>
      </c>
      <c r="C17" s="91"/>
      <c r="D17" s="91"/>
      <c r="E17" s="91"/>
      <c r="F17" s="91"/>
      <c r="G17" s="91"/>
      <c r="H17" s="91"/>
      <c r="I17" s="91"/>
      <c r="J17" s="91"/>
      <c r="K17" s="91"/>
      <c r="L17" s="91"/>
      <c r="M17" s="91"/>
      <c r="N17" s="91"/>
      <c r="O17" s="91"/>
      <c r="P17" s="91"/>
      <c r="Q17" s="91"/>
      <c r="R17" s="91"/>
    </row>
    <row r="18" spans="1:18" ht="15">
      <c r="A18" s="91" t="s">
        <v>557</v>
      </c>
      <c r="B18" s="91">
        <v>146</v>
      </c>
      <c r="C18" s="91"/>
      <c r="D18" s="91"/>
      <c r="E18" s="91"/>
      <c r="F18" s="91"/>
      <c r="G18" s="91"/>
      <c r="H18" s="91"/>
      <c r="I18" s="91"/>
      <c r="J18" s="91"/>
      <c r="K18" s="91"/>
      <c r="L18" s="91"/>
      <c r="M18" s="91"/>
      <c r="N18" s="91"/>
      <c r="O18" s="91"/>
      <c r="P18" s="91"/>
      <c r="Q18" s="91"/>
      <c r="R18" s="91"/>
    </row>
    <row r="19" spans="1:18" ht="15">
      <c r="A19" s="91" t="s">
        <v>558</v>
      </c>
      <c r="B19" s="91">
        <v>146</v>
      </c>
      <c r="C19" s="91"/>
      <c r="D19" s="91"/>
      <c r="E19" s="91"/>
      <c r="F19" s="91"/>
      <c r="G19" s="91"/>
      <c r="H19" s="91"/>
      <c r="I19" s="91"/>
      <c r="J19" s="91"/>
      <c r="K19" s="91"/>
      <c r="L19" s="91"/>
      <c r="M19" s="91"/>
      <c r="N19" s="91"/>
      <c r="O19" s="91"/>
      <c r="P19" s="91"/>
      <c r="Q19" s="91"/>
      <c r="R19" s="91"/>
    </row>
    <row r="20" spans="1:18" ht="15">
      <c r="A20" s="91" t="s">
        <v>559</v>
      </c>
      <c r="B20" s="91">
        <v>8</v>
      </c>
      <c r="C20" s="91"/>
      <c r="D20" s="91"/>
      <c r="E20" s="91"/>
      <c r="F20" s="91"/>
      <c r="G20" s="91"/>
      <c r="H20" s="91"/>
      <c r="I20" s="91"/>
      <c r="J20" s="91"/>
      <c r="K20" s="91"/>
      <c r="L20" s="91"/>
      <c r="M20" s="91"/>
      <c r="N20" s="91"/>
      <c r="O20" s="91"/>
      <c r="P20" s="91"/>
      <c r="Q20" s="91"/>
      <c r="R20" s="91"/>
    </row>
    <row r="21" spans="1:18" ht="15">
      <c r="A21" s="91" t="s">
        <v>560</v>
      </c>
      <c r="B21" s="91">
        <v>8</v>
      </c>
      <c r="C21" s="91"/>
      <c r="D21" s="91"/>
      <c r="E21" s="91"/>
      <c r="F21" s="91"/>
      <c r="G21" s="91"/>
      <c r="H21" s="91"/>
      <c r="I21" s="91"/>
      <c r="J21" s="91"/>
      <c r="K21" s="91"/>
      <c r="L21" s="91"/>
      <c r="M21" s="91"/>
      <c r="N21" s="91"/>
      <c r="O21" s="91"/>
      <c r="P21" s="91"/>
      <c r="Q21" s="91"/>
      <c r="R21" s="91"/>
    </row>
    <row r="22" spans="1:18" ht="15">
      <c r="A22" s="91" t="s">
        <v>561</v>
      </c>
      <c r="B22" s="91">
        <v>3</v>
      </c>
      <c r="C22" s="91"/>
      <c r="D22" s="91"/>
      <c r="E22" s="91"/>
      <c r="F22" s="91"/>
      <c r="G22" s="91"/>
      <c r="H22" s="91"/>
      <c r="I22" s="91"/>
      <c r="J22" s="91"/>
      <c r="K22" s="91"/>
      <c r="L22" s="91"/>
      <c r="M22" s="91"/>
      <c r="N22" s="91"/>
      <c r="O22" s="91"/>
      <c r="P22" s="91"/>
      <c r="Q22" s="91"/>
      <c r="R22" s="91"/>
    </row>
    <row r="23" spans="1:18" ht="15">
      <c r="A23" s="91" t="s">
        <v>562</v>
      </c>
      <c r="B23" s="91">
        <v>3</v>
      </c>
      <c r="C23" s="91"/>
      <c r="D23" s="91"/>
      <c r="E23" s="91"/>
      <c r="F23" s="91"/>
      <c r="G23" s="91"/>
      <c r="H23" s="91"/>
      <c r="I23" s="91"/>
      <c r="J23" s="91"/>
      <c r="K23" s="91"/>
      <c r="L23" s="91"/>
      <c r="M23" s="91"/>
      <c r="N23" s="91"/>
      <c r="O23" s="91"/>
      <c r="P23" s="91"/>
      <c r="Q23" s="91"/>
      <c r="R23" s="91"/>
    </row>
    <row r="24" spans="1:18" ht="15">
      <c r="A24" s="91" t="s">
        <v>563</v>
      </c>
      <c r="B24" s="91">
        <v>2</v>
      </c>
      <c r="C24" s="91"/>
      <c r="D24" s="91"/>
      <c r="E24" s="91"/>
      <c r="F24" s="91"/>
      <c r="G24" s="91"/>
      <c r="H24" s="91"/>
      <c r="I24" s="91"/>
      <c r="J24" s="91"/>
      <c r="K24" s="91"/>
      <c r="L24" s="91"/>
      <c r="M24" s="91"/>
      <c r="N24" s="91"/>
      <c r="O24" s="91"/>
      <c r="P24" s="91"/>
      <c r="Q24" s="91"/>
      <c r="R24" s="91"/>
    </row>
    <row r="27" spans="1:18" ht="15" customHeight="1">
      <c r="A27" s="85" t="s">
        <v>576</v>
      </c>
      <c r="B27" s="85" t="s">
        <v>515</v>
      </c>
      <c r="C27" s="85" t="s">
        <v>577</v>
      </c>
      <c r="D27" s="85" t="s">
        <v>518</v>
      </c>
      <c r="E27" s="85" t="s">
        <v>578</v>
      </c>
      <c r="F27" s="85" t="s">
        <v>520</v>
      </c>
      <c r="G27" s="85" t="s">
        <v>579</v>
      </c>
      <c r="H27" s="85" t="s">
        <v>522</v>
      </c>
      <c r="I27" s="85" t="s">
        <v>580</v>
      </c>
      <c r="J27" s="85" t="s">
        <v>524</v>
      </c>
      <c r="K27" s="85" t="s">
        <v>581</v>
      </c>
      <c r="L27" s="85" t="s">
        <v>526</v>
      </c>
      <c r="M27" s="85" t="s">
        <v>582</v>
      </c>
      <c r="N27" s="85" t="s">
        <v>528</v>
      </c>
      <c r="O27" s="85" t="s">
        <v>583</v>
      </c>
      <c r="P27" s="85" t="s">
        <v>530</v>
      </c>
      <c r="Q27" s="85" t="s">
        <v>584</v>
      </c>
      <c r="R27" s="85" t="s">
        <v>531</v>
      </c>
    </row>
    <row r="28" spans="1:18" ht="15">
      <c r="A28" s="85"/>
      <c r="B28" s="85"/>
      <c r="C28" s="85"/>
      <c r="D28" s="85"/>
      <c r="E28" s="85"/>
      <c r="F28" s="85"/>
      <c r="G28" s="85"/>
      <c r="H28" s="85"/>
      <c r="I28" s="85"/>
      <c r="J28" s="85"/>
      <c r="K28" s="85"/>
      <c r="L28" s="85"/>
      <c r="M28" s="85"/>
      <c r="N28" s="85"/>
      <c r="O28" s="85"/>
      <c r="P28" s="85"/>
      <c r="Q28" s="85"/>
      <c r="R28" s="85"/>
    </row>
    <row r="30" spans="1:18" ht="15" customHeight="1">
      <c r="A30" s="13" t="s">
        <v>586</v>
      </c>
      <c r="B30" s="13" t="s">
        <v>515</v>
      </c>
      <c r="C30" s="13" t="s">
        <v>588</v>
      </c>
      <c r="D30" s="13" t="s">
        <v>518</v>
      </c>
      <c r="E30" s="13" t="s">
        <v>589</v>
      </c>
      <c r="F30" s="13" t="s">
        <v>520</v>
      </c>
      <c r="G30" s="13" t="s">
        <v>592</v>
      </c>
      <c r="H30" s="13" t="s">
        <v>522</v>
      </c>
      <c r="I30" s="13" t="s">
        <v>594</v>
      </c>
      <c r="J30" s="13" t="s">
        <v>524</v>
      </c>
      <c r="K30" s="13" t="s">
        <v>596</v>
      </c>
      <c r="L30" s="13" t="s">
        <v>526</v>
      </c>
      <c r="M30" s="13" t="s">
        <v>598</v>
      </c>
      <c r="N30" s="13" t="s">
        <v>528</v>
      </c>
      <c r="O30" s="13" t="s">
        <v>600</v>
      </c>
      <c r="P30" s="13" t="s">
        <v>530</v>
      </c>
      <c r="Q30" s="85" t="s">
        <v>602</v>
      </c>
      <c r="R30" s="85" t="s">
        <v>531</v>
      </c>
    </row>
    <row r="31" spans="1:18" ht="15">
      <c r="A31" s="85" t="s">
        <v>230</v>
      </c>
      <c r="B31" s="85">
        <v>1</v>
      </c>
      <c r="C31" s="85" t="s">
        <v>225</v>
      </c>
      <c r="D31" s="85">
        <v>1</v>
      </c>
      <c r="E31" s="85" t="s">
        <v>230</v>
      </c>
      <c r="F31" s="85">
        <v>1</v>
      </c>
      <c r="G31" s="85" t="s">
        <v>228</v>
      </c>
      <c r="H31" s="85">
        <v>1</v>
      </c>
      <c r="I31" s="85" t="s">
        <v>227</v>
      </c>
      <c r="J31" s="85">
        <v>1</v>
      </c>
      <c r="K31" s="85" t="s">
        <v>226</v>
      </c>
      <c r="L31" s="85">
        <v>1</v>
      </c>
      <c r="M31" s="85" t="s">
        <v>221</v>
      </c>
      <c r="N31" s="85">
        <v>1</v>
      </c>
      <c r="O31" s="85" t="s">
        <v>220</v>
      </c>
      <c r="P31" s="85">
        <v>1</v>
      </c>
      <c r="Q31" s="85"/>
      <c r="R31" s="85"/>
    </row>
    <row r="32" spans="1:18" ht="15">
      <c r="A32" s="85" t="s">
        <v>228</v>
      </c>
      <c r="B32" s="85">
        <v>1</v>
      </c>
      <c r="C32" s="85"/>
      <c r="D32" s="85"/>
      <c r="E32" s="85"/>
      <c r="F32" s="85"/>
      <c r="G32" s="85"/>
      <c r="H32" s="85"/>
      <c r="I32" s="85"/>
      <c r="J32" s="85"/>
      <c r="K32" s="85"/>
      <c r="L32" s="85"/>
      <c r="M32" s="85"/>
      <c r="N32" s="85"/>
      <c r="O32" s="85"/>
      <c r="P32" s="85"/>
      <c r="Q32" s="85"/>
      <c r="R32" s="85"/>
    </row>
    <row r="33" spans="1:18" ht="15">
      <c r="A33" s="85" t="s">
        <v>227</v>
      </c>
      <c r="B33" s="85">
        <v>1</v>
      </c>
      <c r="C33" s="85"/>
      <c r="D33" s="85"/>
      <c r="E33" s="85"/>
      <c r="F33" s="85"/>
      <c r="G33" s="85"/>
      <c r="H33" s="85"/>
      <c r="I33" s="85"/>
      <c r="J33" s="85"/>
      <c r="K33" s="85"/>
      <c r="L33" s="85"/>
      <c r="M33" s="85"/>
      <c r="N33" s="85"/>
      <c r="O33" s="85"/>
      <c r="P33" s="85"/>
      <c r="Q33" s="85"/>
      <c r="R33" s="85"/>
    </row>
    <row r="34" spans="1:18" ht="15">
      <c r="A34" s="85" t="s">
        <v>226</v>
      </c>
      <c r="B34" s="85">
        <v>1</v>
      </c>
      <c r="C34" s="85"/>
      <c r="D34" s="85"/>
      <c r="E34" s="85"/>
      <c r="F34" s="85"/>
      <c r="G34" s="85"/>
      <c r="H34" s="85"/>
      <c r="I34" s="85"/>
      <c r="J34" s="85"/>
      <c r="K34" s="85"/>
      <c r="L34" s="85"/>
      <c r="M34" s="85"/>
      <c r="N34" s="85"/>
      <c r="O34" s="85"/>
      <c r="P34" s="85"/>
      <c r="Q34" s="85"/>
      <c r="R34" s="85"/>
    </row>
    <row r="35" spans="1:18" ht="15">
      <c r="A35" s="85" t="s">
        <v>225</v>
      </c>
      <c r="B35" s="85">
        <v>1</v>
      </c>
      <c r="C35" s="85"/>
      <c r="D35" s="85"/>
      <c r="E35" s="85"/>
      <c r="F35" s="85"/>
      <c r="G35" s="85"/>
      <c r="H35" s="85"/>
      <c r="I35" s="85"/>
      <c r="J35" s="85"/>
      <c r="K35" s="85"/>
      <c r="L35" s="85"/>
      <c r="M35" s="85"/>
      <c r="N35" s="85"/>
      <c r="O35" s="85"/>
      <c r="P35" s="85"/>
      <c r="Q35" s="85"/>
      <c r="R35" s="85"/>
    </row>
    <row r="36" spans="1:18" ht="15">
      <c r="A36" s="85" t="s">
        <v>221</v>
      </c>
      <c r="B36" s="85">
        <v>1</v>
      </c>
      <c r="C36" s="85"/>
      <c r="D36" s="85"/>
      <c r="E36" s="85"/>
      <c r="F36" s="85"/>
      <c r="G36" s="85"/>
      <c r="H36" s="85"/>
      <c r="I36" s="85"/>
      <c r="J36" s="85"/>
      <c r="K36" s="85"/>
      <c r="L36" s="85"/>
      <c r="M36" s="85"/>
      <c r="N36" s="85"/>
      <c r="O36" s="85"/>
      <c r="P36" s="85"/>
      <c r="Q36" s="85"/>
      <c r="R36" s="85"/>
    </row>
    <row r="37" spans="1:18" ht="15">
      <c r="A37" s="85" t="s">
        <v>220</v>
      </c>
      <c r="B37" s="85">
        <v>1</v>
      </c>
      <c r="C37" s="85"/>
      <c r="D37" s="85"/>
      <c r="E37" s="85"/>
      <c r="F37" s="85"/>
      <c r="G37" s="85"/>
      <c r="H37" s="85"/>
      <c r="I37" s="85"/>
      <c r="J37" s="85"/>
      <c r="K37" s="85"/>
      <c r="L37" s="85"/>
      <c r="M37" s="85"/>
      <c r="N37" s="85"/>
      <c r="O37" s="85"/>
      <c r="P37" s="85"/>
      <c r="Q37" s="85"/>
      <c r="R37" s="85"/>
    </row>
    <row r="40" spans="1:18" ht="15" customHeight="1">
      <c r="A40" s="13" t="s">
        <v>587</v>
      </c>
      <c r="B40" s="13" t="s">
        <v>515</v>
      </c>
      <c r="C40" s="13" t="s">
        <v>590</v>
      </c>
      <c r="D40" s="13" t="s">
        <v>518</v>
      </c>
      <c r="E40" s="13" t="s">
        <v>591</v>
      </c>
      <c r="F40" s="13" t="s">
        <v>520</v>
      </c>
      <c r="G40" s="85" t="s">
        <v>593</v>
      </c>
      <c r="H40" s="85" t="s">
        <v>522</v>
      </c>
      <c r="I40" s="85" t="s">
        <v>595</v>
      </c>
      <c r="J40" s="85" t="s">
        <v>524</v>
      </c>
      <c r="K40" s="85" t="s">
        <v>597</v>
      </c>
      <c r="L40" s="85" t="s">
        <v>526</v>
      </c>
      <c r="M40" s="85" t="s">
        <v>599</v>
      </c>
      <c r="N40" s="85" t="s">
        <v>528</v>
      </c>
      <c r="O40" s="85" t="s">
        <v>601</v>
      </c>
      <c r="P40" s="85" t="s">
        <v>530</v>
      </c>
      <c r="Q40" s="85" t="s">
        <v>603</v>
      </c>
      <c r="R40" s="85" t="s">
        <v>531</v>
      </c>
    </row>
    <row r="41" spans="1:18" ht="15">
      <c r="A41" s="85" t="s">
        <v>229</v>
      </c>
      <c r="B41" s="85">
        <v>1</v>
      </c>
      <c r="C41" s="85" t="s">
        <v>224</v>
      </c>
      <c r="D41" s="85">
        <v>1</v>
      </c>
      <c r="E41" s="85" t="s">
        <v>229</v>
      </c>
      <c r="F41" s="85">
        <v>1</v>
      </c>
      <c r="G41" s="85"/>
      <c r="H41" s="85"/>
      <c r="I41" s="85"/>
      <c r="J41" s="85"/>
      <c r="K41" s="85"/>
      <c r="L41" s="85"/>
      <c r="M41" s="85"/>
      <c r="N41" s="85"/>
      <c r="O41" s="85"/>
      <c r="P41" s="85"/>
      <c r="Q41" s="85"/>
      <c r="R41" s="85"/>
    </row>
    <row r="42" spans="1:18" ht="15">
      <c r="A42" s="85" t="s">
        <v>224</v>
      </c>
      <c r="B42" s="85">
        <v>1</v>
      </c>
      <c r="C42" s="85" t="s">
        <v>223</v>
      </c>
      <c r="D42" s="85">
        <v>1</v>
      </c>
      <c r="E42" s="85"/>
      <c r="F42" s="85"/>
      <c r="G42" s="85"/>
      <c r="H42" s="85"/>
      <c r="I42" s="85"/>
      <c r="J42" s="85"/>
      <c r="K42" s="85"/>
      <c r="L42" s="85"/>
      <c r="M42" s="85"/>
      <c r="N42" s="85"/>
      <c r="O42" s="85"/>
      <c r="P42" s="85"/>
      <c r="Q42" s="85"/>
      <c r="R42" s="85"/>
    </row>
    <row r="43" spans="1:18" ht="15">
      <c r="A43" s="85" t="s">
        <v>223</v>
      </c>
      <c r="B43" s="85">
        <v>1</v>
      </c>
      <c r="C43" s="85" t="s">
        <v>222</v>
      </c>
      <c r="D43" s="85">
        <v>1</v>
      </c>
      <c r="E43" s="85"/>
      <c r="F43" s="85"/>
      <c r="G43" s="85"/>
      <c r="H43" s="85"/>
      <c r="I43" s="85"/>
      <c r="J43" s="85"/>
      <c r="K43" s="85"/>
      <c r="L43" s="85"/>
      <c r="M43" s="85"/>
      <c r="N43" s="85"/>
      <c r="O43" s="85"/>
      <c r="P43" s="85"/>
      <c r="Q43" s="85"/>
      <c r="R43" s="85"/>
    </row>
    <row r="44" spans="1:18" ht="15">
      <c r="A44" s="85" t="s">
        <v>222</v>
      </c>
      <c r="B44" s="85">
        <v>1</v>
      </c>
      <c r="C44" s="85"/>
      <c r="D44" s="85"/>
      <c r="E44" s="85"/>
      <c r="F44" s="85"/>
      <c r="G44" s="85"/>
      <c r="H44" s="85"/>
      <c r="I44" s="85"/>
      <c r="J44" s="85"/>
      <c r="K44" s="85"/>
      <c r="L44" s="85"/>
      <c r="M44" s="85"/>
      <c r="N44" s="85"/>
      <c r="O44" s="85"/>
      <c r="P44" s="85"/>
      <c r="Q44" s="85"/>
      <c r="R44" s="85"/>
    </row>
    <row r="47" spans="1:18" ht="15" customHeight="1">
      <c r="A47" s="13" t="s">
        <v>607</v>
      </c>
      <c r="B47" s="13" t="s">
        <v>515</v>
      </c>
      <c r="C47" s="13" t="s">
        <v>608</v>
      </c>
      <c r="D47" s="13" t="s">
        <v>518</v>
      </c>
      <c r="E47" s="13" t="s">
        <v>609</v>
      </c>
      <c r="F47" s="13" t="s">
        <v>520</v>
      </c>
      <c r="G47" s="13" t="s">
        <v>610</v>
      </c>
      <c r="H47" s="13" t="s">
        <v>522</v>
      </c>
      <c r="I47" s="13" t="s">
        <v>611</v>
      </c>
      <c r="J47" s="13" t="s">
        <v>524</v>
      </c>
      <c r="K47" s="13" t="s">
        <v>612</v>
      </c>
      <c r="L47" s="13" t="s">
        <v>526</v>
      </c>
      <c r="M47" s="13" t="s">
        <v>613</v>
      </c>
      <c r="N47" s="13" t="s">
        <v>528</v>
      </c>
      <c r="O47" s="13" t="s">
        <v>614</v>
      </c>
      <c r="P47" s="13" t="s">
        <v>530</v>
      </c>
      <c r="Q47" s="13" t="s">
        <v>615</v>
      </c>
      <c r="R47" s="13" t="s">
        <v>531</v>
      </c>
    </row>
    <row r="48" spans="1:18" ht="15">
      <c r="A48" s="124" t="s">
        <v>229</v>
      </c>
      <c r="B48" s="85">
        <v>349160</v>
      </c>
      <c r="C48" s="124" t="s">
        <v>223</v>
      </c>
      <c r="D48" s="85">
        <v>41431</v>
      </c>
      <c r="E48" s="124" t="s">
        <v>229</v>
      </c>
      <c r="F48" s="85">
        <v>349160</v>
      </c>
      <c r="G48" s="124" t="s">
        <v>228</v>
      </c>
      <c r="H48" s="85">
        <v>3712</v>
      </c>
      <c r="I48" s="124" t="s">
        <v>227</v>
      </c>
      <c r="J48" s="85">
        <v>17526</v>
      </c>
      <c r="K48" s="124" t="s">
        <v>226</v>
      </c>
      <c r="L48" s="85">
        <v>46514</v>
      </c>
      <c r="M48" s="124" t="s">
        <v>221</v>
      </c>
      <c r="N48" s="85">
        <v>43124</v>
      </c>
      <c r="O48" s="124" t="s">
        <v>212</v>
      </c>
      <c r="P48" s="85">
        <v>27139</v>
      </c>
      <c r="Q48" s="124" t="s">
        <v>216</v>
      </c>
      <c r="R48" s="85">
        <v>112</v>
      </c>
    </row>
    <row r="49" spans="1:18" ht="15">
      <c r="A49" s="124" t="s">
        <v>226</v>
      </c>
      <c r="B49" s="85">
        <v>46514</v>
      </c>
      <c r="C49" s="124" t="s">
        <v>222</v>
      </c>
      <c r="D49" s="85">
        <v>23617</v>
      </c>
      <c r="E49" s="124" t="s">
        <v>219</v>
      </c>
      <c r="F49" s="85">
        <v>7643</v>
      </c>
      <c r="G49" s="124" t="s">
        <v>218</v>
      </c>
      <c r="H49" s="85">
        <v>324</v>
      </c>
      <c r="I49" s="124" t="s">
        <v>217</v>
      </c>
      <c r="J49" s="85">
        <v>90</v>
      </c>
      <c r="K49" s="124" t="s">
        <v>215</v>
      </c>
      <c r="L49" s="85">
        <v>4697</v>
      </c>
      <c r="M49" s="124" t="s">
        <v>213</v>
      </c>
      <c r="N49" s="85">
        <v>592</v>
      </c>
      <c r="O49" s="124" t="s">
        <v>220</v>
      </c>
      <c r="P49" s="85">
        <v>693</v>
      </c>
      <c r="Q49" s="124"/>
      <c r="R49" s="85"/>
    </row>
    <row r="50" spans="1:18" ht="15">
      <c r="A50" s="124" t="s">
        <v>221</v>
      </c>
      <c r="B50" s="85">
        <v>43124</v>
      </c>
      <c r="C50" s="124" t="s">
        <v>214</v>
      </c>
      <c r="D50" s="85">
        <v>3879</v>
      </c>
      <c r="E50" s="124" t="s">
        <v>230</v>
      </c>
      <c r="F50" s="85">
        <v>896</v>
      </c>
      <c r="G50" s="124"/>
      <c r="H50" s="85"/>
      <c r="I50" s="124"/>
      <c r="J50" s="85"/>
      <c r="K50" s="124"/>
      <c r="L50" s="85"/>
      <c r="M50" s="124"/>
      <c r="N50" s="85"/>
      <c r="O50" s="124"/>
      <c r="P50" s="85"/>
      <c r="Q50" s="124"/>
      <c r="R50" s="85"/>
    </row>
    <row r="51" spans="1:18" ht="15">
      <c r="A51" s="124" t="s">
        <v>223</v>
      </c>
      <c r="B51" s="85">
        <v>41431</v>
      </c>
      <c r="C51" s="124" t="s">
        <v>225</v>
      </c>
      <c r="D51" s="85">
        <v>2581</v>
      </c>
      <c r="E51" s="124"/>
      <c r="F51" s="85"/>
      <c r="G51" s="124"/>
      <c r="H51" s="85"/>
      <c r="I51" s="124"/>
      <c r="J51" s="85"/>
      <c r="K51" s="124"/>
      <c r="L51" s="85"/>
      <c r="M51" s="124"/>
      <c r="N51" s="85"/>
      <c r="O51" s="124"/>
      <c r="P51" s="85"/>
      <c r="Q51" s="124"/>
      <c r="R51" s="85"/>
    </row>
    <row r="52" spans="1:18" ht="15">
      <c r="A52" s="124" t="s">
        <v>212</v>
      </c>
      <c r="B52" s="85">
        <v>27139</v>
      </c>
      <c r="C52" s="124" t="s">
        <v>224</v>
      </c>
      <c r="D52" s="85">
        <v>1294</v>
      </c>
      <c r="E52" s="124"/>
      <c r="F52" s="85"/>
      <c r="G52" s="124"/>
      <c r="H52" s="85"/>
      <c r="I52" s="124"/>
      <c r="J52" s="85"/>
      <c r="K52" s="124"/>
      <c r="L52" s="85"/>
      <c r="M52" s="124"/>
      <c r="N52" s="85"/>
      <c r="O52" s="124"/>
      <c r="P52" s="85"/>
      <c r="Q52" s="124"/>
      <c r="R52" s="85"/>
    </row>
    <row r="53" spans="1:18" ht="15">
      <c r="A53" s="124" t="s">
        <v>222</v>
      </c>
      <c r="B53" s="85">
        <v>23617</v>
      </c>
      <c r="C53" s="124"/>
      <c r="D53" s="85"/>
      <c r="E53" s="124"/>
      <c r="F53" s="85"/>
      <c r="G53" s="124"/>
      <c r="H53" s="85"/>
      <c r="I53" s="124"/>
      <c r="J53" s="85"/>
      <c r="K53" s="124"/>
      <c r="L53" s="85"/>
      <c r="M53" s="124"/>
      <c r="N53" s="85"/>
      <c r="O53" s="124"/>
      <c r="P53" s="85"/>
      <c r="Q53" s="124"/>
      <c r="R53" s="85"/>
    </row>
    <row r="54" spans="1:18" ht="15">
      <c r="A54" s="124" t="s">
        <v>227</v>
      </c>
      <c r="B54" s="85">
        <v>17526</v>
      </c>
      <c r="C54" s="124"/>
      <c r="D54" s="85"/>
      <c r="E54" s="124"/>
      <c r="F54" s="85"/>
      <c r="G54" s="124"/>
      <c r="H54" s="85"/>
      <c r="I54" s="124"/>
      <c r="J54" s="85"/>
      <c r="K54" s="124"/>
      <c r="L54" s="85"/>
      <c r="M54" s="124"/>
      <c r="N54" s="85"/>
      <c r="O54" s="124"/>
      <c r="P54" s="85"/>
      <c r="Q54" s="124"/>
      <c r="R54" s="85"/>
    </row>
    <row r="55" spans="1:18" ht="15">
      <c r="A55" s="124" t="s">
        <v>219</v>
      </c>
      <c r="B55" s="85">
        <v>7643</v>
      </c>
      <c r="C55" s="124"/>
      <c r="D55" s="85"/>
      <c r="E55" s="124"/>
      <c r="F55" s="85"/>
      <c r="G55" s="124"/>
      <c r="H55" s="85"/>
      <c r="I55" s="124"/>
      <c r="J55" s="85"/>
      <c r="K55" s="124"/>
      <c r="L55" s="85"/>
      <c r="M55" s="124"/>
      <c r="N55" s="85"/>
      <c r="O55" s="124"/>
      <c r="P55" s="85"/>
      <c r="Q55" s="124"/>
      <c r="R55" s="85"/>
    </row>
    <row r="56" spans="1:18" ht="15">
      <c r="A56" s="124" t="s">
        <v>215</v>
      </c>
      <c r="B56" s="85">
        <v>4697</v>
      </c>
      <c r="C56" s="124"/>
      <c r="D56" s="85"/>
      <c r="E56" s="124"/>
      <c r="F56" s="85"/>
      <c r="G56" s="124"/>
      <c r="H56" s="85"/>
      <c r="I56" s="124"/>
      <c r="J56" s="85"/>
      <c r="K56" s="124"/>
      <c r="L56" s="85"/>
      <c r="M56" s="124"/>
      <c r="N56" s="85"/>
      <c r="O56" s="124"/>
      <c r="P56" s="85"/>
      <c r="Q56" s="124"/>
      <c r="R56" s="85"/>
    </row>
    <row r="57" spans="1:18" ht="15">
      <c r="A57" s="124" t="s">
        <v>214</v>
      </c>
      <c r="B57" s="85">
        <v>3879</v>
      </c>
      <c r="C57" s="124"/>
      <c r="D57" s="85"/>
      <c r="E57" s="124"/>
      <c r="F57" s="85"/>
      <c r="G57" s="124"/>
      <c r="H57" s="85"/>
      <c r="I57" s="124"/>
      <c r="J57" s="85"/>
      <c r="K57" s="124"/>
      <c r="L57" s="85"/>
      <c r="M57" s="124"/>
      <c r="N57" s="85"/>
      <c r="O57" s="124"/>
      <c r="P57" s="85"/>
      <c r="Q57" s="124"/>
      <c r="R57" s="85"/>
    </row>
  </sheetData>
  <hyperlinks>
    <hyperlink ref="A2" r:id="rId1" display="https://twitter.com/i/web/status/1127893663676280833"/>
    <hyperlink ref="A3" r:id="rId2" display="https://twitter.com/i/web/status/1127879552678662149"/>
    <hyperlink ref="C2" r:id="rId3" display="https://twitter.com/i/web/status/1127879552678662149"/>
    <hyperlink ref="K2" r:id="rId4" display="https://twitter.com/i/web/status/1127893663676280833"/>
  </hyperlinks>
  <printOptions/>
  <pageMargins left="0.7" right="0.7" top="0.75" bottom="0.75" header="0.3" footer="0.3"/>
  <pageSetup orientation="portrait" paperSize="9"/>
  <tableParts>
    <tablePart r:id="rId9"/>
    <tablePart r:id="rId11"/>
    <tablePart r:id="rId6"/>
    <tablePart r:id="rId12"/>
    <tablePart r:id="rId10"/>
    <tablePart r:id="rId5"/>
    <tablePart r:id="rId8"/>
    <tablePart r:id="rId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2019-05-26T03:45:29Z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