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<sst xmlns="http://schemas.openxmlformats.org/spreadsheetml/2006/main" count="2445" uniqueCount="774">
  <si>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</si>
  <si>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</si>
  <si>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</si>
  <si>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</si>
  <si>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</si>
  <si>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</si>
  <si>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</si>
  <si>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</si>
  <si>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</si>
  <si>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</si>
  <si>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</si>
  <si>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</si>
  <si>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</si>
  <si>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</si>
  <si>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</si>
  <si>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</si>
  <si>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</si>
  <si>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</si>
  <si>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</si>
  <si>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</si>
  <si>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</si>
  <si>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</si>
  <si>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</si>
  <si>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</si>
  <si>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</si>
  <si>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</si>
  <si>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</si>
  <si>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</si>
  <si>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</si>
  <si>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</si>
  <si>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</si>
  <si>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</si>
  <si>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</si>
  <si>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</si>
  <si>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</si>
  <si>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</si>
  <si>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</si>
  <si>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</si>
  <si>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</si>
  <si>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</si>
  <si>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</si>
  <si>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</si>
  <si>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</si>
  <si>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</si>
  <si>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</si>
  <si>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</si>
  <si>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</si>
  <si>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</si>
  <si>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</si>
  <si>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</si>
  <si>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</si>
  <si>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</si>
  <si>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</si>
  <si>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</si>
  <si>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</si>
  <si>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</si>
  <si>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</si>
  <si>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</si>
  <si>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</si>
  <si>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</si>
  <si>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</si>
  <si>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</si>
  <si>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</si>
  <si>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</si>
  <si>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</si>
  <si>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</si>
  <si>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</si>
  <si>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</si>
  <si>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</si>
  <si>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</si>
  <si>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</si>
  <si>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</si>
  <si>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</si>
  <si>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</si>
  <si>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</si>
  <si>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</si>
  <si>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</si>
  <si>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</si>
  <si>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</si>
  <si>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</si>
  <si>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</si>
  <si>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</si>
  <si>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</si>
  <si>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</si>
  <si>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</si>
  <si>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</si>
  <si>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</si>
  <si>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</si>
  <si>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</si>
  <si>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</si>
  <si>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</si>
  <si>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</si>
  <si>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</si>
  <si>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</si>
  <si>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</si>
  <si>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</si>
  <si>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</si>
  <si>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</si>
  <si>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</si>
  <si>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</si>
  <si>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</si>
  <si>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</si>
  <si>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</si>
  <si>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</si>
  <si>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</si>
  <si>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</si>
  <si>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</si>
  <si>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</si>
  <si>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</si>
  <si>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</si>
  <si>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</si>
  <si>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</si>
  <si>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</si>
  <si>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</si>
  <si>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</si>
  <si>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</si>
  <si>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</si>
  <si>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</si>
  <si>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</si>
  <si>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</si>
  <si>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</si>
  <si>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</si>
  <si>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</si>
  <si>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</si>
  <si>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</si>
  <si>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</si>
  <si>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</si>
  <si>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</si>
  <si>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</si>
  <si>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</si>
  <si>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</si>
  <si>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</si>
  <si>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</si>
  <si>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</si>
  <si>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</si>
  <si>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</si>
  <si>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</si>
  <si>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</si>
  <si>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</si>
  <si>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</si>
  <si>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</si>
  <si>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</si>
  <si>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</si>
  <si>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</si>
  <si>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</si>
  <si>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</si>
  <si>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</si>
  <si>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</si>
  <si>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</si>
  <si>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</si>
  <si>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</si>
  <si>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</si>
  <si>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</si>
  <si>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</si>
  <si>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</si>
  <si>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</si>
  <si>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</si>
  <si>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</si>
  <si>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</si>
  <si>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</si>
  <si>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</si>
  <si>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</si>
  <si>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</si>
  <si>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</si>
  <si>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</si>
  <si>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</si>
  <si>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</si>
  <si>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</si>
  <si>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</si>
  <si>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</si>
  <si>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</si>
  <si>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</si>
  <si>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</si>
  <si>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</si>
  <si>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</si>
  <si>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</si>
  <si>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</si>
  <si>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</si>
  <si>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</si>
  <si>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</si>
  <si>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</si>
  <si>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</si>
  <si>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</si>
  <si>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</si>
  <si>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</si>
  <si>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</si>
  <si>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</si>
  <si>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</si>
  <si>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</si>
  <si>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</si>
  <si>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</si>
  <si>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</si>
  <si>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</si>
  <si>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</si>
  <si>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</si>
  <si>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</si>
  <si>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</si>
  <si>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</si>
  <si>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</si>
  <si>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</si>
  <si>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</si>
  <si>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</si>
  <si>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</si>
  <si>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</si>
  <si>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</si>
  <si>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</si>
  <si>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</si>
  <si>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</si>
  <si>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</si>
  <si>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</si>
  <si>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</si>
  <si>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</si>
  <si>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lamafaisal2</t>
  </si>
  <si>
    <t>lullabyteam</t>
  </si>
  <si>
    <t>arab_insomnia</t>
  </si>
  <si>
    <t>brehanelfaitory</t>
  </si>
  <si>
    <t>iibrahimashoor</t>
  </si>
  <si>
    <t>maryemnabill</t>
  </si>
  <si>
    <t>totarabea1</t>
  </si>
  <si>
    <t>dalia_zedan1</t>
  </si>
  <si>
    <t>hereishossam</t>
  </si>
  <si>
    <t>thatboyfaris</t>
  </si>
  <si>
    <t>mahmdhesham</t>
  </si>
  <si>
    <t>omarmishhadani</t>
  </si>
  <si>
    <t>arabic_top</t>
  </si>
  <si>
    <t>alsofagyy</t>
  </si>
  <si>
    <t>wisso75fares</t>
  </si>
  <si>
    <t>bnosh_77</t>
  </si>
  <si>
    <t>hamed_almaliki</t>
  </si>
  <si>
    <t>Replies to</t>
  </si>
  <si>
    <t>Mentions</t>
  </si>
  <si>
    <t>@BnosH_77 داااايييم انهاررر لما اسمع لهم راديو سواا او يطلعون على ستيج او برنامج سوا يجننون يجننوننننن _xD83D__xDE2D__xD83D__xDE2D__xD83D__xDC98__xD83D__xDC98__xD83D__xDC98__xD83D__xDC98_</t>
  </si>
  <si>
    <t>✦ مُترجم | راديو إبيما بإستضافة سوا و شييون 
_xD83D__xDD17_ https://t.co/PVvOnoouEy https://t.co/COztakmHLr</t>
  </si>
  <si>
    <t>RT @LullabyTeam: ✦ مُترجم | راديو إبيما بإستضافة سوا و شييون 
_xD83D__xDD17_ https://t.co/PVvOnoouEy https://t.co/COztakmHLr</t>
  </si>
  <si>
    <t>انا بنفهم الليبين بعد يكونو ضيوف سوا من كان شخصيه مشهوره او شخص عادي ع التلفزيون او راديو مصعبين الموضوع ويبو يطلعو… https://t.co/g6VOipjnSg</t>
  </si>
  <si>
    <t>RT @Thatboyfaris: عاوز اعمل راديو اشغل عليه المزيكا الي بحبها والاقي ناس بتحب المزيكا دي ونقعد نسمعهم سوا منغير ما نتكلم ونتمزك كلنا</t>
  </si>
  <si>
    <t>عاوز اشترى راديو اشغل عليه المزيكا الي بحبها وام كلثوم والاقي ناس بتحب المزيكا دي ونقعد نسمعهم سوا منغير ما نتكلم ونتمزك كلنا</t>
  </si>
  <si>
    <t>عاوزه اشترى راديو اشغل عليه المزيكا الي بحبها وام كلثوم والاقي ناس عندها نفس ذوقي ف المزيكا دي ونقعد نسمعهم سوا</t>
  </si>
  <si>
    <t>عاوز اعمل راديو اشغل عليه المزيكا الي بحبها والاقي ناس بتحب المزيكا دي ونقعد نسمعهم سوا منغير ما نتكلم ونتمزك كلنا</t>
  </si>
  <si>
    <t>@hamed_almaliki عدد ليس بالقليل من مستمعي برنامج شنو رايك على راديو سوا ابدوا اعجابا كبيرا بالفندق، البعض يقول نقل واقع حقيقي</t>
  </si>
  <si>
    <t>مهاجرون يقتحمون جيب مليلية الإسباني 
  _xD83D__xDD34_ راديو سوا 
 _xD83D__xDD35_ صحافة نت العربية   
 _xD83D__xDD17_
https://t.co/BrAnuHEK9A</t>
  </si>
  <si>
    <t>عُمان ستعيد فتح سفارتها في بغداد 
  _xD83D__xDD34_ راديو سوا 
 _xD83D__xDD35_ صحافة نت العربية   
 _xD83D__xDD17_
https://t.co/nkL2PTd37r</t>
  </si>
  <si>
    <t>ترامب: إذا أقدمت إيران على أي شيء فسيكون خطأ كبيرا 
  _xD83D__xDD34_ راديو سوا 
 _xD83D__xDD35_ صحافة نت العربية   
 _xD83D__xDD17_
https://t.co/SCjOQFeOLI</t>
  </si>
  <si>
    <t>صحيفة: السعودية تتصدى لصاروخ فوق الطائف 
  _xD83D__xDD34_ راديو سوا 
 _xD83D__xDD35_ صحافة نت العربية   
 _xD83D__xDD17_
https://t.co/ta5BvNXNNl</t>
  </si>
  <si>
    <t>اسطورة الفن العربي ومن اشد معجبيها ومحبيها كنت انتظر الاغاني ع راديو سوا حتى اسمع ع دلعونا واشعر بالفرحة والتفاؤل و… https://t.co/fRgeNRJgUY</t>
  </si>
  <si>
    <t>RT @alsofagyy: اسطورة الفن العربي ومن اشد معجبيها ومحبيها كنت انتظر الاغاني ع راديو سوا حتى اسمع ع دلعونا واشعر بالفرحة والتفاؤل والحنية وك…</t>
  </si>
  <si>
    <t>https://lullabyteam7.blogspot.com/2019/05/blog-post_7.html</t>
  </si>
  <si>
    <t>https://twitter.com/i/web/status/1127622038800228354</t>
  </si>
  <si>
    <t>https://middle-east.sahafahn.net/news4845679.html</t>
  </si>
  <si>
    <t>https://middle-east.sahafahn.net/news4847313.html</t>
  </si>
  <si>
    <t>https://middle-east.sahafahn.net/news4854866.html</t>
  </si>
  <si>
    <t>https://middle-east.sahafahn.net/news4904748.html</t>
  </si>
  <si>
    <t>https://twitter.com/i/web/status/1129737904169848832</t>
  </si>
  <si>
    <t>blogspot.com</t>
  </si>
  <si>
    <t>twitter.com</t>
  </si>
  <si>
    <t>sahafahn.net</t>
  </si>
  <si>
    <t>https://pbs.twimg.com/tweet_video_thumb/D5-w7p1WkAANKk-.jpg</t>
  </si>
  <si>
    <t>http://pbs.twimg.com/profile_images/1055070352093650944/yFQ0hgK1_normal.jpg</t>
  </si>
  <si>
    <t>http://pbs.twimg.com/profile_images/1122622827117543424/MtakGxOh_normal.jpg</t>
  </si>
  <si>
    <t>http://pbs.twimg.com/profile_images/1128757254558310402/6vEkZrLG_normal.jpg</t>
  </si>
  <si>
    <t>http://pbs.twimg.com/profile_images/1125904229674180614/DiAyYPRS_normal.jpg</t>
  </si>
  <si>
    <t>http://pbs.twimg.com/profile_images/1128782037761036289/zycPLSnp_normal.jpg</t>
  </si>
  <si>
    <t>http://pbs.twimg.com/profile_images/1127214179683844096/5ya212G0_normal.jpg</t>
  </si>
  <si>
    <t>http://pbs.twimg.com/profile_images/1128138434932088832/s7OU378R_normal.jpg</t>
  </si>
  <si>
    <t>http://pbs.twimg.com/profile_images/1116173267755204608/VXAPinXO_normal.jpg</t>
  </si>
  <si>
    <t>http://pbs.twimg.com/profile_images/1124347112026714117/zAncUM01_normal.jpg</t>
  </si>
  <si>
    <t>http://pbs.twimg.com/profile_images/1101188002045407232/Mz1GKgzU_normal.jpg</t>
  </si>
  <si>
    <t>http://pbs.twimg.com/profile_images/2065978539/________________21______normal.png</t>
  </si>
  <si>
    <t>http://pbs.twimg.com/profile_images/1058849770083704833/AgxixVkq_normal.jpg</t>
  </si>
  <si>
    <t>http://pbs.twimg.com/profile_images/989417168377872384/ymK2v3Cy_normal.jpg</t>
  </si>
  <si>
    <t>https://twitter.com/#!/lamafaisal2/status/1127400707622088705</t>
  </si>
  <si>
    <t>https://twitter.com/#!/lullabyteam/status/1125813022910558209</t>
  </si>
  <si>
    <t>https://twitter.com/#!/arab_insomnia/status/1127479125567000576</t>
  </si>
  <si>
    <t>https://twitter.com/#!/brehanelfaitory/status/1127622038800228354</t>
  </si>
  <si>
    <t>https://twitter.com/#!/iibrahimashoor/status/1128813177792344064</t>
  </si>
  <si>
    <t>https://twitter.com/#!/maryemnabill/status/1128814286137167872</t>
  </si>
  <si>
    <t>https://twitter.com/#!/totarabea1/status/1128836262293590016</t>
  </si>
  <si>
    <t>https://twitter.com/#!/totarabea1/status/1128838313299857411</t>
  </si>
  <si>
    <t>https://twitter.com/#!/dalia_zedan1/status/1128841300575440896</t>
  </si>
  <si>
    <t>https://twitter.com/#!/hereishossam/status/1128894080010870784</t>
  </si>
  <si>
    <t>https://twitter.com/#!/thatboyfaris/status/1128754790002057218</t>
  </si>
  <si>
    <t>https://twitter.com/#!/mahmdhesham/status/1128907540312535041</t>
  </si>
  <si>
    <t>https://twitter.com/#!/omarmishhadani/status/1129027740429148160</t>
  </si>
  <si>
    <t>https://twitter.com/#!/arabic_top/status/1127589293805973505</t>
  </si>
  <si>
    <t>https://twitter.com/#!/arabic_top/status/1127659755269427201</t>
  </si>
  <si>
    <t>https://twitter.com/#!/arabic_top/status/1128012073017987080</t>
  </si>
  <si>
    <t>https://twitter.com/#!/arabic_top/status/1130307195269263360</t>
  </si>
  <si>
    <t>https://twitter.com/#!/alsofagyy/status/1129737904169848832</t>
  </si>
  <si>
    <t>https://twitter.com/#!/wisso75fares/status/1130397848393211904</t>
  </si>
  <si>
    <t>1127400707622088705</t>
  </si>
  <si>
    <t>1125813022910558209</t>
  </si>
  <si>
    <t>1127479125567000576</t>
  </si>
  <si>
    <t>1127622038800228354</t>
  </si>
  <si>
    <t>1128813177792344064</t>
  </si>
  <si>
    <t>1128814286137167872</t>
  </si>
  <si>
    <t>1128836262293590016</t>
  </si>
  <si>
    <t>1128838313299857411</t>
  </si>
  <si>
    <t>1128841300575440896</t>
  </si>
  <si>
    <t>1128894080010870784</t>
  </si>
  <si>
    <t>1128754790002057218</t>
  </si>
  <si>
    <t>1128907540312535041</t>
  </si>
  <si>
    <t>1129027740429148160</t>
  </si>
  <si>
    <t>1127589293805973505</t>
  </si>
  <si>
    <t>1127659755269427201</t>
  </si>
  <si>
    <t>1128012073017987080</t>
  </si>
  <si>
    <t>1130307195269263360</t>
  </si>
  <si>
    <t>1129737904169848832</t>
  </si>
  <si>
    <t>1130397848393211904</t>
  </si>
  <si>
    <t>1127378119474728961</t>
  </si>
  <si>
    <t>364899593</t>
  </si>
  <si>
    <t/>
  </si>
  <si>
    <t>589509845</t>
  </si>
  <si>
    <t>ar</t>
  </si>
  <si>
    <t>Twitter for iPhone</t>
  </si>
  <si>
    <t>Twitter for Android</t>
  </si>
  <si>
    <t>fatnh.com</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</si>
  <si>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</si>
  <si>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</si>
  <si>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</si>
  <si>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</si>
  <si>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</si>
  <si>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</si>
  <si>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</si>
  <si>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</si>
  <si>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</si>
  <si>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</si>
  <si>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</si>
  <si>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</si>
  <si>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</si>
  <si>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</si>
  <si>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</si>
  <si>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</si>
  <si>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</si>
  <si>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</si>
  <si>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</si>
  <si>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</si>
  <si>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</si>
  <si>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</si>
  <si>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LAMA</t>
  </si>
  <si>
    <t>_xD83C__xDFB5_ Yo ho ho ho _xD83C__xDFB5_</t>
  </si>
  <si>
    <t>Lullaby Team</t>
  </si>
  <si>
    <t>Arab Dreamcatcher _xD81A__xDDF6_</t>
  </si>
  <si>
    <t>بريهان _xD83C__xDF3C_</t>
  </si>
  <si>
    <t>Appii</t>
  </si>
  <si>
    <t>sad caballero</t>
  </si>
  <si>
    <t>_xD835__xDD92__xD835__xDD86__xD835__xDD97__xD835__xDD9E__xD835__xDD86__xD835__xDD92_</t>
  </si>
  <si>
    <t>❕</t>
  </si>
  <si>
    <t>Dalia</t>
  </si>
  <si>
    <t>LONDON</t>
  </si>
  <si>
    <t>Muhammad Hesham</t>
  </si>
  <si>
    <t>omar Al-mashhadani</t>
  </si>
  <si>
    <t>حامد المالكي</t>
  </si>
  <si>
    <t>تـــوب</t>
  </si>
  <si>
    <t>Nolan</t>
  </si>
  <si>
    <t>wissam fares</t>
  </si>
  <si>
    <t>_xD83D__xDC9C_‏‏‏‏‏‏‏‏‏‏‏‏‏‏‏‏‏‏‏‏‏‏‏‏‏‏‏‏‏「Eighter , Manga , Jdrama &amp; Seiyuu」_xD83D__xDC9C_.      
 عربي - English - 日本語 
استغفرالله وأتوب إليه</t>
  </si>
  <si>
    <t>#ISTP Pharm.D graduate _xD83D__xDC8A_✨   shoujo everywhere _xD83C__xDFB5__xD83D__xDC98_ | Anime | Manga | J-Drama |   | حلطمة | عاشقة للقصة</t>
  </si>
  <si>
    <t>فريق لولاباي لترجمة كل ما يخص فرقة دريم كاتشر، جميع أعمالنا في المفضلة ♡ https://t.co/FxlPr0MdB4</t>
  </si>
  <si>
    <t>الحساب الأول لترجمة جميع أخبار دريم كاتشر | الحساب الرسمي @hf_dreamcatcher | حساب فريق الترجمة @lullabyTeam | الحساب الأحتياطي @ArabInSomnia</t>
  </si>
  <si>
    <t>طالبه في كلية الاعلام قسم الاذاعه وتلفزيون _xD83D__xDC95_ مذيعه ومقدمة برامج لراديو شباب بنغازي 101.5_xD83C__xDFA7_ افعل مايعجبني ويعجبني ما افعل _xD83C__xDF38_</t>
  </si>
  <si>
    <t>aKa / appii</t>
  </si>
  <si>
    <t>What's up doc?</t>
  </si>
  <si>
    <t>_xD835__xDE3C_ _xD835__xDE61__xD835__xDE5E__xD835__xDE69__xD835__xDE69__xD835__xDE61__xD835__xDE5A_ _xD835__xDE57__xD835__xDE5E__xD835__xDE69_ _xD835__xDE59__xD835__xDE67__xD835__xDE56__xD835__xDE62__xD835__xDE56__xD835__xDE69__xD835__xDE5E__xD835__xDE58_</t>
  </si>
  <si>
    <t>معنديش فكره والله</t>
  </si>
  <si>
    <t>" الفاتحه ع روح امي 27/12/2016 "</t>
  </si>
  <si>
    <t>welcome to mother superiors</t>
  </si>
  <si>
    <t>Tá tudo bem - perdón por molestarte - Germanistik - 47</t>
  </si>
  <si>
    <t>Radio Producer</t>
  </si>
  <si>
    <t>An Iraqi writer and scenarist كاتب وسينارست عراقي مهتم بالفن والسينما، اما السياسة فقدر تعلق الامر ببلدي العراق. الريتوت لا يعني تبني الفكرة... احيانا يعنيها</t>
  </si>
  <si>
    <t>مجرد مغرد بسيط :)</t>
  </si>
  <si>
    <t>‏‏برشلونة قلعتي السينما كوكبي ‎‎#ناقد_سينمائي باحث في شؤون الموفيز والسيريس اهتمامي في الفن والرياضه</t>
  </si>
  <si>
    <t xml:space="preserve">Saudi Arabia - Riyadh </t>
  </si>
  <si>
    <t>بلاد العجائب ~</t>
  </si>
  <si>
    <t>باب الإنضمام مفتوح ~</t>
  </si>
  <si>
    <t>Libya الجماهيريه العظمى_xD83D__xDC9A_</t>
  </si>
  <si>
    <t>Zagazig</t>
  </si>
  <si>
    <t>في ماية البطيخ_xD83C__xDF49_</t>
  </si>
  <si>
    <t>MacLaren’s</t>
  </si>
  <si>
    <t>Luxor/Ismailia, Egypt</t>
  </si>
  <si>
    <t>Virginia, USA</t>
  </si>
  <si>
    <t>Iraq</t>
  </si>
  <si>
    <t>batroun</t>
  </si>
  <si>
    <t>http://Lamafaisal2.sarahah.com</t>
  </si>
  <si>
    <t>https://t.co/acSYbZEghk</t>
  </si>
  <si>
    <t>https://t.co/nkhtKUTy5Z</t>
  </si>
  <si>
    <t>http://Instagram.com/Arab_InSomnia</t>
  </si>
  <si>
    <t>http://sayat.me/Balfitoury</t>
  </si>
  <si>
    <t>https://curiouscat.me/Appii</t>
  </si>
  <si>
    <t>https://instagram.com/thatboyfaris?utmy_source=ig_profile_share&amp;igshid=1kyqkf8y58a9g</t>
  </si>
  <si>
    <t>https://curiouscat.me/maryemnabill</t>
  </si>
  <si>
    <t>https://Daliazedan911.Sarahah.com</t>
  </si>
  <si>
    <t>https://instagram.com/badarchetict?utm_source=ig_profile_share&amp;igshid=1sxyglzvofpuw</t>
  </si>
  <si>
    <t>https://www.instagram.com/muhamadhesham/</t>
  </si>
  <si>
    <t>http://hamedalmaliki.blogspot.com/</t>
  </si>
  <si>
    <t>https://pbs.twimg.com/profile_banners/455842211/1381085536</t>
  </si>
  <si>
    <t>https://pbs.twimg.com/profile_banners/364899593/1506806374</t>
  </si>
  <si>
    <t>https://pbs.twimg.com/profile_banners/851492631058288641/1550859089</t>
  </si>
  <si>
    <t>https://pbs.twimg.com/profile_banners/850137609590513667/1557071475</t>
  </si>
  <si>
    <t>https://pbs.twimg.com/profile_banners/996267812271349760/1541152274</t>
  </si>
  <si>
    <t>https://pbs.twimg.com/profile_banners/774566047290654721/1553789679</t>
  </si>
  <si>
    <t>https://pbs.twimg.com/profile_banners/792731235932078080/1557878583</t>
  </si>
  <si>
    <t>https://pbs.twimg.com/profile_banners/1105140521507454978/1557276146</t>
  </si>
  <si>
    <t>https://pbs.twimg.com/profile_banners/838003546591199233/1557958028</t>
  </si>
  <si>
    <t>https://pbs.twimg.com/profile_banners/803249402353696768/1552846877</t>
  </si>
  <si>
    <t>https://pbs.twimg.com/profile_banners/3037690169/1556040352</t>
  </si>
  <si>
    <t>https://pbs.twimg.com/profile_banners/2784516968/1555641200</t>
  </si>
  <si>
    <t>https://pbs.twimg.com/profile_banners/500718452/1554835729</t>
  </si>
  <si>
    <t>https://pbs.twimg.com/profile_banners/589509845/1485901121</t>
  </si>
  <si>
    <t>https://pbs.twimg.com/profile_banners/186581761/1541229629</t>
  </si>
  <si>
    <t>https://pbs.twimg.com/profile_banners/488312018/1446697965</t>
  </si>
  <si>
    <t>en</t>
  </si>
  <si>
    <t>en-gb</t>
  </si>
  <si>
    <t>de</t>
  </si>
  <si>
    <t>http://abs.twimg.com/images/themes/theme18/bg.gif</t>
  </si>
  <si>
    <t>http://abs.twimg.com/images/themes/theme1/bg.png</t>
  </si>
  <si>
    <t>http://abs.twimg.com/images/themes/theme11/bg.gif</t>
  </si>
  <si>
    <t>http://pbs.twimg.com/profile_images/1021061248367185920/n4PBnDv1_normal.jpg</t>
  </si>
  <si>
    <t>http://pbs.twimg.com/profile_images/1099008784373039104/u3ONS6dF_normal.jpg</t>
  </si>
  <si>
    <t>http://pbs.twimg.com/profile_images/1125065416282390528/LAALXzrC_normal.jpg</t>
  </si>
  <si>
    <t>http://pbs.twimg.com/profile_images/1100174515500396545/7yJ5120p_normal.jpg</t>
  </si>
  <si>
    <t>Open Twitter Page for This Person</t>
  </si>
  <si>
    <t>https://twitter.com/lamafaisal2</t>
  </si>
  <si>
    <t>https://twitter.com/bnosh_77</t>
  </si>
  <si>
    <t>https://twitter.com/lullabyteam</t>
  </si>
  <si>
    <t>https://twitter.com/arab_insomnia</t>
  </si>
  <si>
    <t>https://twitter.com/brehanelfaitory</t>
  </si>
  <si>
    <t>https://twitter.com/iibrahimashoor</t>
  </si>
  <si>
    <t>https://twitter.com/thatboyfaris</t>
  </si>
  <si>
    <t>https://twitter.com/maryemnabill</t>
  </si>
  <si>
    <t>https://twitter.com/totarabea1</t>
  </si>
  <si>
    <t>https://twitter.com/dalia_zedan1</t>
  </si>
  <si>
    <t>https://twitter.com/hereishossam</t>
  </si>
  <si>
    <t>https://twitter.com/mahmdhesham</t>
  </si>
  <si>
    <t>https://twitter.com/omarmishhadani</t>
  </si>
  <si>
    <t>https://twitter.com/hamed_almaliki</t>
  </si>
  <si>
    <t>https://twitter.com/arabic_top</t>
  </si>
  <si>
    <t>https://twitter.com/alsofagyy</t>
  </si>
  <si>
    <t>https://twitter.com/wisso75fares</t>
  </si>
  <si>
    <t>lamafaisal2
@BnosH_77 داااايييم انهاررر لما
اسمع لهم راديو سواا او يطلعون على
ستيج او برنامج سوا يجننون يجننوننننن
_xD83D__xDE2D__xD83D__xDE2D__xD83D__xDC98__xD83D__xDC98__xD83D__xDC98__xD83D__xDC98_</t>
  </si>
  <si>
    <t xml:space="preserve">bnosh_77
</t>
  </si>
  <si>
    <t>lullabyteam
✦ مُترجم | راديو إبيما بإستضافة
سوا و شييون _xD83D__xDD17_ https://t.co/PVvOnoouEy
https://t.co/COztakmHLr</t>
  </si>
  <si>
    <t>arab_insomnia
RT @LullabyTeam: ✦ مُترجم | راديو
إبيما بإستضافة سوا و شييون _xD83D__xDD17_ https://t.co/PVvOnoouEy
https://t.co/COztakmHLr</t>
  </si>
  <si>
    <t>brehanelfaitory
انا بنفهم الليبين بعد يكونو ضيوف
سوا من كان شخصيه مشهوره او شخص
عادي ع التلفزيون او راديو مصعبين
الموضوع ويبو يطلعو… https://t.co/g6VOipjnSg</t>
  </si>
  <si>
    <t>iibrahimashoor
RT @Thatboyfaris: عاوز اعمل راديو
اشغل عليه المزيكا الي بحبها والاقي
ناس بتحب المزيكا دي ونقعد نسمعهم
سوا منغير ما نتكلم ونتمزك كلنا</t>
  </si>
  <si>
    <t>thatboyfaris
عاوز اعمل راديو اشغل عليه المزيكا
الي بحبها والاقي ناس بتحب المزيكا
دي ونقعد نسمعهم سوا منغير ما نتكلم
ونتمزك كلنا</t>
  </si>
  <si>
    <t>maryemnabill
RT @Thatboyfaris: عاوز اعمل راديو
اشغل عليه المزيكا الي بحبها والاقي
ناس بتحب المزيكا دي ونقعد نسمعهم
سوا منغير ما نتكلم ونتمزك كلنا</t>
  </si>
  <si>
    <t>totarabea1
عاوزه اشترى راديو اشغل عليه المزيكا
الي بحبها وام كلثوم والاقي ناس
عندها نفس ذوقي ف المزيكا دي ونقعد
نسمعهم سوا</t>
  </si>
  <si>
    <t>dalia_zedan1
RT @Thatboyfaris: عاوز اعمل راديو
اشغل عليه المزيكا الي بحبها والاقي
ناس بتحب المزيكا دي ونقعد نسمعهم
سوا منغير ما نتكلم ونتمزك كلنا</t>
  </si>
  <si>
    <t>hereishossam
RT @Thatboyfaris: عاوز اعمل راديو
اشغل عليه المزيكا الي بحبها والاقي
ناس بتحب المزيكا دي ونقعد نسمعهم
سوا منغير ما نتكلم ونتمزك كلنا</t>
  </si>
  <si>
    <t>mahmdhesham
RT @Thatboyfaris: عاوز اعمل راديو
اشغل عليه المزيكا الي بحبها والاقي
ناس بتحب المزيكا دي ونقعد نسمعهم
سوا منغير ما نتكلم ونتمزك كلنا</t>
  </si>
  <si>
    <t>omarmishhadani
@hamed_almaliki عدد ليس بالقليل
من مستمعي برنامج شنو رايك على راديو
سوا ابدوا اعجابا كبيرا بالفندق،
البعض يقول نقل واقع حقيقي</t>
  </si>
  <si>
    <t xml:space="preserve">hamed_almaliki
</t>
  </si>
  <si>
    <t>arabic_top
صحيفة: السعودية تتصدى لصاروخ فوق
الطائف _xD83D__xDD34_ راديو سوا _xD83D__xDD35_ صحافة نت
العربية _xD83D__xDD17_ https://t.co/ta5BvNXNNl</t>
  </si>
  <si>
    <t>alsofagyy
اسطورة الفن العربي ومن اشد معجبيها
ومحبيها كنت انتظر الاغاني ع راديو
سوا حتى اسمع ع دلعونا واشعر بالفرحة
والتفاؤل و… https://t.co/fRgeNRJgUY</t>
  </si>
  <si>
    <t>wisso75fares
RT @alsofagyy: اسطورة الفن العربي
ومن اشد معجبيها ومحبيها كنت انتظر
الاغاني ع راديو سوا حتى اسمع ع
دلعونا واشعر بالفرحة والتفاؤل والحنية
وك…</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</si>
  <si>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</si>
  <si>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</si>
  <si>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</si>
  <si>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</si>
  <si>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</si>
  <si>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</si>
  <si>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</si>
  <si>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</si>
  <si>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</si>
  <si>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</si>
  <si>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</si>
  <si>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</si>
  <si>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</si>
  <si>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</si>
  <si>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</si>
  <si>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</si>
  <si>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</si>
  <si>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</si>
  <si>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</si>
  <si>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</si>
  <si>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</si>
  <si>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</si>
  <si>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</si>
  <si>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</si>
  <si>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</si>
  <si>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</si>
  <si>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</si>
  <si>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</si>
  <si>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</si>
  <si>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</si>
  <si>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</si>
  <si>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</si>
  <si>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</si>
  <si>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</si>
  <si>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</si>
  <si>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</si>
  <si>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</si>
  <si>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</si>
  <si>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</si>
  <si>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</si>
  <si>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</si>
  <si>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</si>
  <si>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</si>
  <si>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</si>
  <si>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</si>
  <si>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</si>
  <si>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</si>
  <si>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</si>
  <si>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</si>
  <si>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</si>
  <si>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</si>
  <si>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</si>
  <si>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</si>
  <si>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</si>
  <si>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</si>
  <si>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</si>
  <si>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</si>
  <si>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</si>
  <si>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</si>
  <si>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</si>
  <si>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</si>
  <si>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</si>
  <si>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</si>
  <si>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</si>
  <si>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</si>
  <si>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</si>
  <si>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</si>
  <si>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</si>
  <si>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</si>
  <si>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</si>
  <si>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</si>
  <si>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</si>
  <si>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</si>
  <si>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</si>
  <si>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</si>
  <si>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</si>
  <si>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</si>
  <si>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https://twitter.com/i/web/status/1127622038800228354 https://middle-east.sahafahn.net/news4904748.html https://middle-east.sahafahn.net/news4845679.html https://middle-east.sahafahn.net/news4847313.html https://middle-east.sahafahn.net/news4854866.html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</si>
  <si>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</si>
  <si>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</si>
  <si>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</si>
  <si>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</si>
  <si>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</si>
  <si>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</si>
  <si>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</si>
  <si>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</si>
  <si>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sahafahn.net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</si>
  <si>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</si>
  <si>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</si>
  <si>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</si>
  <si>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</si>
  <si>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</si>
  <si>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</si>
  <si>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</si>
  <si>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</si>
  <si>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</si>
  <si>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Words in Sentiment List#1: Positive</t>
  </si>
  <si>
    <t>Words in Sentiment List#2: Negative</t>
  </si>
  <si>
    <t>Words in Sentiment List#3: Angry/Violent</t>
  </si>
  <si>
    <t>Non-categorized Words</t>
  </si>
  <si>
    <t>Total Words</t>
  </si>
  <si>
    <t>راديو</t>
  </si>
  <si>
    <t>سوا</t>
  </si>
  <si>
    <t>المزيكا</t>
  </si>
  <si>
    <t>اشغل</t>
  </si>
  <si>
    <t>عليه</t>
  </si>
  <si>
    <t>Top Words in Tweet in G1</t>
  </si>
  <si>
    <t>عاوز</t>
  </si>
  <si>
    <t>اعمل</t>
  </si>
  <si>
    <t>الي</t>
  </si>
  <si>
    <t>بحبها</t>
  </si>
  <si>
    <t>والاقي</t>
  </si>
  <si>
    <t>ناس</t>
  </si>
  <si>
    <t>Top Words in Tweet in G2</t>
  </si>
  <si>
    <t>صحافة</t>
  </si>
  <si>
    <t>نت</t>
  </si>
  <si>
    <t>العربية</t>
  </si>
  <si>
    <t>او</t>
  </si>
  <si>
    <t>ع</t>
  </si>
  <si>
    <t>اشترى</t>
  </si>
  <si>
    <t>Top Words in Tweet in G3</t>
  </si>
  <si>
    <t>اسطورة</t>
  </si>
  <si>
    <t>الفن</t>
  </si>
  <si>
    <t>العربي</t>
  </si>
  <si>
    <t>ومن</t>
  </si>
  <si>
    <t>اشد</t>
  </si>
  <si>
    <t>معجبيها</t>
  </si>
  <si>
    <t>ومحبيها</t>
  </si>
  <si>
    <t>كنت</t>
  </si>
  <si>
    <t>انتظر</t>
  </si>
  <si>
    <t>Top Words in Tweet in G4</t>
  </si>
  <si>
    <t>Top Words in Tweet in G5</t>
  </si>
  <si>
    <t>م</t>
  </si>
  <si>
    <t>ترجم</t>
  </si>
  <si>
    <t>إبيما</t>
  </si>
  <si>
    <t>بإستضافة</t>
  </si>
  <si>
    <t>و</t>
  </si>
  <si>
    <t>شييون</t>
  </si>
  <si>
    <t>Top Words in Tweet in G6</t>
  </si>
  <si>
    <t>Top Words in Tweet</t>
  </si>
  <si>
    <t>المزيكا عاوز اعمل راديو اشغل عليه الي بحبها والاقي ناس</t>
  </si>
  <si>
    <t>سوا راديو المزيكا صحافة نت العربية او ع اشترى اشغل</t>
  </si>
  <si>
    <t>ع اسطورة الفن العربي ومن اشد معجبيها ومحبيها كنت انتظر</t>
  </si>
  <si>
    <t>م ترجم راديو إبيما بإستضافة سوا و شييون</t>
  </si>
  <si>
    <t>Top Word Pairs in Tweet in Entire Graph</t>
  </si>
  <si>
    <t>راديو,اشغل</t>
  </si>
  <si>
    <t>اشغل,عليه</t>
  </si>
  <si>
    <t>عليه,المزيكا</t>
  </si>
  <si>
    <t>المزيكا,الي</t>
  </si>
  <si>
    <t>الي,بحبها</t>
  </si>
  <si>
    <t>والاقي,ناس</t>
  </si>
  <si>
    <t>المزيكا,دي</t>
  </si>
  <si>
    <t>دي,ونقعد</t>
  </si>
  <si>
    <t>ونقعد,نسمعهم</t>
  </si>
  <si>
    <t>نسمعهم,سوا</t>
  </si>
  <si>
    <t>Top Word Pairs in Tweet in G1</t>
  </si>
  <si>
    <t>عاوز,اعمل</t>
  </si>
  <si>
    <t>اعمل,راديو</t>
  </si>
  <si>
    <t>بحبها,والاقي</t>
  </si>
  <si>
    <t>ناس,بتحب</t>
  </si>
  <si>
    <t>Top Word Pairs in Tweet in G2</t>
  </si>
  <si>
    <t>راديو,سوا</t>
  </si>
  <si>
    <t>سوا,صحافة</t>
  </si>
  <si>
    <t>صحافة,نت</t>
  </si>
  <si>
    <t>نت,العربية</t>
  </si>
  <si>
    <t>اشترى,راديو</t>
  </si>
  <si>
    <t>Top Word Pairs in Tweet in G3</t>
  </si>
  <si>
    <t>اسطورة,الفن</t>
  </si>
  <si>
    <t>الفن,العربي</t>
  </si>
  <si>
    <t>العربي,ومن</t>
  </si>
  <si>
    <t>ومن,اشد</t>
  </si>
  <si>
    <t>اشد,معجبيها</t>
  </si>
  <si>
    <t>معجبيها,ومحبيها</t>
  </si>
  <si>
    <t>ومحبيها,كنت</t>
  </si>
  <si>
    <t>كنت,انتظر</t>
  </si>
  <si>
    <t>انتظر,الاغاني</t>
  </si>
  <si>
    <t>الاغاني,ع</t>
  </si>
  <si>
    <t>Top Word Pairs in Tweet in G4</t>
  </si>
  <si>
    <t>Top Word Pairs in Tweet in G5</t>
  </si>
  <si>
    <t>م,ترجم</t>
  </si>
  <si>
    <t>ترجم,راديو</t>
  </si>
  <si>
    <t>راديو,إبيما</t>
  </si>
  <si>
    <t>إبيما,بإستضافة</t>
  </si>
  <si>
    <t>بإستضافة,سوا</t>
  </si>
  <si>
    <t>سوا,و</t>
  </si>
  <si>
    <t>و,شييون</t>
  </si>
  <si>
    <t>Top Word Pairs in Tweet in G6</t>
  </si>
  <si>
    <t>Top Word Pairs in Tweet</t>
  </si>
  <si>
    <t>عاوز,اعمل  اعمل,راديو  راديو,اشغل  اشغل,عليه  عليه,المزيكا  المزيكا,الي  الي,بحبها  بحبها,والاقي  والاقي,ناس  ناس,بتحب</t>
  </si>
  <si>
    <t>راديو,سوا  سوا,صحافة  صحافة,نت  نت,العربية  اشترى,راديو  راديو,اشغل  اشغل,عليه  عليه,المزيكا  المزيكا,الي  الي,بحبها</t>
  </si>
  <si>
    <t>اسطورة,الفن  الفن,العربي  العربي,ومن  ومن,اشد  اشد,معجبيها  معجبيها,ومحبيها  ومحبيها,كنت  كنت,انتظر  انتظر,الاغاني  الاغاني,ع</t>
  </si>
  <si>
    <t>م,ترجم  ترجم,راديو  راديو,إبيما  إبيما,بإستضافة  بإستضافة,سوا  سوا,و  و,شييون</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</si>
  <si>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</si>
  <si>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</si>
  <si>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</si>
  <si>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</si>
  <si>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</si>
  <si>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</si>
  <si>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</si>
  <si>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</si>
  <si>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</si>
  <si>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</si>
  <si>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</si>
  <si>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</si>
  <si>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</si>
  <si>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</si>
  <si>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</si>
  <si>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</si>
  <si>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</si>
  <si>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</si>
  <si>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</si>
  <si>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</si>
  <si>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</si>
  <si>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</si>
  <si>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</si>
  <si>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</si>
  <si>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dalia_zedan1 mahmdhesham hereishossam thatboyfaris iibrahimashoor maryemnabill</t>
  </si>
  <si>
    <t>brehanelfaitory arabic_top totarabea1</t>
  </si>
  <si>
    <t>wisso75fares alsofagyy</t>
  </si>
  <si>
    <t>hamed_almaliki omarmishhadani</t>
  </si>
  <si>
    <t>arab_insomnia lullabyteam</t>
  </si>
  <si>
    <t>bnosh_77 lamafaisal2</t>
  </si>
  <si>
    <t>Top URLs in Tweet by Count</t>
  </si>
  <si>
    <t>https://middle-east.sahafahn.net/news4904748.html https://middle-east.sahafahn.net/news4854866.html https://middle-east.sahafahn.net/news4847313.html https://middle-east.sahafahn.net/news4845679.html</t>
  </si>
  <si>
    <t>Top URLs in Tweet by Salience</t>
  </si>
  <si>
    <t>Top Domains in Tweet by Count</t>
  </si>
  <si>
    <t>Top Domains in Tweet by Salience</t>
  </si>
  <si>
    <t>Top Hashtags in Tweet by Count</t>
  </si>
  <si>
    <t>Top Hashtags in Tweet by Salience</t>
  </si>
  <si>
    <t>Top Words in Tweet by Count</t>
  </si>
  <si>
    <t>او bnosh_77 داااايييم انهاررر لما اسمع لهم سواا يطلعون على</t>
  </si>
  <si>
    <t>م ترجم إبيما بإستضافة و شييون</t>
  </si>
  <si>
    <t>lullabyteam م ترجم إبيما بإستضافة و شييون</t>
  </si>
  <si>
    <t>او انا بنفهم الليبين بعد يكونو ضيوف من كان شخصيه</t>
  </si>
  <si>
    <t>المزيكا thatboyfaris عاوز اعمل اشغل عليه الي بحبها والاقي ناس</t>
  </si>
  <si>
    <t>المزيكا عاوز اعمل اشغل عليه الي بحبها والاقي ناس بتحب</t>
  </si>
  <si>
    <t>المزيكا اشترى اشغل عليه الي بحبها وام كلثوم والاقي ناس</t>
  </si>
  <si>
    <t>hamed_almaliki عدد ليس بالقليل من مستمعي برنامج شنو رايك على</t>
  </si>
  <si>
    <t>صحافة نت العربية صحيفة السعودية تتصدى لصاروخ فوق الطائف ترامب</t>
  </si>
  <si>
    <t>ع alsofagyy اسطورة الفن العربي ومن اشد معجبيها ومحبيها كنت</t>
  </si>
  <si>
    <t>Top Words in Tweet by Salience</t>
  </si>
  <si>
    <t>عاوزه عندها نفس ذوقي ف عاوز بتحب منغير ما نتكلم</t>
  </si>
  <si>
    <t>صحيفة السعودية تتصدى لصاروخ فوق الطائف ترامب إذا أقدمت إيران</t>
  </si>
  <si>
    <t>Top Word Pairs in Tweet by Count</t>
  </si>
  <si>
    <t>bnosh_77,داااايييم  داااايييم,انهاررر  انهاررر,لما  لما,اسمع  اسمع,لهم  لهم,راديو  راديو,سواا  سواا,او  او,يطلعون  يطلعون,على</t>
  </si>
  <si>
    <t>lullabyteam,م  م,ترجم  ترجم,راديو  راديو,إبيما  إبيما,بإستضافة  بإستضافة,سوا  سوا,و  و,شييون</t>
  </si>
  <si>
    <t>انا,بنفهم  بنفهم,الليبين  الليبين,بعد  بعد,يكونو  يكونو,ضيوف  ضيوف,سوا  سوا,من  من,كان  كان,شخصيه  شخصيه,مشهوره</t>
  </si>
  <si>
    <t>thatboyfaris,عاوز  عاوز,اعمل  اعمل,راديو  راديو,اشغل  اشغل,عليه  عليه,المزيكا  المزيكا,الي  الي,بحبها  بحبها,والاقي  والاقي,ناس</t>
  </si>
  <si>
    <t>اشترى,راديو  راديو,اشغل  اشغل,عليه  عليه,المزيكا  المزيكا,الي  الي,بحبها  بحبها,وام  وام,كلثوم  كلثوم,والاقي  والاقي,ناس</t>
  </si>
  <si>
    <t>hamed_almaliki,عدد  عدد,ليس  ليس,بالقليل  بالقليل,من  من,مستمعي  مستمعي,برنامج  برنامج,شنو  شنو,رايك  رايك,على  على,راديو</t>
  </si>
  <si>
    <t>راديو,سوا  سوا,صحافة  صحافة,نت  نت,العربية  صحيفة,السعودية  السعودية,تتصدى  تتصدى,لصاروخ  لصاروخ,فوق  فوق,الطائف  الطائف,راديو</t>
  </si>
  <si>
    <t>alsofagyy,اسطورة  اسطورة,الفن  الفن,العربي  العربي,ومن  ومن,اشد  اشد,معجبيها  معجبيها,ومحبيها  ومحبيها,كنت  كنت,انتظر  انتظر,الاغاني</t>
  </si>
  <si>
    <t>Top Word Pairs in Tweet by Salience</t>
  </si>
  <si>
    <t>عاوزه,اشترى  ناس,عندها  عندها,نفس  نفس,ذوقي  ذوقي,ف  ف,المزيكا  عاوز,اشترى  ناس,بتحب  بتحب,المزيكا  سوا,منغير</t>
  </si>
  <si>
    <t>صحيفة,السعودية  السعودية,تتصدى  تتصدى,لصاروخ  لصاروخ,فوق  فوق,الطائف  الطائف,راديو  ترامب,إذا  إذا,أقدمت  أقدمت,إيران  إيران,على</t>
  </si>
  <si>
    <t>Word</t>
  </si>
  <si>
    <t>دي</t>
  </si>
  <si>
    <t>ونقعد</t>
  </si>
  <si>
    <t>نسمعهم</t>
  </si>
  <si>
    <t>بتحب</t>
  </si>
  <si>
    <t>منغير</t>
  </si>
  <si>
    <t>ما</t>
  </si>
  <si>
    <t>نتكلم</t>
  </si>
  <si>
    <t>ونتمزك</t>
  </si>
  <si>
    <t>كلنا</t>
  </si>
  <si>
    <t>اسمع</t>
  </si>
  <si>
    <t>على</t>
  </si>
  <si>
    <t>الاغاني</t>
  </si>
  <si>
    <t>حتى</t>
  </si>
  <si>
    <t>دلعونا</t>
  </si>
  <si>
    <t>واشعر</t>
  </si>
  <si>
    <t>بالفرحة</t>
  </si>
  <si>
    <t>والتفاؤل</t>
  </si>
  <si>
    <t>كبيرا</t>
  </si>
  <si>
    <t>من</t>
  </si>
  <si>
    <t>برنامج</t>
  </si>
  <si>
    <t>وام</t>
  </si>
  <si>
    <t>كلثوم</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</si>
  <si>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</si>
  <si>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</si>
  <si>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</si>
  <si>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</si>
  <si>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</si>
  <si>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</si>
  <si>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</si>
  <si>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</si>
  <si>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</si>
  <si>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</si>
  <si>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</si>
  <si>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</si>
  <si>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</si>
  <si>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</si>
  <si>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</si>
  <si>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</si>
  <si>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</si>
  <si>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</si>
  <si>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</si>
  <si>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</si>
  <si>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</si>
  <si>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</si>
  <si>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</si>
  <si>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</si>
  <si>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</si>
  <si>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</si>
  <si>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</si>
  <si>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</si>
  <si>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</si>
  <si>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</si>
  <si>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</si>
  <si>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</si>
  <si>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Red</t>
  </si>
  <si>
    <t>G1: المزيكا عاوز اعمل راديو اشغل عليه الي بحبها والاقي ناس</t>
  </si>
  <si>
    <t>G2: سوا راديو المزيكا صحافة نت العربية او ع اشترى اشغل</t>
  </si>
  <si>
    <t>G3: ع اسطورة الفن العربي ومن اشد معجبيها ومحبيها كنت انتظر</t>
  </si>
  <si>
    <t>G5: م ترجم راديو إبيما بإستضافة سوا و شييون</t>
  </si>
  <si>
    <t>G6: او</t>
  </si>
  <si>
    <t>Autofill Workbook Results</t>
  </si>
  <si>
    <t>Edge Weight▓1▓2▓0▓True▓Gray▓Red▓▓Edge Weight▓1▓2▓0▓3▓10▓False▓Edge Weight▓1▓2▓0▓35▓12▓False▓▓0▓0▓0▓True▓Black▓Black▓▓Followers▓10▓5289▓0▓162▓1000▓False▓▓0▓0▓0▓0▓0▓False▓▓0▓0▓0▓0▓0▓False▓▓0▓0▓0▓0▓0▓False</t>
  </si>
  <si>
    <t>GraphSource░GraphServerTwitterSearch▓GraphTerm░راديو سوا▓ImportDescription░The graph represents a network of 17 Twitter users whose tweets in the requested range contained "راديو سوا", or who were replied to or mentioned in those tweets.  The network was obtained from the NodeXL Graph Server on Sunday, 26 May 2019 at 03:08 UTC.
The requested start date was Sunday, 26 May 2019 at 00:01 UTC and the maximum number of days (going backward) was 14.
The maximum number of tweets collected was 5,000.
The tweets in the network were tweeted over the 8-day, 6-hour, 29-minute period from Sunday, 12 May 2019 at 02:30 UTC to Monday, 20 May 2019 at 09:00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</si>
</sst>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1"/>
      <tableStyleElement type="headerRow" dxfId="430"/>
    </tableStyle>
    <tableStyle name="NodeXL Table" pivot="0" count="1">
      <tableStyleElement type="headerRow" dxfId="4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769571"/>
        <c:axId val="15926140"/>
      </c:barChart>
      <c:catAx>
        <c:axId val="17695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926140"/>
        <c:crosses val="autoZero"/>
        <c:auto val="1"/>
        <c:lblOffset val="100"/>
        <c:noMultiLvlLbl val="0"/>
      </c:catAx>
      <c:valAx>
        <c:axId val="15926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9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راديو سوا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5/7/2019 17:21</c:v>
                </c:pt>
                <c:pt idx="1">
                  <c:v>5/12/2019 2:30</c:v>
                </c:pt>
                <c:pt idx="2">
                  <c:v>5/12/2019 7:42</c:v>
                </c:pt>
                <c:pt idx="3">
                  <c:v>5/12/2019 15:00</c:v>
                </c:pt>
                <c:pt idx="4">
                  <c:v>5/12/2019 17:10</c:v>
                </c:pt>
                <c:pt idx="5">
                  <c:v>5/12/2019 19:40</c:v>
                </c:pt>
                <c:pt idx="6">
                  <c:v>5/13/2019 19:00</c:v>
                </c:pt>
                <c:pt idx="7">
                  <c:v>5/15/2019 20:11</c:v>
                </c:pt>
                <c:pt idx="8">
                  <c:v>5/16/2019 0:03</c:v>
                </c:pt>
                <c:pt idx="9">
                  <c:v>5/16/2019 0:07</c:v>
                </c:pt>
                <c:pt idx="10">
                  <c:v>5/16/2019 1:35</c:v>
                </c:pt>
                <c:pt idx="11">
                  <c:v>5/16/2019 1:43</c:v>
                </c:pt>
                <c:pt idx="12">
                  <c:v>5/16/2019 1:55</c:v>
                </c:pt>
                <c:pt idx="13">
                  <c:v>5/16/2019 5:24</c:v>
                </c:pt>
                <c:pt idx="14">
                  <c:v>5/16/2019 6:18</c:v>
                </c:pt>
                <c:pt idx="15">
                  <c:v>5/16/2019 14:16</c:v>
                </c:pt>
                <c:pt idx="16">
                  <c:v>5/18/2019 13:18</c:v>
                </c:pt>
                <c:pt idx="17">
                  <c:v>5/20/2019 3:00</c:v>
                </c:pt>
                <c:pt idx="18">
                  <c:v>5/20/2019 9:00</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48044973"/>
        <c:axId val="29751574"/>
      </c:barChart>
      <c:catAx>
        <c:axId val="48044973"/>
        <c:scaling>
          <c:orientation val="minMax"/>
        </c:scaling>
        <c:axPos val="b"/>
        <c:delete val="0"/>
        <c:numFmt formatCode="General" sourceLinked="1"/>
        <c:majorTickMark val="out"/>
        <c:minorTickMark val="none"/>
        <c:tickLblPos val="nextTo"/>
        <c:crossAx val="29751574"/>
        <c:crosses val="autoZero"/>
        <c:auto val="1"/>
        <c:lblOffset val="100"/>
        <c:noMultiLvlLbl val="0"/>
      </c:catAx>
      <c:valAx>
        <c:axId val="29751574"/>
        <c:scaling>
          <c:orientation val="minMax"/>
        </c:scaling>
        <c:axPos val="l"/>
        <c:majorGridlines/>
        <c:delete val="0"/>
        <c:numFmt formatCode="General" sourceLinked="1"/>
        <c:majorTickMark val="out"/>
        <c:minorTickMark val="none"/>
        <c:tickLblPos val="nextTo"/>
        <c:crossAx val="480449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9117533"/>
        <c:axId val="14948934"/>
      </c:barChart>
      <c:catAx>
        <c:axId val="91175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948934"/>
        <c:crosses val="autoZero"/>
        <c:auto val="1"/>
        <c:lblOffset val="100"/>
        <c:noMultiLvlLbl val="0"/>
      </c:catAx>
      <c:valAx>
        <c:axId val="14948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17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2679"/>
        <c:axId val="2904112"/>
      </c:barChart>
      <c:catAx>
        <c:axId val="3226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04112"/>
        <c:crosses val="autoZero"/>
        <c:auto val="1"/>
        <c:lblOffset val="100"/>
        <c:noMultiLvlLbl val="0"/>
      </c:catAx>
      <c:valAx>
        <c:axId val="2904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137009"/>
        <c:axId val="33906490"/>
      </c:barChart>
      <c:catAx>
        <c:axId val="261370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906490"/>
        <c:crosses val="autoZero"/>
        <c:auto val="1"/>
        <c:lblOffset val="100"/>
        <c:noMultiLvlLbl val="0"/>
      </c:catAx>
      <c:valAx>
        <c:axId val="33906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37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722955"/>
        <c:axId val="62071140"/>
      </c:barChart>
      <c:catAx>
        <c:axId val="367229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071140"/>
        <c:crosses val="autoZero"/>
        <c:auto val="1"/>
        <c:lblOffset val="100"/>
        <c:noMultiLvlLbl val="0"/>
      </c:catAx>
      <c:valAx>
        <c:axId val="62071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22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1769349"/>
        <c:axId val="61706414"/>
      </c:barChart>
      <c:catAx>
        <c:axId val="217693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706414"/>
        <c:crosses val="autoZero"/>
        <c:auto val="1"/>
        <c:lblOffset val="100"/>
        <c:noMultiLvlLbl val="0"/>
      </c:catAx>
      <c:valAx>
        <c:axId val="61706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69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8486815"/>
        <c:axId val="32163608"/>
      </c:barChart>
      <c:catAx>
        <c:axId val="184868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163608"/>
        <c:crosses val="autoZero"/>
        <c:auto val="1"/>
        <c:lblOffset val="100"/>
        <c:noMultiLvlLbl val="0"/>
      </c:catAx>
      <c:valAx>
        <c:axId val="32163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86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037017"/>
        <c:axId val="55115426"/>
      </c:barChart>
      <c:catAx>
        <c:axId val="210370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115426"/>
        <c:crosses val="autoZero"/>
        <c:auto val="1"/>
        <c:lblOffset val="100"/>
        <c:noMultiLvlLbl val="0"/>
      </c:catAx>
      <c:valAx>
        <c:axId val="55115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37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276787"/>
        <c:axId val="35164492"/>
      </c:barChart>
      <c:catAx>
        <c:axId val="26276787"/>
        <c:scaling>
          <c:orientation val="minMax"/>
        </c:scaling>
        <c:axPos val="b"/>
        <c:delete val="1"/>
        <c:majorTickMark val="out"/>
        <c:minorTickMark val="none"/>
        <c:tickLblPos val="none"/>
        <c:crossAx val="35164492"/>
        <c:crosses val="autoZero"/>
        <c:auto val="1"/>
        <c:lblOffset val="100"/>
        <c:noMultiLvlLbl val="0"/>
      </c:catAx>
      <c:valAx>
        <c:axId val="35164492"/>
        <c:scaling>
          <c:orientation val="minMax"/>
        </c:scaling>
        <c:axPos val="l"/>
        <c:delete val="1"/>
        <c:majorTickMark val="out"/>
        <c:minorTickMark val="none"/>
        <c:tickLblPos val="none"/>
        <c:crossAx val="262767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Smith" refreshedVersion="5">
  <cacheSource type="worksheet">
    <worksheetSource ref="A2:BL21"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19-05-12T02:30:49.000"/>
        <d v="2019-05-07T17:21:55.000"/>
        <d v="2019-05-12T07:42:25.000"/>
        <d v="2019-05-12T17:10:18.000"/>
        <d v="2019-05-16T00:03:28.000"/>
        <d v="2019-05-16T00:07:52.000"/>
        <d v="2019-05-16T01:35:12.000"/>
        <d v="2019-05-16T01:43:21.000"/>
        <d v="2019-05-16T01:55:13.000"/>
        <d v="2019-05-16T05:24:57.000"/>
        <d v="2019-05-15T20:11:27.000"/>
        <d v="2019-05-16T06:18:26.000"/>
        <d v="2019-05-16T14:16:04.000"/>
        <d v="2019-05-12T15:00:11.000"/>
        <d v="2019-05-12T19:40:11.000"/>
        <d v="2019-05-13T19:00:10.000"/>
        <d v="2019-05-20T03:00:10.000"/>
        <d v="2019-05-18T13:18:00.000"/>
        <d v="2019-05-20T09:00:23.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lamafaisal2"/>
    <s v="bnosh_77"/>
    <m/>
    <m/>
    <m/>
    <m/>
    <m/>
    <m/>
    <m/>
    <m/>
    <s v="No"/>
    <n v="3"/>
    <m/>
    <m/>
    <x v="0"/>
    <d v="2019-05-12T02:30:49.000"/>
    <s v="@BnosH_77 داااايييم انهاررر لما اسمع لهم راديو سواا او يطلعون على ستيج او برنامج سوا يجننون يجننوننننن 😭😭💘💘💘💘"/>
    <m/>
    <m/>
    <x v="0"/>
    <m/>
    <s v="http://pbs.twimg.com/profile_images/1055070352093650944/yFQ0hgK1_normal.jpg"/>
    <x v="0"/>
    <s v="https://twitter.com/#!/lamafaisal2/status/1127400707622088705"/>
    <m/>
    <m/>
    <s v="1127400707622088705"/>
    <s v="1127378119474728961"/>
    <b v="0"/>
    <n v="0"/>
    <s v="364899593"/>
    <b v="0"/>
    <s v="ar"/>
    <m/>
    <s v=""/>
    <b v="0"/>
    <n v="0"/>
    <s v=""/>
    <s v="Twitter for iPhone"/>
    <b v="0"/>
    <s v="1127378119474728961"/>
    <s v="Tweet"/>
    <n v="0"/>
    <n v="0"/>
    <m/>
    <m/>
    <m/>
    <m/>
    <m/>
    <m/>
    <m/>
    <m/>
    <n v="1"/>
    <s v="6"/>
    <s v="6"/>
    <n v="0"/>
    <n v="0"/>
    <n v="0"/>
    <n v="0"/>
    <n v="0"/>
    <n v="0"/>
    <n v="17"/>
    <n v="100"/>
    <n v="17"/>
  </r>
  <r>
    <s v="lullabyteam"/>
    <s v="lullabyteam"/>
    <m/>
    <m/>
    <m/>
    <m/>
    <m/>
    <m/>
    <m/>
    <m/>
    <s v="No"/>
    <n v="4"/>
    <m/>
    <m/>
    <x v="1"/>
    <d v="2019-05-07T17:21:55.000"/>
    <s v="✦ مُترجم | راديو إبيما بإستضافة سوا و شييون _x000a__x000a_🔗 https://t.co/PVvOnoouEy https://t.co/COztakmHLr"/>
    <s v="https://lullabyteam7.blogspot.com/2019/05/blog-post_7.html"/>
    <s v="blogspot.com"/>
    <x v="0"/>
    <s v="https://pbs.twimg.com/tweet_video_thumb/D5-w7p1WkAANKk-.jpg"/>
    <s v="https://pbs.twimg.com/tweet_video_thumb/D5-w7p1WkAANKk-.jpg"/>
    <x v="1"/>
    <s v="https://twitter.com/#!/lullabyteam/status/1125813022910558209"/>
    <m/>
    <m/>
    <s v="1125813022910558209"/>
    <m/>
    <b v="0"/>
    <n v="9"/>
    <s v=""/>
    <b v="0"/>
    <s v="ar"/>
    <m/>
    <s v=""/>
    <b v="0"/>
    <n v="13"/>
    <s v=""/>
    <s v="Twitter for iPhone"/>
    <b v="0"/>
    <s v="1125813022910558209"/>
    <s v="Retweet"/>
    <n v="0"/>
    <n v="0"/>
    <m/>
    <m/>
    <m/>
    <m/>
    <m/>
    <m/>
    <m/>
    <m/>
    <n v="1"/>
    <s v="5"/>
    <s v="5"/>
    <n v="0"/>
    <n v="0"/>
    <n v="0"/>
    <n v="0"/>
    <n v="0"/>
    <n v="0"/>
    <n v="8"/>
    <n v="100"/>
    <n v="8"/>
  </r>
  <r>
    <s v="arab_insomnia"/>
    <s v="lullabyteam"/>
    <m/>
    <m/>
    <m/>
    <m/>
    <m/>
    <m/>
    <m/>
    <m/>
    <s v="No"/>
    <n v="5"/>
    <m/>
    <m/>
    <x v="2"/>
    <d v="2019-05-12T07:42:25.000"/>
    <s v="RT @LullabyTeam: ✦ مُترجم | راديو إبيما بإستضافة سوا و شييون _x000a__x000a_🔗 https://t.co/PVvOnoouEy https://t.co/COztakmHLr"/>
    <s v="https://lullabyteam7.blogspot.com/2019/05/blog-post_7.html"/>
    <s v="blogspot.com"/>
    <x v="0"/>
    <s v="https://pbs.twimg.com/tweet_video_thumb/D5-w7p1WkAANKk-.jpg"/>
    <s v="https://pbs.twimg.com/tweet_video_thumb/D5-w7p1WkAANKk-.jpg"/>
    <x v="2"/>
    <s v="https://twitter.com/#!/arab_insomnia/status/1127479125567000576"/>
    <m/>
    <m/>
    <s v="1127479125567000576"/>
    <m/>
    <b v="0"/>
    <n v="0"/>
    <s v=""/>
    <b v="0"/>
    <s v="ar"/>
    <m/>
    <s v=""/>
    <b v="0"/>
    <n v="0"/>
    <s v="1125813022910558209"/>
    <s v="Twitter for iPhone"/>
    <b v="0"/>
    <s v="1125813022910558209"/>
    <s v="Tweet"/>
    <n v="0"/>
    <n v="0"/>
    <m/>
    <m/>
    <m/>
    <m/>
    <m/>
    <m/>
    <m/>
    <m/>
    <n v="1"/>
    <s v="5"/>
    <s v="5"/>
    <n v="0"/>
    <n v="0"/>
    <n v="0"/>
    <n v="0"/>
    <n v="0"/>
    <n v="0"/>
    <n v="10"/>
    <n v="100"/>
    <n v="10"/>
  </r>
  <r>
    <s v="brehanelfaitory"/>
    <s v="brehanelfaitory"/>
    <m/>
    <m/>
    <m/>
    <m/>
    <m/>
    <m/>
    <m/>
    <m/>
    <s v="No"/>
    <n v="6"/>
    <m/>
    <m/>
    <x v="1"/>
    <d v="2019-05-12T17:10:18.000"/>
    <s v="انا بنفهم الليبين بعد يكونو ضيوف سوا من كان شخصيه مشهوره او شخص عادي ع التلفزيون او راديو مصعبين الموضوع ويبو يطلعو… https://t.co/g6VOipjnSg"/>
    <s v="https://twitter.com/i/web/status/1127622038800228354"/>
    <s v="twitter.com"/>
    <x v="0"/>
    <m/>
    <s v="http://pbs.twimg.com/profile_images/1122622827117543424/MtakGxOh_normal.jpg"/>
    <x v="3"/>
    <s v="https://twitter.com/#!/brehanelfaitory/status/1127622038800228354"/>
    <m/>
    <m/>
    <s v="1127622038800228354"/>
    <m/>
    <b v="0"/>
    <n v="0"/>
    <s v=""/>
    <b v="0"/>
    <s v="ar"/>
    <m/>
    <s v=""/>
    <b v="0"/>
    <n v="0"/>
    <s v=""/>
    <s v="Twitter for iPhone"/>
    <b v="1"/>
    <s v="1127622038800228354"/>
    <s v="Tweet"/>
    <n v="0"/>
    <n v="0"/>
    <m/>
    <m/>
    <m/>
    <m/>
    <m/>
    <m/>
    <m/>
    <m/>
    <n v="1"/>
    <s v="2"/>
    <s v="2"/>
    <n v="0"/>
    <n v="0"/>
    <n v="0"/>
    <n v="0"/>
    <n v="0"/>
    <n v="0"/>
    <n v="22"/>
    <n v="100"/>
    <n v="22"/>
  </r>
  <r>
    <s v="iibrahimashoor"/>
    <s v="thatboyfaris"/>
    <m/>
    <m/>
    <m/>
    <m/>
    <m/>
    <m/>
    <m/>
    <m/>
    <s v="No"/>
    <n v="7"/>
    <m/>
    <m/>
    <x v="2"/>
    <d v="2019-05-16T00:03:28.000"/>
    <s v="RT @Thatboyfaris: عاوز اعمل راديو اشغل عليه المزيكا الي بحبها والاقي ناس بتحب المزيكا دي ونقعد نسمعهم سوا منغير ما نتكلم ونتمزك كلنا"/>
    <m/>
    <m/>
    <x v="0"/>
    <m/>
    <s v="http://pbs.twimg.com/profile_images/1128757254558310402/6vEkZrLG_normal.jpg"/>
    <x v="4"/>
    <s v="https://twitter.com/#!/iibrahimashoor/status/1128813177792344064"/>
    <m/>
    <m/>
    <s v="1128813177792344064"/>
    <m/>
    <b v="0"/>
    <n v="0"/>
    <s v=""/>
    <b v="0"/>
    <s v="ar"/>
    <m/>
    <s v=""/>
    <b v="0"/>
    <n v="0"/>
    <s v="1128754790002057218"/>
    <s v="Twitter for iPhone"/>
    <b v="0"/>
    <s v="1128754790002057218"/>
    <s v="Tweet"/>
    <n v="0"/>
    <n v="0"/>
    <m/>
    <m/>
    <m/>
    <m/>
    <m/>
    <m/>
    <m/>
    <m/>
    <n v="1"/>
    <s v="1"/>
    <s v="1"/>
    <n v="0"/>
    <n v="0"/>
    <n v="0"/>
    <n v="0"/>
    <n v="0"/>
    <n v="0"/>
    <n v="23"/>
    <n v="100"/>
    <n v="23"/>
  </r>
  <r>
    <s v="maryemnabill"/>
    <s v="thatboyfaris"/>
    <m/>
    <m/>
    <m/>
    <m/>
    <m/>
    <m/>
    <m/>
    <m/>
    <s v="No"/>
    <n v="8"/>
    <m/>
    <m/>
    <x v="2"/>
    <d v="2019-05-16T00:07:52.000"/>
    <s v="RT @Thatboyfaris: عاوز اعمل راديو اشغل عليه المزيكا الي بحبها والاقي ناس بتحب المزيكا دي ونقعد نسمعهم سوا منغير ما نتكلم ونتمزك كلنا"/>
    <m/>
    <m/>
    <x v="0"/>
    <m/>
    <s v="http://pbs.twimg.com/profile_images/1125904229674180614/DiAyYPRS_normal.jpg"/>
    <x v="5"/>
    <s v="https://twitter.com/#!/maryemnabill/status/1128814286137167872"/>
    <m/>
    <m/>
    <s v="1128814286137167872"/>
    <m/>
    <b v="0"/>
    <n v="0"/>
    <s v=""/>
    <b v="0"/>
    <s v="ar"/>
    <m/>
    <s v=""/>
    <b v="0"/>
    <n v="0"/>
    <s v="1128754790002057218"/>
    <s v="Twitter for iPhone"/>
    <b v="0"/>
    <s v="1128754790002057218"/>
    <s v="Tweet"/>
    <n v="0"/>
    <n v="0"/>
    <m/>
    <m/>
    <m/>
    <m/>
    <m/>
    <m/>
    <m/>
    <m/>
    <n v="1"/>
    <s v="1"/>
    <s v="1"/>
    <n v="0"/>
    <n v="0"/>
    <n v="0"/>
    <n v="0"/>
    <n v="0"/>
    <n v="0"/>
    <n v="23"/>
    <n v="100"/>
    <n v="23"/>
  </r>
  <r>
    <s v="totarabea1"/>
    <s v="totarabea1"/>
    <m/>
    <m/>
    <m/>
    <m/>
    <m/>
    <m/>
    <m/>
    <m/>
    <s v="No"/>
    <n v="9"/>
    <m/>
    <m/>
    <x v="1"/>
    <d v="2019-05-16T01:35:12.000"/>
    <s v="عاوز اشترى راديو اشغل عليه المزيكا الي بحبها وام كلثوم والاقي ناس بتحب المزيكا دي ونقعد نسمعهم سوا منغير ما نتكلم ونتمزك كلنا"/>
    <m/>
    <m/>
    <x v="0"/>
    <m/>
    <s v="http://pbs.twimg.com/profile_images/1128782037761036289/zycPLSnp_normal.jpg"/>
    <x v="6"/>
    <s v="https://twitter.com/#!/totarabea1/status/1128836262293590016"/>
    <m/>
    <m/>
    <s v="1128836262293590016"/>
    <m/>
    <b v="0"/>
    <n v="0"/>
    <s v=""/>
    <b v="0"/>
    <s v="ar"/>
    <m/>
    <s v=""/>
    <b v="0"/>
    <n v="0"/>
    <s v=""/>
    <s v="Twitter for Android"/>
    <b v="0"/>
    <s v="1128836262293590016"/>
    <s v="Tweet"/>
    <n v="0"/>
    <n v="0"/>
    <m/>
    <m/>
    <m/>
    <m/>
    <m/>
    <m/>
    <m/>
    <m/>
    <n v="2"/>
    <s v="2"/>
    <s v="2"/>
    <n v="0"/>
    <n v="0"/>
    <n v="0"/>
    <n v="0"/>
    <n v="0"/>
    <n v="0"/>
    <n v="23"/>
    <n v="100"/>
    <n v="23"/>
  </r>
  <r>
    <s v="totarabea1"/>
    <s v="totarabea1"/>
    <m/>
    <m/>
    <m/>
    <m/>
    <m/>
    <m/>
    <m/>
    <m/>
    <s v="No"/>
    <n v="10"/>
    <m/>
    <m/>
    <x v="1"/>
    <d v="2019-05-16T01:43:21.000"/>
    <s v="عاوزه اشترى راديو اشغل عليه المزيكا الي بحبها وام كلثوم والاقي ناس عندها نفس ذوقي ف المزيكا دي ونقعد نسمعهم سوا"/>
    <m/>
    <m/>
    <x v="0"/>
    <m/>
    <s v="http://pbs.twimg.com/profile_images/1128782037761036289/zycPLSnp_normal.jpg"/>
    <x v="7"/>
    <s v="https://twitter.com/#!/totarabea1/status/1128838313299857411"/>
    <m/>
    <m/>
    <s v="1128838313299857411"/>
    <m/>
    <b v="0"/>
    <n v="0"/>
    <s v=""/>
    <b v="0"/>
    <s v="ar"/>
    <m/>
    <s v=""/>
    <b v="0"/>
    <n v="0"/>
    <s v=""/>
    <s v="Twitter for Android"/>
    <b v="0"/>
    <s v="1128838313299857411"/>
    <s v="Tweet"/>
    <n v="0"/>
    <n v="0"/>
    <m/>
    <m/>
    <m/>
    <m/>
    <m/>
    <m/>
    <m/>
    <m/>
    <n v="2"/>
    <s v="2"/>
    <s v="2"/>
    <n v="0"/>
    <n v="0"/>
    <n v="0"/>
    <n v="0"/>
    <n v="0"/>
    <n v="0"/>
    <n v="21"/>
    <n v="100"/>
    <n v="21"/>
  </r>
  <r>
    <s v="dalia_zedan1"/>
    <s v="thatboyfaris"/>
    <m/>
    <m/>
    <m/>
    <m/>
    <m/>
    <m/>
    <m/>
    <m/>
    <s v="No"/>
    <n v="11"/>
    <m/>
    <m/>
    <x v="2"/>
    <d v="2019-05-16T01:55:13.000"/>
    <s v="RT @Thatboyfaris: عاوز اعمل راديو اشغل عليه المزيكا الي بحبها والاقي ناس بتحب المزيكا دي ونقعد نسمعهم سوا منغير ما نتكلم ونتمزك كلنا"/>
    <m/>
    <m/>
    <x v="0"/>
    <m/>
    <s v="http://pbs.twimg.com/profile_images/1127214179683844096/5ya212G0_normal.jpg"/>
    <x v="8"/>
    <s v="https://twitter.com/#!/dalia_zedan1/status/1128841300575440896"/>
    <m/>
    <m/>
    <s v="1128841300575440896"/>
    <m/>
    <b v="0"/>
    <n v="0"/>
    <s v=""/>
    <b v="0"/>
    <s v="ar"/>
    <m/>
    <s v=""/>
    <b v="0"/>
    <n v="0"/>
    <s v="1128754790002057218"/>
    <s v="Twitter for iPhone"/>
    <b v="0"/>
    <s v="1128754790002057218"/>
    <s v="Tweet"/>
    <n v="0"/>
    <n v="0"/>
    <m/>
    <m/>
    <m/>
    <m/>
    <m/>
    <m/>
    <m/>
    <m/>
    <n v="1"/>
    <s v="1"/>
    <s v="1"/>
    <n v="0"/>
    <n v="0"/>
    <n v="0"/>
    <n v="0"/>
    <n v="0"/>
    <n v="0"/>
    <n v="23"/>
    <n v="100"/>
    <n v="23"/>
  </r>
  <r>
    <s v="hereishossam"/>
    <s v="thatboyfaris"/>
    <m/>
    <m/>
    <m/>
    <m/>
    <m/>
    <m/>
    <m/>
    <m/>
    <s v="No"/>
    <n v="12"/>
    <m/>
    <m/>
    <x v="2"/>
    <d v="2019-05-16T05:24:57.000"/>
    <s v="RT @Thatboyfaris: عاوز اعمل راديو اشغل عليه المزيكا الي بحبها والاقي ناس بتحب المزيكا دي ونقعد نسمعهم سوا منغير ما نتكلم ونتمزك كلنا"/>
    <m/>
    <m/>
    <x v="0"/>
    <m/>
    <s v="http://pbs.twimg.com/profile_images/1128138434932088832/s7OU378R_normal.jpg"/>
    <x v="9"/>
    <s v="https://twitter.com/#!/hereishossam/status/1128894080010870784"/>
    <m/>
    <m/>
    <s v="1128894080010870784"/>
    <m/>
    <b v="0"/>
    <n v="0"/>
    <s v=""/>
    <b v="0"/>
    <s v="ar"/>
    <m/>
    <s v=""/>
    <b v="0"/>
    <n v="0"/>
    <s v="1128754790002057218"/>
    <s v="Twitter for iPhone"/>
    <b v="0"/>
    <s v="1128754790002057218"/>
    <s v="Tweet"/>
    <n v="0"/>
    <n v="0"/>
    <m/>
    <m/>
    <m/>
    <m/>
    <m/>
    <m/>
    <m/>
    <m/>
    <n v="1"/>
    <s v="1"/>
    <s v="1"/>
    <n v="0"/>
    <n v="0"/>
    <n v="0"/>
    <n v="0"/>
    <n v="0"/>
    <n v="0"/>
    <n v="23"/>
    <n v="100"/>
    <n v="23"/>
  </r>
  <r>
    <s v="thatboyfaris"/>
    <s v="thatboyfaris"/>
    <m/>
    <m/>
    <m/>
    <m/>
    <m/>
    <m/>
    <m/>
    <m/>
    <s v="No"/>
    <n v="13"/>
    <m/>
    <m/>
    <x v="1"/>
    <d v="2019-05-15T20:11:27.000"/>
    <s v="عاوز اعمل راديو اشغل عليه المزيكا الي بحبها والاقي ناس بتحب المزيكا دي ونقعد نسمعهم سوا منغير ما نتكلم ونتمزك كلنا"/>
    <m/>
    <m/>
    <x v="0"/>
    <m/>
    <s v="http://pbs.twimg.com/profile_images/1116173267755204608/VXAPinXO_normal.jpg"/>
    <x v="10"/>
    <s v="https://twitter.com/#!/thatboyfaris/status/1128754790002057218"/>
    <m/>
    <m/>
    <s v="1128754790002057218"/>
    <m/>
    <b v="0"/>
    <n v="0"/>
    <s v=""/>
    <b v="0"/>
    <s v="ar"/>
    <m/>
    <s v=""/>
    <b v="0"/>
    <n v="0"/>
    <s v=""/>
    <s v="Twitter for Android"/>
    <b v="0"/>
    <s v="1128754790002057218"/>
    <s v="Tweet"/>
    <n v="0"/>
    <n v="0"/>
    <m/>
    <m/>
    <m/>
    <m/>
    <m/>
    <m/>
    <m/>
    <m/>
    <n v="1"/>
    <s v="1"/>
    <s v="1"/>
    <n v="0"/>
    <n v="0"/>
    <n v="0"/>
    <n v="0"/>
    <n v="0"/>
    <n v="0"/>
    <n v="21"/>
    <n v="100"/>
    <n v="21"/>
  </r>
  <r>
    <s v="mahmdhesham"/>
    <s v="thatboyfaris"/>
    <m/>
    <m/>
    <m/>
    <m/>
    <m/>
    <m/>
    <m/>
    <m/>
    <s v="No"/>
    <n v="14"/>
    <m/>
    <m/>
    <x v="2"/>
    <d v="2019-05-16T06:18:26.000"/>
    <s v="RT @Thatboyfaris: عاوز اعمل راديو اشغل عليه المزيكا الي بحبها والاقي ناس بتحب المزيكا دي ونقعد نسمعهم سوا منغير ما نتكلم ونتمزك كلنا"/>
    <m/>
    <m/>
    <x v="0"/>
    <m/>
    <s v="http://pbs.twimg.com/profile_images/1124347112026714117/zAncUM01_normal.jpg"/>
    <x v="11"/>
    <s v="https://twitter.com/#!/mahmdhesham/status/1128907540312535041"/>
    <m/>
    <m/>
    <s v="1128907540312535041"/>
    <m/>
    <b v="0"/>
    <n v="0"/>
    <s v=""/>
    <b v="0"/>
    <s v="ar"/>
    <m/>
    <s v=""/>
    <b v="0"/>
    <n v="0"/>
    <s v="1128754790002057218"/>
    <s v="Twitter for Android"/>
    <b v="0"/>
    <s v="1128754790002057218"/>
    <s v="Tweet"/>
    <n v="0"/>
    <n v="0"/>
    <m/>
    <m/>
    <m/>
    <m/>
    <m/>
    <m/>
    <m/>
    <m/>
    <n v="1"/>
    <s v="1"/>
    <s v="1"/>
    <n v="0"/>
    <n v="0"/>
    <n v="0"/>
    <n v="0"/>
    <n v="0"/>
    <n v="0"/>
    <n v="23"/>
    <n v="100"/>
    <n v="23"/>
  </r>
  <r>
    <s v="omarmishhadani"/>
    <s v="hamed_almaliki"/>
    <m/>
    <m/>
    <m/>
    <m/>
    <m/>
    <m/>
    <m/>
    <m/>
    <s v="No"/>
    <n v="15"/>
    <m/>
    <m/>
    <x v="0"/>
    <d v="2019-05-16T14:16:04.000"/>
    <s v="@hamed_almaliki عدد ليس بالقليل من مستمعي برنامج شنو رايك على راديو سوا ابدوا اعجابا كبيرا بالفندق، البعض يقول نقل واقع حقيقي"/>
    <m/>
    <m/>
    <x v="0"/>
    <m/>
    <s v="http://pbs.twimg.com/profile_images/1101188002045407232/Mz1GKgzU_normal.jpg"/>
    <x v="12"/>
    <s v="https://twitter.com/#!/omarmishhadani/status/1129027740429148160"/>
    <m/>
    <m/>
    <s v="1129027740429148160"/>
    <m/>
    <b v="0"/>
    <n v="0"/>
    <s v="589509845"/>
    <b v="0"/>
    <s v="ar"/>
    <m/>
    <s v=""/>
    <b v="0"/>
    <n v="0"/>
    <s v=""/>
    <s v="Twitter for iPhone"/>
    <b v="0"/>
    <s v="1129027740429148160"/>
    <s v="Tweet"/>
    <n v="0"/>
    <n v="0"/>
    <m/>
    <m/>
    <m/>
    <m/>
    <m/>
    <m/>
    <m/>
    <m/>
    <n v="1"/>
    <s v="4"/>
    <s v="4"/>
    <n v="0"/>
    <n v="0"/>
    <n v="0"/>
    <n v="0"/>
    <n v="0"/>
    <n v="0"/>
    <n v="21"/>
    <n v="100"/>
    <n v="21"/>
  </r>
  <r>
    <s v="arabic_top"/>
    <s v="arabic_top"/>
    <m/>
    <m/>
    <m/>
    <m/>
    <m/>
    <m/>
    <m/>
    <m/>
    <s v="No"/>
    <n v="16"/>
    <m/>
    <m/>
    <x v="1"/>
    <d v="2019-05-12T15:00:11.000"/>
    <s v="مهاجرون يقتحمون جيب مليلية الإسباني _x000a_  🔴 راديو سوا _x000a__x000a_ 🔵 صحافة نت العربية   _x000a_ 🔗_x000a_https://t.co/BrAnuHEK9A"/>
    <s v="https://middle-east.sahafahn.net/news4845679.html"/>
    <s v="sahafahn.net"/>
    <x v="0"/>
    <m/>
    <s v="http://pbs.twimg.com/profile_images/2065978539/________________21______normal.png"/>
    <x v="13"/>
    <s v="https://twitter.com/#!/arabic_top/status/1127589293805973505"/>
    <m/>
    <m/>
    <s v="1127589293805973505"/>
    <m/>
    <b v="0"/>
    <n v="0"/>
    <s v=""/>
    <b v="0"/>
    <s v="ar"/>
    <m/>
    <s v=""/>
    <b v="0"/>
    <n v="0"/>
    <s v=""/>
    <s v="fatnh.com"/>
    <b v="0"/>
    <s v="1127589293805973505"/>
    <s v="Tweet"/>
    <n v="0"/>
    <n v="0"/>
    <m/>
    <m/>
    <m/>
    <m/>
    <m/>
    <m/>
    <m/>
    <m/>
    <n v="4"/>
    <s v="2"/>
    <s v="2"/>
    <n v="0"/>
    <n v="0"/>
    <n v="0"/>
    <n v="0"/>
    <n v="0"/>
    <n v="0"/>
    <n v="10"/>
    <n v="100"/>
    <n v="10"/>
  </r>
  <r>
    <s v="arabic_top"/>
    <s v="arabic_top"/>
    <m/>
    <m/>
    <m/>
    <m/>
    <m/>
    <m/>
    <m/>
    <m/>
    <s v="No"/>
    <n v="17"/>
    <m/>
    <m/>
    <x v="1"/>
    <d v="2019-05-12T19:40:11.000"/>
    <s v="عُمان ستعيد فتح سفارتها في بغداد _x000a_  🔴 راديو سوا _x000a__x000a_ 🔵 صحافة نت العربية   _x000a_ 🔗_x000a_https://t.co/nkL2PTd37r"/>
    <s v="https://middle-east.sahafahn.net/news4847313.html"/>
    <s v="sahafahn.net"/>
    <x v="0"/>
    <m/>
    <s v="http://pbs.twimg.com/profile_images/2065978539/________________21______normal.png"/>
    <x v="14"/>
    <s v="https://twitter.com/#!/arabic_top/status/1127659755269427201"/>
    <m/>
    <m/>
    <s v="1127659755269427201"/>
    <m/>
    <b v="0"/>
    <n v="0"/>
    <s v=""/>
    <b v="0"/>
    <s v="ar"/>
    <m/>
    <s v=""/>
    <b v="0"/>
    <n v="0"/>
    <s v=""/>
    <s v="fatnh.com"/>
    <b v="0"/>
    <s v="1127659755269427201"/>
    <s v="Tweet"/>
    <n v="0"/>
    <n v="0"/>
    <m/>
    <m/>
    <m/>
    <m/>
    <m/>
    <m/>
    <m/>
    <m/>
    <n v="4"/>
    <s v="2"/>
    <s v="2"/>
    <n v="0"/>
    <n v="0"/>
    <n v="0"/>
    <n v="0"/>
    <n v="0"/>
    <n v="0"/>
    <n v="12"/>
    <n v="100"/>
    <n v="12"/>
  </r>
  <r>
    <s v="arabic_top"/>
    <s v="arabic_top"/>
    <m/>
    <m/>
    <m/>
    <m/>
    <m/>
    <m/>
    <m/>
    <m/>
    <s v="No"/>
    <n v="18"/>
    <m/>
    <m/>
    <x v="1"/>
    <d v="2019-05-13T19:00:10.000"/>
    <s v="ترامب: إذا أقدمت إيران على أي شيء فسيكون خطأ كبيرا _x000a_  🔴 راديو سوا _x000a__x000a_ 🔵 صحافة نت العربية   _x000a_ 🔗_x000a_https://t.co/SCjOQFeOLI"/>
    <s v="https://middle-east.sahafahn.net/news4854866.html"/>
    <s v="sahafahn.net"/>
    <x v="0"/>
    <m/>
    <s v="http://pbs.twimg.com/profile_images/2065978539/________________21______normal.png"/>
    <x v="15"/>
    <s v="https://twitter.com/#!/arabic_top/status/1128012073017987080"/>
    <m/>
    <m/>
    <s v="1128012073017987080"/>
    <m/>
    <b v="0"/>
    <n v="0"/>
    <s v=""/>
    <b v="0"/>
    <s v="ar"/>
    <m/>
    <s v=""/>
    <b v="0"/>
    <n v="0"/>
    <s v=""/>
    <s v="fatnh.com"/>
    <b v="0"/>
    <s v="1128012073017987080"/>
    <s v="Tweet"/>
    <n v="0"/>
    <n v="0"/>
    <m/>
    <m/>
    <m/>
    <m/>
    <m/>
    <m/>
    <m/>
    <m/>
    <n v="4"/>
    <s v="2"/>
    <s v="2"/>
    <n v="0"/>
    <n v="0"/>
    <n v="0"/>
    <n v="0"/>
    <n v="0"/>
    <n v="0"/>
    <n v="15"/>
    <n v="100"/>
    <n v="15"/>
  </r>
  <r>
    <s v="arabic_top"/>
    <s v="arabic_top"/>
    <m/>
    <m/>
    <m/>
    <m/>
    <m/>
    <m/>
    <m/>
    <m/>
    <s v="No"/>
    <n v="19"/>
    <m/>
    <m/>
    <x v="1"/>
    <d v="2019-05-20T03:00:10.000"/>
    <s v="صحيفة: السعودية تتصدى لصاروخ فوق الطائف _x000a_  🔴 راديو سوا _x000a__x000a_ 🔵 صحافة نت العربية   _x000a_ 🔗_x000a_https://t.co/ta5BvNXNNl"/>
    <s v="https://middle-east.sahafahn.net/news4904748.html"/>
    <s v="sahafahn.net"/>
    <x v="0"/>
    <m/>
    <s v="http://pbs.twimg.com/profile_images/2065978539/________________21______normal.png"/>
    <x v="16"/>
    <s v="https://twitter.com/#!/arabic_top/status/1130307195269263360"/>
    <m/>
    <m/>
    <s v="1130307195269263360"/>
    <m/>
    <b v="0"/>
    <n v="0"/>
    <s v=""/>
    <b v="0"/>
    <s v="ar"/>
    <m/>
    <s v=""/>
    <b v="0"/>
    <n v="0"/>
    <s v=""/>
    <s v="fatnh.com"/>
    <b v="0"/>
    <s v="1130307195269263360"/>
    <s v="Tweet"/>
    <n v="0"/>
    <n v="0"/>
    <m/>
    <m/>
    <m/>
    <m/>
    <m/>
    <m/>
    <m/>
    <m/>
    <n v="4"/>
    <s v="2"/>
    <s v="2"/>
    <n v="0"/>
    <n v="0"/>
    <n v="0"/>
    <n v="0"/>
    <n v="0"/>
    <n v="0"/>
    <n v="11"/>
    <n v="100"/>
    <n v="11"/>
  </r>
  <r>
    <s v="alsofagyy"/>
    <s v="alsofagyy"/>
    <m/>
    <m/>
    <m/>
    <m/>
    <m/>
    <m/>
    <m/>
    <m/>
    <s v="No"/>
    <n v="20"/>
    <m/>
    <m/>
    <x v="1"/>
    <d v="2019-05-18T13:18:00.000"/>
    <s v="اسطورة الفن العربي ومن اشد معجبيها ومحبيها كنت انتظر الاغاني ع راديو سوا حتى اسمع ع دلعونا واشعر بالفرحة والتفاؤل و… https://t.co/fRgeNRJgUY"/>
    <s v="https://twitter.com/i/web/status/1129737904169848832"/>
    <s v="twitter.com"/>
    <x v="0"/>
    <m/>
    <s v="http://pbs.twimg.com/profile_images/1058849770083704833/AgxixVkq_normal.jpg"/>
    <x v="17"/>
    <s v="https://twitter.com/#!/alsofagyy/status/1129737904169848832"/>
    <m/>
    <m/>
    <s v="1129737904169848832"/>
    <m/>
    <b v="0"/>
    <n v="26"/>
    <s v=""/>
    <b v="0"/>
    <s v="ar"/>
    <m/>
    <s v=""/>
    <b v="0"/>
    <n v="15"/>
    <s v=""/>
    <s v="Twitter for Android"/>
    <b v="1"/>
    <s v="1129737904169848832"/>
    <s v="Retweet"/>
    <n v="0"/>
    <n v="0"/>
    <m/>
    <m/>
    <m/>
    <m/>
    <m/>
    <m/>
    <m/>
    <m/>
    <n v="1"/>
    <s v="3"/>
    <s v="3"/>
    <n v="0"/>
    <n v="0"/>
    <n v="0"/>
    <n v="0"/>
    <n v="0"/>
    <n v="0"/>
    <n v="21"/>
    <n v="100"/>
    <n v="21"/>
  </r>
  <r>
    <s v="wisso75fares"/>
    <s v="alsofagyy"/>
    <m/>
    <m/>
    <m/>
    <m/>
    <m/>
    <m/>
    <m/>
    <m/>
    <s v="No"/>
    <n v="21"/>
    <m/>
    <m/>
    <x v="2"/>
    <d v="2019-05-20T09:00:23.000"/>
    <s v="RT @alsofagyy: اسطورة الفن العربي ومن اشد معجبيها ومحبيها كنت انتظر الاغاني ع راديو سوا حتى اسمع ع دلعونا واشعر بالفرحة والتفاؤل والحنية وك…"/>
    <m/>
    <m/>
    <x v="0"/>
    <m/>
    <s v="http://pbs.twimg.com/profile_images/989417168377872384/ymK2v3Cy_normal.jpg"/>
    <x v="18"/>
    <s v="https://twitter.com/#!/wisso75fares/status/1130397848393211904"/>
    <m/>
    <m/>
    <s v="1130397848393211904"/>
    <m/>
    <b v="0"/>
    <n v="0"/>
    <s v=""/>
    <b v="0"/>
    <s v="ar"/>
    <m/>
    <s v=""/>
    <b v="0"/>
    <n v="0"/>
    <s v="1129737904169848832"/>
    <s v="Twitter for Android"/>
    <b v="0"/>
    <s v="1129737904169848832"/>
    <s v="Tweet"/>
    <n v="0"/>
    <n v="0"/>
    <m/>
    <m/>
    <m/>
    <m/>
    <m/>
    <m/>
    <m/>
    <m/>
    <n v="1"/>
    <s v="3"/>
    <s v="3"/>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1"/>
        <item x="0"/>
        <item x="2"/>
        <item x="13"/>
        <item x="3"/>
        <item x="14"/>
        <item x="15"/>
        <item x="10"/>
        <item x="4"/>
        <item x="5"/>
        <item x="6"/>
        <item x="7"/>
        <item x="8"/>
        <item x="9"/>
        <item x="11"/>
        <item x="12"/>
        <item x="17"/>
        <item x="16"/>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1" totalsRowShown="0" headerRowDxfId="428" dataDxfId="427">
  <autoFilter ref="A2:BL21"/>
  <tableColumns count="64">
    <tableColumn id="1" name="Vertex 1" dataDxfId="426"/>
    <tableColumn id="2" name="Vertex 2" dataDxfId="425"/>
    <tableColumn id="3" name="Color" dataDxfId="424"/>
    <tableColumn id="4" name="Width" dataDxfId="423"/>
    <tableColumn id="11" name="Style" dataDxfId="422"/>
    <tableColumn id="5" name="Opacity" dataDxfId="421"/>
    <tableColumn id="6" name="Visibility" dataDxfId="420"/>
    <tableColumn id="10" name="Label" dataDxfId="419"/>
    <tableColumn id="12" name="Label Text Color" dataDxfId="418"/>
    <tableColumn id="13" name="Label Font Size" dataDxfId="417"/>
    <tableColumn id="14" name="Reciprocated?" dataDxfId="94"/>
    <tableColumn id="7" name="ID" dataDxfId="416"/>
    <tableColumn id="9" name="Dynamic Filter" dataDxfId="415"/>
    <tableColumn id="8" name="Add Your Own Columns Here" dataDxfId="414"/>
    <tableColumn id="15" name="Relationship" dataDxfId="413"/>
    <tableColumn id="16" name="Relationship Date (UTC)" dataDxfId="412"/>
    <tableColumn id="17" name="Tweet" dataDxfId="411"/>
    <tableColumn id="18" name="URLs in Tweet" dataDxfId="410"/>
    <tableColumn id="19" name="Domains in Tweet" dataDxfId="409"/>
    <tableColumn id="20" name="Hashtags in Tweet" dataDxfId="408"/>
    <tableColumn id="21" name="Media in Tweet" dataDxfId="407"/>
    <tableColumn id="22" name="Tweet Image File" dataDxfId="406"/>
    <tableColumn id="23" name="Tweet Date (UTC)" dataDxfId="405"/>
    <tableColumn id="24" name="Twitter Page for Tweet" dataDxfId="404"/>
    <tableColumn id="25" name="Latitude" dataDxfId="403"/>
    <tableColumn id="26" name="Longitude" dataDxfId="402"/>
    <tableColumn id="27" name="Imported ID" dataDxfId="401"/>
    <tableColumn id="28" name="In-Reply-To Tweet ID" dataDxfId="400"/>
    <tableColumn id="29" name="Favorited" dataDxfId="399"/>
    <tableColumn id="30" name="Favorite Count" dataDxfId="398"/>
    <tableColumn id="31" name="In-Reply-To User ID" dataDxfId="397"/>
    <tableColumn id="32" name="Is Quote Status" dataDxfId="396"/>
    <tableColumn id="33" name="Language" dataDxfId="395"/>
    <tableColumn id="34" name="Possibly Sensitive" dataDxfId="394"/>
    <tableColumn id="35" name="Quoted Status ID" dataDxfId="393"/>
    <tableColumn id="36" name="Retweeted" dataDxfId="392"/>
    <tableColumn id="37" name="Retweet Count" dataDxfId="391"/>
    <tableColumn id="38" name="Retweet ID" dataDxfId="390"/>
    <tableColumn id="39" name="Source" dataDxfId="389"/>
    <tableColumn id="40" name="Truncated" dataDxfId="388"/>
    <tableColumn id="41" name="Unified Twitter ID" dataDxfId="387"/>
    <tableColumn id="42" name="Imported Tweet Type" dataDxfId="386"/>
    <tableColumn id="43" name="Added By Extended Analysis" dataDxfId="385"/>
    <tableColumn id="44" name="Corrected By Extended Analysis" dataDxfId="384"/>
    <tableColumn id="45" name="Place Bounding Box" dataDxfId="383"/>
    <tableColumn id="46" name="Place Country" dataDxfId="382"/>
    <tableColumn id="47" name="Place Country Code" dataDxfId="381"/>
    <tableColumn id="48" name="Place Full Name" dataDxfId="380"/>
    <tableColumn id="49" name="Place ID" dataDxfId="379"/>
    <tableColumn id="50" name="Place Name" dataDxfId="378"/>
    <tableColumn id="51" name="Place Type" dataDxfId="377"/>
    <tableColumn id="52" name="Place URL" dataDxfId="376"/>
    <tableColumn id="53" name="Edge Weight"/>
    <tableColumn id="54" name="Vertex 1 Group" dataDxfId="29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 totalsRowShown="0" headerRowDxfId="298" dataDxfId="297">
  <autoFilter ref="A2:C8"/>
  <tableColumns count="3">
    <tableColumn id="1" name="Group 1" dataDxfId="296"/>
    <tableColumn id="2" name="Group 2" dataDxfId="295"/>
    <tableColumn id="3" name="Edges" dataDxfId="29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8" totalsRowShown="0" headerRowDxfId="291" dataDxfId="290">
  <autoFilter ref="A1:N8"/>
  <tableColumns count="14">
    <tableColumn id="1" name="Top URLs in Tweet in Entire Graph" dataDxfId="289"/>
    <tableColumn id="2" name="Entire Graph Count" dataDxfId="288"/>
    <tableColumn id="3" name="Top URLs in Tweet in G1" dataDxfId="287"/>
    <tableColumn id="4" name="G1 Count" dataDxfId="286"/>
    <tableColumn id="5" name="Top URLs in Tweet in G2" dataDxfId="285"/>
    <tableColumn id="6" name="G2 Count" dataDxfId="284"/>
    <tableColumn id="7" name="Top URLs in Tweet in G3" dataDxfId="283"/>
    <tableColumn id="8" name="G3 Count" dataDxfId="282"/>
    <tableColumn id="9" name="Top URLs in Tweet in G4" dataDxfId="281"/>
    <tableColumn id="10" name="G4 Count" dataDxfId="280"/>
    <tableColumn id="11" name="Top URLs in Tweet in G5" dataDxfId="279"/>
    <tableColumn id="12" name="G5 Count" dataDxfId="278"/>
    <tableColumn id="13" name="Top URLs in Tweet in G6" dataDxfId="277"/>
    <tableColumn id="14" name="G6 Count" dataDxfId="2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1:N14" totalsRowShown="0" headerRowDxfId="275" dataDxfId="274">
  <autoFilter ref="A11:N14"/>
  <tableColumns count="14">
    <tableColumn id="1" name="Top Domains in Tweet in Entire Graph" dataDxfId="273"/>
    <tableColumn id="2" name="Entire Graph Count" dataDxfId="272"/>
    <tableColumn id="3" name="Top Domains in Tweet in G1" dataDxfId="271"/>
    <tableColumn id="4" name="G1 Count" dataDxfId="270"/>
    <tableColumn id="5" name="Top Domains in Tweet in G2" dataDxfId="269"/>
    <tableColumn id="6" name="G2 Count" dataDxfId="268"/>
    <tableColumn id="7" name="Top Domains in Tweet in G3" dataDxfId="267"/>
    <tableColumn id="8" name="G3 Count" dataDxfId="266"/>
    <tableColumn id="9" name="Top Domains in Tweet in G4" dataDxfId="265"/>
    <tableColumn id="10" name="G4 Count" dataDxfId="264"/>
    <tableColumn id="11" name="Top Domains in Tweet in G5" dataDxfId="263"/>
    <tableColumn id="12" name="G5 Count" dataDxfId="262"/>
    <tableColumn id="13" name="Top Domains in Tweet in G6" dataDxfId="261"/>
    <tableColumn id="14" name="G6 Count" dataDxfId="26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7:N18" totalsRowShown="0" headerRowDxfId="259" dataDxfId="258">
  <autoFilter ref="A17:N18"/>
  <tableColumns count="14">
    <tableColumn id="1" name="Top Hashtags in Tweet in Entire Graph" dataDxfId="257"/>
    <tableColumn id="2" name="Entire Graph Count" dataDxfId="256"/>
    <tableColumn id="3" name="Top Hashtags in Tweet in G1" dataDxfId="255"/>
    <tableColumn id="4" name="G1 Count" dataDxfId="254"/>
    <tableColumn id="5" name="Top Hashtags in Tweet in G2" dataDxfId="253"/>
    <tableColumn id="6" name="G2 Count" dataDxfId="252"/>
    <tableColumn id="7" name="Top Hashtags in Tweet in G3" dataDxfId="251"/>
    <tableColumn id="8" name="G3 Count" dataDxfId="250"/>
    <tableColumn id="9" name="Top Hashtags in Tweet in G4" dataDxfId="249"/>
    <tableColumn id="10" name="G4 Count" dataDxfId="248"/>
    <tableColumn id="11" name="Top Hashtags in Tweet in G5" dataDxfId="247"/>
    <tableColumn id="12" name="G5 Count" dataDxfId="246"/>
    <tableColumn id="13" name="Top Hashtags in Tweet in G6" dataDxfId="245"/>
    <tableColumn id="14" name="G6 Count" dataDxfId="24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0:N30" totalsRowShown="0" headerRowDxfId="242" dataDxfId="241">
  <autoFilter ref="A20:N30"/>
  <tableColumns count="14">
    <tableColumn id="1" name="Top Words in Tweet in Entire Graph" dataDxfId="240"/>
    <tableColumn id="2" name="Entire Graph Count" dataDxfId="239"/>
    <tableColumn id="3" name="Top Words in Tweet in G1" dataDxfId="238"/>
    <tableColumn id="4" name="G1 Count" dataDxfId="237"/>
    <tableColumn id="5" name="Top Words in Tweet in G2" dataDxfId="236"/>
    <tableColumn id="6" name="G2 Count" dataDxfId="235"/>
    <tableColumn id="7" name="Top Words in Tweet in G3" dataDxfId="234"/>
    <tableColumn id="8" name="G3 Count" dataDxfId="233"/>
    <tableColumn id="9" name="Top Words in Tweet in G4" dataDxfId="232"/>
    <tableColumn id="10" name="G4 Count" dataDxfId="231"/>
    <tableColumn id="11" name="Top Words in Tweet in G5" dataDxfId="230"/>
    <tableColumn id="12" name="G5 Count" dataDxfId="229"/>
    <tableColumn id="13" name="Top Words in Tweet in G6" dataDxfId="228"/>
    <tableColumn id="14" name="G6 Count" dataDxfId="2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3:N43" totalsRowShown="0" headerRowDxfId="225" dataDxfId="224">
  <autoFilter ref="A33:N43"/>
  <tableColumns count="14">
    <tableColumn id="1" name="Top Word Pairs in Tweet in Entire Graph" dataDxfId="223"/>
    <tableColumn id="2" name="Entire Graph Count" dataDxfId="222"/>
    <tableColumn id="3" name="Top Word Pairs in Tweet in G1" dataDxfId="221"/>
    <tableColumn id="4" name="G1 Count" dataDxfId="220"/>
    <tableColumn id="5" name="Top Word Pairs in Tweet in G2" dataDxfId="219"/>
    <tableColumn id="6" name="G2 Count" dataDxfId="218"/>
    <tableColumn id="7" name="Top Word Pairs in Tweet in G3" dataDxfId="217"/>
    <tableColumn id="8" name="G3 Count" dataDxfId="216"/>
    <tableColumn id="9" name="Top Word Pairs in Tweet in G4" dataDxfId="215"/>
    <tableColumn id="10" name="G4 Count" dataDxfId="214"/>
    <tableColumn id="11" name="Top Word Pairs in Tweet in G5" dataDxfId="213"/>
    <tableColumn id="12" name="G5 Count" dataDxfId="212"/>
    <tableColumn id="13" name="Top Word Pairs in Tweet in G6" dataDxfId="211"/>
    <tableColumn id="14" name="G6 Count" dataDxfId="21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6:N48" totalsRowShown="0" headerRowDxfId="208" dataDxfId="207">
  <autoFilter ref="A46:N48"/>
  <tableColumns count="14">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8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1:N54" totalsRowShown="0" headerRowDxfId="205" dataDxfId="204">
  <autoFilter ref="A51:N54"/>
  <tableColumns count="14">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79"/>
    <tableColumn id="13" name="Top Mentioned in G6" dataDxfId="178"/>
    <tableColumn id="14" name="G6 Count" dataDxfId="17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7:N67" totalsRowShown="0" headerRowDxfId="174" dataDxfId="173">
  <autoFilter ref="A57:N67"/>
  <tableColumns count="14">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 totalsRowShown="0" headerRowDxfId="375" dataDxfId="374">
  <autoFilter ref="A2:BS19"/>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30" totalsRowShown="0" headerRowDxfId="147" dataDxfId="146">
  <autoFilter ref="A1:G13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0" totalsRowShown="0" headerRowDxfId="138" dataDxfId="137">
  <autoFilter ref="A1:L12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1" totalsRowShown="0" headerRowDxfId="64" dataDxfId="63">
  <autoFilter ref="A2:BL2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2">
  <autoFilter ref="A2:AO8"/>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43"/>
    <tableColumn id="27" name="Top Hashtags in Tweet" dataDxfId="226"/>
    <tableColumn id="28" name="Top Words in Tweet" dataDxfId="209"/>
    <tableColumn id="29" name="Top Word Pairs in Tweet" dataDxfId="176"/>
    <tableColumn id="30" name="Top Replied-To in Tweet" dataDxfId="17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29" dataDxfId="328">
  <autoFilter ref="A1:C18"/>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93"/>
    <tableColumn id="2" name="Value" dataDxfId="2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ullabyteam7.blogspot.com/2019/05/blog-post_7.html" TargetMode="External" /><Relationship Id="rId2" Type="http://schemas.openxmlformats.org/officeDocument/2006/relationships/hyperlink" Target="https://lullabyteam7.blogspot.com/2019/05/blog-post_7.html" TargetMode="External" /><Relationship Id="rId3" Type="http://schemas.openxmlformats.org/officeDocument/2006/relationships/hyperlink" Target="https://twitter.com/i/web/status/1127622038800228354" TargetMode="External" /><Relationship Id="rId4" Type="http://schemas.openxmlformats.org/officeDocument/2006/relationships/hyperlink" Target="https://middle-east.sahafahn.net/news4845679.html" TargetMode="External" /><Relationship Id="rId5" Type="http://schemas.openxmlformats.org/officeDocument/2006/relationships/hyperlink" Target="https://middle-east.sahafahn.net/news4847313.html" TargetMode="External" /><Relationship Id="rId6" Type="http://schemas.openxmlformats.org/officeDocument/2006/relationships/hyperlink" Target="https://middle-east.sahafahn.net/news4854866.html" TargetMode="External" /><Relationship Id="rId7" Type="http://schemas.openxmlformats.org/officeDocument/2006/relationships/hyperlink" Target="https://middle-east.sahafahn.net/news4904748.html" TargetMode="External" /><Relationship Id="rId8" Type="http://schemas.openxmlformats.org/officeDocument/2006/relationships/hyperlink" Target="https://twitter.com/i/web/status/1129737904169848832" TargetMode="External" /><Relationship Id="rId9" Type="http://schemas.openxmlformats.org/officeDocument/2006/relationships/hyperlink" Target="https://pbs.twimg.com/tweet_video_thumb/D5-w7p1WkAANKk-.jpg" TargetMode="External" /><Relationship Id="rId10" Type="http://schemas.openxmlformats.org/officeDocument/2006/relationships/hyperlink" Target="https://pbs.twimg.com/tweet_video_thumb/D5-w7p1WkAANKk-.jpg" TargetMode="External" /><Relationship Id="rId11" Type="http://schemas.openxmlformats.org/officeDocument/2006/relationships/hyperlink" Target="http://pbs.twimg.com/profile_images/1055070352093650944/yFQ0hgK1_normal.jpg" TargetMode="External" /><Relationship Id="rId12" Type="http://schemas.openxmlformats.org/officeDocument/2006/relationships/hyperlink" Target="https://pbs.twimg.com/tweet_video_thumb/D5-w7p1WkAANKk-.jpg" TargetMode="External" /><Relationship Id="rId13" Type="http://schemas.openxmlformats.org/officeDocument/2006/relationships/hyperlink" Target="https://pbs.twimg.com/tweet_video_thumb/D5-w7p1WkAANKk-.jpg" TargetMode="External" /><Relationship Id="rId14" Type="http://schemas.openxmlformats.org/officeDocument/2006/relationships/hyperlink" Target="http://pbs.twimg.com/profile_images/1122622827117543424/MtakGxOh_normal.jpg" TargetMode="External" /><Relationship Id="rId15" Type="http://schemas.openxmlformats.org/officeDocument/2006/relationships/hyperlink" Target="http://pbs.twimg.com/profile_images/1128757254558310402/6vEkZrLG_normal.jpg" TargetMode="External" /><Relationship Id="rId16" Type="http://schemas.openxmlformats.org/officeDocument/2006/relationships/hyperlink" Target="http://pbs.twimg.com/profile_images/1125904229674180614/DiAyYPRS_normal.jpg" TargetMode="External" /><Relationship Id="rId17" Type="http://schemas.openxmlformats.org/officeDocument/2006/relationships/hyperlink" Target="http://pbs.twimg.com/profile_images/1128782037761036289/zycPLSnp_normal.jpg" TargetMode="External" /><Relationship Id="rId18" Type="http://schemas.openxmlformats.org/officeDocument/2006/relationships/hyperlink" Target="http://pbs.twimg.com/profile_images/1128782037761036289/zycPLSnp_normal.jpg" TargetMode="External" /><Relationship Id="rId19" Type="http://schemas.openxmlformats.org/officeDocument/2006/relationships/hyperlink" Target="http://pbs.twimg.com/profile_images/1127214179683844096/5ya212G0_normal.jpg" TargetMode="External" /><Relationship Id="rId20" Type="http://schemas.openxmlformats.org/officeDocument/2006/relationships/hyperlink" Target="http://pbs.twimg.com/profile_images/1128138434932088832/s7OU378R_normal.jpg" TargetMode="External" /><Relationship Id="rId21" Type="http://schemas.openxmlformats.org/officeDocument/2006/relationships/hyperlink" Target="http://pbs.twimg.com/profile_images/1116173267755204608/VXAPinXO_normal.jpg" TargetMode="External" /><Relationship Id="rId22" Type="http://schemas.openxmlformats.org/officeDocument/2006/relationships/hyperlink" Target="http://pbs.twimg.com/profile_images/1124347112026714117/zAncUM01_normal.jpg" TargetMode="External" /><Relationship Id="rId23" Type="http://schemas.openxmlformats.org/officeDocument/2006/relationships/hyperlink" Target="http://pbs.twimg.com/profile_images/1101188002045407232/Mz1GKgzU_normal.jpg" TargetMode="External" /><Relationship Id="rId24" Type="http://schemas.openxmlformats.org/officeDocument/2006/relationships/hyperlink" Target="http://pbs.twimg.com/profile_images/2065978539/________________21______normal.png" TargetMode="External" /><Relationship Id="rId25" Type="http://schemas.openxmlformats.org/officeDocument/2006/relationships/hyperlink" Target="http://pbs.twimg.com/profile_images/2065978539/________________21______normal.png" TargetMode="External" /><Relationship Id="rId26" Type="http://schemas.openxmlformats.org/officeDocument/2006/relationships/hyperlink" Target="http://pbs.twimg.com/profile_images/2065978539/________________21______normal.png" TargetMode="External" /><Relationship Id="rId27" Type="http://schemas.openxmlformats.org/officeDocument/2006/relationships/hyperlink" Target="http://pbs.twimg.com/profile_images/2065978539/________________21______normal.png" TargetMode="External" /><Relationship Id="rId28" Type="http://schemas.openxmlformats.org/officeDocument/2006/relationships/hyperlink" Target="http://pbs.twimg.com/profile_images/1058849770083704833/AgxixVkq_normal.jpg" TargetMode="External" /><Relationship Id="rId29" Type="http://schemas.openxmlformats.org/officeDocument/2006/relationships/hyperlink" Target="http://pbs.twimg.com/profile_images/989417168377872384/ymK2v3Cy_normal.jpg" TargetMode="External" /><Relationship Id="rId30" Type="http://schemas.openxmlformats.org/officeDocument/2006/relationships/hyperlink" Target="https://twitter.com/#!/lamafaisal2/status/1127400707622088705" TargetMode="External" /><Relationship Id="rId31" Type="http://schemas.openxmlformats.org/officeDocument/2006/relationships/hyperlink" Target="https://twitter.com/#!/lullabyteam/status/1125813022910558209" TargetMode="External" /><Relationship Id="rId32" Type="http://schemas.openxmlformats.org/officeDocument/2006/relationships/hyperlink" Target="https://twitter.com/#!/arab_insomnia/status/1127479125567000576" TargetMode="External" /><Relationship Id="rId33" Type="http://schemas.openxmlformats.org/officeDocument/2006/relationships/hyperlink" Target="https://twitter.com/#!/brehanelfaitory/status/1127622038800228354" TargetMode="External" /><Relationship Id="rId34" Type="http://schemas.openxmlformats.org/officeDocument/2006/relationships/hyperlink" Target="https://twitter.com/#!/iibrahimashoor/status/1128813177792344064" TargetMode="External" /><Relationship Id="rId35" Type="http://schemas.openxmlformats.org/officeDocument/2006/relationships/hyperlink" Target="https://twitter.com/#!/maryemnabill/status/1128814286137167872" TargetMode="External" /><Relationship Id="rId36" Type="http://schemas.openxmlformats.org/officeDocument/2006/relationships/hyperlink" Target="https://twitter.com/#!/totarabea1/status/1128836262293590016" TargetMode="External" /><Relationship Id="rId37" Type="http://schemas.openxmlformats.org/officeDocument/2006/relationships/hyperlink" Target="https://twitter.com/#!/totarabea1/status/1128838313299857411" TargetMode="External" /><Relationship Id="rId38" Type="http://schemas.openxmlformats.org/officeDocument/2006/relationships/hyperlink" Target="https://twitter.com/#!/dalia_zedan1/status/1128841300575440896" TargetMode="External" /><Relationship Id="rId39" Type="http://schemas.openxmlformats.org/officeDocument/2006/relationships/hyperlink" Target="https://twitter.com/#!/hereishossam/status/1128894080010870784" TargetMode="External" /><Relationship Id="rId40" Type="http://schemas.openxmlformats.org/officeDocument/2006/relationships/hyperlink" Target="https://twitter.com/#!/thatboyfaris/status/1128754790002057218" TargetMode="External" /><Relationship Id="rId41" Type="http://schemas.openxmlformats.org/officeDocument/2006/relationships/hyperlink" Target="https://twitter.com/#!/mahmdhesham/status/1128907540312535041" TargetMode="External" /><Relationship Id="rId42" Type="http://schemas.openxmlformats.org/officeDocument/2006/relationships/hyperlink" Target="https://twitter.com/#!/omarmishhadani/status/1129027740429148160" TargetMode="External" /><Relationship Id="rId43" Type="http://schemas.openxmlformats.org/officeDocument/2006/relationships/hyperlink" Target="https://twitter.com/#!/arabic_top/status/1127589293805973505" TargetMode="External" /><Relationship Id="rId44" Type="http://schemas.openxmlformats.org/officeDocument/2006/relationships/hyperlink" Target="https://twitter.com/#!/arabic_top/status/1127659755269427201" TargetMode="External" /><Relationship Id="rId45" Type="http://schemas.openxmlformats.org/officeDocument/2006/relationships/hyperlink" Target="https://twitter.com/#!/arabic_top/status/1128012073017987080" TargetMode="External" /><Relationship Id="rId46" Type="http://schemas.openxmlformats.org/officeDocument/2006/relationships/hyperlink" Target="https://twitter.com/#!/arabic_top/status/1130307195269263360" TargetMode="External" /><Relationship Id="rId47" Type="http://schemas.openxmlformats.org/officeDocument/2006/relationships/hyperlink" Target="https://twitter.com/#!/alsofagyy/status/1129737904169848832" TargetMode="External" /><Relationship Id="rId48" Type="http://schemas.openxmlformats.org/officeDocument/2006/relationships/hyperlink" Target="https://twitter.com/#!/wisso75fares/status/1130397848393211904" TargetMode="External" /><Relationship Id="rId49" Type="http://schemas.openxmlformats.org/officeDocument/2006/relationships/comments" Target="../comments1.xml" /><Relationship Id="rId50" Type="http://schemas.openxmlformats.org/officeDocument/2006/relationships/vmlDrawing" Target="../drawings/vmlDrawing1.vml" /><Relationship Id="rId51" Type="http://schemas.openxmlformats.org/officeDocument/2006/relationships/table" Target="../tables/table1.xml" /><Relationship Id="rId5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lullabyteam7.blogspot.com/2019/05/blog-post_7.html" TargetMode="External" /><Relationship Id="rId2" Type="http://schemas.openxmlformats.org/officeDocument/2006/relationships/hyperlink" Target="https://lullabyteam7.blogspot.com/2019/05/blog-post_7.html" TargetMode="External" /><Relationship Id="rId3" Type="http://schemas.openxmlformats.org/officeDocument/2006/relationships/hyperlink" Target="https://twitter.com/i/web/status/1127622038800228354" TargetMode="External" /><Relationship Id="rId4" Type="http://schemas.openxmlformats.org/officeDocument/2006/relationships/hyperlink" Target="https://middle-east.sahafahn.net/news4845679.html" TargetMode="External" /><Relationship Id="rId5" Type="http://schemas.openxmlformats.org/officeDocument/2006/relationships/hyperlink" Target="https://middle-east.sahafahn.net/news4847313.html" TargetMode="External" /><Relationship Id="rId6" Type="http://schemas.openxmlformats.org/officeDocument/2006/relationships/hyperlink" Target="https://middle-east.sahafahn.net/news4854866.html" TargetMode="External" /><Relationship Id="rId7" Type="http://schemas.openxmlformats.org/officeDocument/2006/relationships/hyperlink" Target="https://middle-east.sahafahn.net/news4904748.html" TargetMode="External" /><Relationship Id="rId8" Type="http://schemas.openxmlformats.org/officeDocument/2006/relationships/hyperlink" Target="https://twitter.com/i/web/status/1129737904169848832" TargetMode="External" /><Relationship Id="rId9" Type="http://schemas.openxmlformats.org/officeDocument/2006/relationships/hyperlink" Target="https://pbs.twimg.com/tweet_video_thumb/D5-w7p1WkAANKk-.jpg" TargetMode="External" /><Relationship Id="rId10" Type="http://schemas.openxmlformats.org/officeDocument/2006/relationships/hyperlink" Target="https://pbs.twimg.com/tweet_video_thumb/D5-w7p1WkAANKk-.jpg" TargetMode="External" /><Relationship Id="rId11" Type="http://schemas.openxmlformats.org/officeDocument/2006/relationships/hyperlink" Target="http://pbs.twimg.com/profile_images/1055070352093650944/yFQ0hgK1_normal.jpg" TargetMode="External" /><Relationship Id="rId12" Type="http://schemas.openxmlformats.org/officeDocument/2006/relationships/hyperlink" Target="https://pbs.twimg.com/tweet_video_thumb/D5-w7p1WkAANKk-.jpg" TargetMode="External" /><Relationship Id="rId13" Type="http://schemas.openxmlformats.org/officeDocument/2006/relationships/hyperlink" Target="https://pbs.twimg.com/tweet_video_thumb/D5-w7p1WkAANKk-.jpg" TargetMode="External" /><Relationship Id="rId14" Type="http://schemas.openxmlformats.org/officeDocument/2006/relationships/hyperlink" Target="http://pbs.twimg.com/profile_images/1122622827117543424/MtakGxOh_normal.jpg" TargetMode="External" /><Relationship Id="rId15" Type="http://schemas.openxmlformats.org/officeDocument/2006/relationships/hyperlink" Target="http://pbs.twimg.com/profile_images/1128757254558310402/6vEkZrLG_normal.jpg" TargetMode="External" /><Relationship Id="rId16" Type="http://schemas.openxmlformats.org/officeDocument/2006/relationships/hyperlink" Target="http://pbs.twimg.com/profile_images/1125904229674180614/DiAyYPRS_normal.jpg" TargetMode="External" /><Relationship Id="rId17" Type="http://schemas.openxmlformats.org/officeDocument/2006/relationships/hyperlink" Target="http://pbs.twimg.com/profile_images/1128782037761036289/zycPLSnp_normal.jpg" TargetMode="External" /><Relationship Id="rId18" Type="http://schemas.openxmlformats.org/officeDocument/2006/relationships/hyperlink" Target="http://pbs.twimg.com/profile_images/1128782037761036289/zycPLSnp_normal.jpg" TargetMode="External" /><Relationship Id="rId19" Type="http://schemas.openxmlformats.org/officeDocument/2006/relationships/hyperlink" Target="http://pbs.twimg.com/profile_images/1127214179683844096/5ya212G0_normal.jpg" TargetMode="External" /><Relationship Id="rId20" Type="http://schemas.openxmlformats.org/officeDocument/2006/relationships/hyperlink" Target="http://pbs.twimg.com/profile_images/1128138434932088832/s7OU378R_normal.jpg" TargetMode="External" /><Relationship Id="rId21" Type="http://schemas.openxmlformats.org/officeDocument/2006/relationships/hyperlink" Target="http://pbs.twimg.com/profile_images/1116173267755204608/VXAPinXO_normal.jpg" TargetMode="External" /><Relationship Id="rId22" Type="http://schemas.openxmlformats.org/officeDocument/2006/relationships/hyperlink" Target="http://pbs.twimg.com/profile_images/1124347112026714117/zAncUM01_normal.jpg" TargetMode="External" /><Relationship Id="rId23" Type="http://schemas.openxmlformats.org/officeDocument/2006/relationships/hyperlink" Target="http://pbs.twimg.com/profile_images/1101188002045407232/Mz1GKgzU_normal.jpg" TargetMode="External" /><Relationship Id="rId24" Type="http://schemas.openxmlformats.org/officeDocument/2006/relationships/hyperlink" Target="http://pbs.twimg.com/profile_images/2065978539/________________21______normal.png" TargetMode="External" /><Relationship Id="rId25" Type="http://schemas.openxmlformats.org/officeDocument/2006/relationships/hyperlink" Target="http://pbs.twimg.com/profile_images/2065978539/________________21______normal.png" TargetMode="External" /><Relationship Id="rId26" Type="http://schemas.openxmlformats.org/officeDocument/2006/relationships/hyperlink" Target="http://pbs.twimg.com/profile_images/2065978539/________________21______normal.png" TargetMode="External" /><Relationship Id="rId27" Type="http://schemas.openxmlformats.org/officeDocument/2006/relationships/hyperlink" Target="http://pbs.twimg.com/profile_images/2065978539/________________21______normal.png" TargetMode="External" /><Relationship Id="rId28" Type="http://schemas.openxmlformats.org/officeDocument/2006/relationships/hyperlink" Target="http://pbs.twimg.com/profile_images/1058849770083704833/AgxixVkq_normal.jpg" TargetMode="External" /><Relationship Id="rId29" Type="http://schemas.openxmlformats.org/officeDocument/2006/relationships/hyperlink" Target="http://pbs.twimg.com/profile_images/989417168377872384/ymK2v3Cy_normal.jpg" TargetMode="External" /><Relationship Id="rId30" Type="http://schemas.openxmlformats.org/officeDocument/2006/relationships/hyperlink" Target="https://twitter.com/#!/lamafaisal2/status/1127400707622088705" TargetMode="External" /><Relationship Id="rId31" Type="http://schemas.openxmlformats.org/officeDocument/2006/relationships/hyperlink" Target="https://twitter.com/#!/lullabyteam/status/1125813022910558209" TargetMode="External" /><Relationship Id="rId32" Type="http://schemas.openxmlformats.org/officeDocument/2006/relationships/hyperlink" Target="https://twitter.com/#!/arab_insomnia/status/1127479125567000576" TargetMode="External" /><Relationship Id="rId33" Type="http://schemas.openxmlformats.org/officeDocument/2006/relationships/hyperlink" Target="https://twitter.com/#!/brehanelfaitory/status/1127622038800228354" TargetMode="External" /><Relationship Id="rId34" Type="http://schemas.openxmlformats.org/officeDocument/2006/relationships/hyperlink" Target="https://twitter.com/#!/iibrahimashoor/status/1128813177792344064" TargetMode="External" /><Relationship Id="rId35" Type="http://schemas.openxmlformats.org/officeDocument/2006/relationships/hyperlink" Target="https://twitter.com/#!/maryemnabill/status/1128814286137167872" TargetMode="External" /><Relationship Id="rId36" Type="http://schemas.openxmlformats.org/officeDocument/2006/relationships/hyperlink" Target="https://twitter.com/#!/totarabea1/status/1128836262293590016" TargetMode="External" /><Relationship Id="rId37" Type="http://schemas.openxmlformats.org/officeDocument/2006/relationships/hyperlink" Target="https://twitter.com/#!/totarabea1/status/1128838313299857411" TargetMode="External" /><Relationship Id="rId38" Type="http://schemas.openxmlformats.org/officeDocument/2006/relationships/hyperlink" Target="https://twitter.com/#!/dalia_zedan1/status/1128841300575440896" TargetMode="External" /><Relationship Id="rId39" Type="http://schemas.openxmlformats.org/officeDocument/2006/relationships/hyperlink" Target="https://twitter.com/#!/hereishossam/status/1128894080010870784" TargetMode="External" /><Relationship Id="rId40" Type="http://schemas.openxmlformats.org/officeDocument/2006/relationships/hyperlink" Target="https://twitter.com/#!/thatboyfaris/status/1128754790002057218" TargetMode="External" /><Relationship Id="rId41" Type="http://schemas.openxmlformats.org/officeDocument/2006/relationships/hyperlink" Target="https://twitter.com/#!/mahmdhesham/status/1128907540312535041" TargetMode="External" /><Relationship Id="rId42" Type="http://schemas.openxmlformats.org/officeDocument/2006/relationships/hyperlink" Target="https://twitter.com/#!/omarmishhadani/status/1129027740429148160" TargetMode="External" /><Relationship Id="rId43" Type="http://schemas.openxmlformats.org/officeDocument/2006/relationships/hyperlink" Target="https://twitter.com/#!/arabic_top/status/1127589293805973505" TargetMode="External" /><Relationship Id="rId44" Type="http://schemas.openxmlformats.org/officeDocument/2006/relationships/hyperlink" Target="https://twitter.com/#!/arabic_top/status/1127659755269427201" TargetMode="External" /><Relationship Id="rId45" Type="http://schemas.openxmlformats.org/officeDocument/2006/relationships/hyperlink" Target="https://twitter.com/#!/arabic_top/status/1128012073017987080" TargetMode="External" /><Relationship Id="rId46" Type="http://schemas.openxmlformats.org/officeDocument/2006/relationships/hyperlink" Target="https://twitter.com/#!/arabic_top/status/1130307195269263360" TargetMode="External" /><Relationship Id="rId47" Type="http://schemas.openxmlformats.org/officeDocument/2006/relationships/hyperlink" Target="https://twitter.com/#!/alsofagyy/status/1129737904169848832" TargetMode="External" /><Relationship Id="rId48" Type="http://schemas.openxmlformats.org/officeDocument/2006/relationships/hyperlink" Target="https://twitter.com/#!/wisso75fares/status/1130397848393211904" TargetMode="External" /><Relationship Id="rId49" Type="http://schemas.openxmlformats.org/officeDocument/2006/relationships/comments" Target="../comments12.xml" /><Relationship Id="rId50" Type="http://schemas.openxmlformats.org/officeDocument/2006/relationships/vmlDrawing" Target="../drawings/vmlDrawing6.vml" /><Relationship Id="rId51" Type="http://schemas.openxmlformats.org/officeDocument/2006/relationships/table" Target="../tables/table22.xml" /><Relationship Id="rId5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lamafaisal2.sarahah.com/" TargetMode="External" /><Relationship Id="rId2" Type="http://schemas.openxmlformats.org/officeDocument/2006/relationships/hyperlink" Target="https://t.co/acSYbZEghk" TargetMode="External" /><Relationship Id="rId3" Type="http://schemas.openxmlformats.org/officeDocument/2006/relationships/hyperlink" Target="https://t.co/nkhtKUTy5Z" TargetMode="External" /><Relationship Id="rId4" Type="http://schemas.openxmlformats.org/officeDocument/2006/relationships/hyperlink" Target="http://instagram.com/Arab_InSomnia" TargetMode="External" /><Relationship Id="rId5" Type="http://schemas.openxmlformats.org/officeDocument/2006/relationships/hyperlink" Target="http://sayat.me/Balfitoury" TargetMode="External" /><Relationship Id="rId6" Type="http://schemas.openxmlformats.org/officeDocument/2006/relationships/hyperlink" Target="https://curiouscat.me/Appii" TargetMode="External" /><Relationship Id="rId7" Type="http://schemas.openxmlformats.org/officeDocument/2006/relationships/hyperlink" Target="https://instagram.com/thatboyfaris?utmy_source=ig_profile_share&amp;igshid=1kyqkf8y58a9g" TargetMode="External" /><Relationship Id="rId8" Type="http://schemas.openxmlformats.org/officeDocument/2006/relationships/hyperlink" Target="https://curiouscat.me/maryemnabill" TargetMode="External" /><Relationship Id="rId9" Type="http://schemas.openxmlformats.org/officeDocument/2006/relationships/hyperlink" Target="https://daliazedan911.sarahah.com/" TargetMode="External" /><Relationship Id="rId10" Type="http://schemas.openxmlformats.org/officeDocument/2006/relationships/hyperlink" Target="https://instagram.com/badarchetict?utm_source=ig_profile_share&amp;igshid=1sxyglzvofpuw" TargetMode="External" /><Relationship Id="rId11" Type="http://schemas.openxmlformats.org/officeDocument/2006/relationships/hyperlink" Target="https://www.instagram.com/muhamadhesham/" TargetMode="External" /><Relationship Id="rId12" Type="http://schemas.openxmlformats.org/officeDocument/2006/relationships/hyperlink" Target="http://hamedalmaliki.blogspot.com/" TargetMode="External" /><Relationship Id="rId13" Type="http://schemas.openxmlformats.org/officeDocument/2006/relationships/hyperlink" Target="https://pbs.twimg.com/profile_banners/455842211/1381085536" TargetMode="External" /><Relationship Id="rId14" Type="http://schemas.openxmlformats.org/officeDocument/2006/relationships/hyperlink" Target="https://pbs.twimg.com/profile_banners/364899593/1506806374" TargetMode="External" /><Relationship Id="rId15" Type="http://schemas.openxmlformats.org/officeDocument/2006/relationships/hyperlink" Target="https://pbs.twimg.com/profile_banners/851492631058288641/1550859089" TargetMode="External" /><Relationship Id="rId16" Type="http://schemas.openxmlformats.org/officeDocument/2006/relationships/hyperlink" Target="https://pbs.twimg.com/profile_banners/850137609590513667/1557071475" TargetMode="External" /><Relationship Id="rId17" Type="http://schemas.openxmlformats.org/officeDocument/2006/relationships/hyperlink" Target="https://pbs.twimg.com/profile_banners/996267812271349760/1541152274" TargetMode="External" /><Relationship Id="rId18" Type="http://schemas.openxmlformats.org/officeDocument/2006/relationships/hyperlink" Target="https://pbs.twimg.com/profile_banners/774566047290654721/1553789679" TargetMode="External" /><Relationship Id="rId19" Type="http://schemas.openxmlformats.org/officeDocument/2006/relationships/hyperlink" Target="https://pbs.twimg.com/profile_banners/792731235932078080/1557878583" TargetMode="External" /><Relationship Id="rId20" Type="http://schemas.openxmlformats.org/officeDocument/2006/relationships/hyperlink" Target="https://pbs.twimg.com/profile_banners/1105140521507454978/1557276146" TargetMode="External" /><Relationship Id="rId21" Type="http://schemas.openxmlformats.org/officeDocument/2006/relationships/hyperlink" Target="https://pbs.twimg.com/profile_banners/838003546591199233/1557958028" TargetMode="External" /><Relationship Id="rId22" Type="http://schemas.openxmlformats.org/officeDocument/2006/relationships/hyperlink" Target="https://pbs.twimg.com/profile_banners/803249402353696768/1552846877" TargetMode="External" /><Relationship Id="rId23" Type="http://schemas.openxmlformats.org/officeDocument/2006/relationships/hyperlink" Target="https://pbs.twimg.com/profile_banners/3037690169/1556040352" TargetMode="External" /><Relationship Id="rId24" Type="http://schemas.openxmlformats.org/officeDocument/2006/relationships/hyperlink" Target="https://pbs.twimg.com/profile_banners/2784516968/1555641200" TargetMode="External" /><Relationship Id="rId25" Type="http://schemas.openxmlformats.org/officeDocument/2006/relationships/hyperlink" Target="https://pbs.twimg.com/profile_banners/500718452/1554835729" TargetMode="External" /><Relationship Id="rId26" Type="http://schemas.openxmlformats.org/officeDocument/2006/relationships/hyperlink" Target="https://pbs.twimg.com/profile_banners/589509845/1485901121" TargetMode="External" /><Relationship Id="rId27" Type="http://schemas.openxmlformats.org/officeDocument/2006/relationships/hyperlink" Target="https://pbs.twimg.com/profile_banners/186581761/1541229629" TargetMode="External" /><Relationship Id="rId28" Type="http://schemas.openxmlformats.org/officeDocument/2006/relationships/hyperlink" Target="https://pbs.twimg.com/profile_banners/488312018/1446697965" TargetMode="External" /><Relationship Id="rId29" Type="http://schemas.openxmlformats.org/officeDocument/2006/relationships/hyperlink" Target="http://abs.twimg.com/images/themes/theme18/bg.gif"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1/bg.gif"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pbs.twimg.com/profile_images/1055070352093650944/yFQ0hgK1_normal.jpg" TargetMode="External" /><Relationship Id="rId42" Type="http://schemas.openxmlformats.org/officeDocument/2006/relationships/hyperlink" Target="http://pbs.twimg.com/profile_images/1021061248367185920/n4PBnDv1_normal.jpg" TargetMode="External" /><Relationship Id="rId43" Type="http://schemas.openxmlformats.org/officeDocument/2006/relationships/hyperlink" Target="http://pbs.twimg.com/profile_images/1099008784373039104/u3ONS6dF_normal.jpg" TargetMode="External" /><Relationship Id="rId44" Type="http://schemas.openxmlformats.org/officeDocument/2006/relationships/hyperlink" Target="http://pbs.twimg.com/profile_images/1125065416282390528/LAALXzrC_normal.jpg" TargetMode="External" /><Relationship Id="rId45" Type="http://schemas.openxmlformats.org/officeDocument/2006/relationships/hyperlink" Target="http://pbs.twimg.com/profile_images/1122622827117543424/MtakGxOh_normal.jpg" TargetMode="External" /><Relationship Id="rId46" Type="http://schemas.openxmlformats.org/officeDocument/2006/relationships/hyperlink" Target="http://pbs.twimg.com/profile_images/1128757254558310402/6vEkZrLG_normal.jpg" TargetMode="External" /><Relationship Id="rId47" Type="http://schemas.openxmlformats.org/officeDocument/2006/relationships/hyperlink" Target="http://pbs.twimg.com/profile_images/1116173267755204608/VXAPinXO_normal.jpg" TargetMode="External" /><Relationship Id="rId48" Type="http://schemas.openxmlformats.org/officeDocument/2006/relationships/hyperlink" Target="http://pbs.twimg.com/profile_images/1125904229674180614/DiAyYPRS_normal.jpg" TargetMode="External" /><Relationship Id="rId49" Type="http://schemas.openxmlformats.org/officeDocument/2006/relationships/hyperlink" Target="http://pbs.twimg.com/profile_images/1128782037761036289/zycPLSnp_normal.jpg" TargetMode="External" /><Relationship Id="rId50" Type="http://schemas.openxmlformats.org/officeDocument/2006/relationships/hyperlink" Target="http://pbs.twimg.com/profile_images/1127214179683844096/5ya212G0_normal.jpg" TargetMode="External" /><Relationship Id="rId51" Type="http://schemas.openxmlformats.org/officeDocument/2006/relationships/hyperlink" Target="http://pbs.twimg.com/profile_images/1128138434932088832/s7OU378R_normal.jpg" TargetMode="External" /><Relationship Id="rId52" Type="http://schemas.openxmlformats.org/officeDocument/2006/relationships/hyperlink" Target="http://pbs.twimg.com/profile_images/1124347112026714117/zAncUM01_normal.jpg" TargetMode="External" /><Relationship Id="rId53" Type="http://schemas.openxmlformats.org/officeDocument/2006/relationships/hyperlink" Target="http://pbs.twimg.com/profile_images/1101188002045407232/Mz1GKgzU_normal.jpg" TargetMode="External" /><Relationship Id="rId54" Type="http://schemas.openxmlformats.org/officeDocument/2006/relationships/hyperlink" Target="http://pbs.twimg.com/profile_images/1100174515500396545/7yJ5120p_normal.jpg" TargetMode="External" /><Relationship Id="rId55" Type="http://schemas.openxmlformats.org/officeDocument/2006/relationships/hyperlink" Target="http://pbs.twimg.com/profile_images/2065978539/________________21______normal.png" TargetMode="External" /><Relationship Id="rId56" Type="http://schemas.openxmlformats.org/officeDocument/2006/relationships/hyperlink" Target="http://pbs.twimg.com/profile_images/1058849770083704833/AgxixVkq_normal.jpg" TargetMode="External" /><Relationship Id="rId57" Type="http://schemas.openxmlformats.org/officeDocument/2006/relationships/hyperlink" Target="http://pbs.twimg.com/profile_images/989417168377872384/ymK2v3Cy_normal.jpg" TargetMode="External" /><Relationship Id="rId58" Type="http://schemas.openxmlformats.org/officeDocument/2006/relationships/hyperlink" Target="https://twitter.com/lamafaisal2" TargetMode="External" /><Relationship Id="rId59" Type="http://schemas.openxmlformats.org/officeDocument/2006/relationships/hyperlink" Target="https://twitter.com/bnosh_77" TargetMode="External" /><Relationship Id="rId60" Type="http://schemas.openxmlformats.org/officeDocument/2006/relationships/hyperlink" Target="https://twitter.com/lullabyteam" TargetMode="External" /><Relationship Id="rId61" Type="http://schemas.openxmlformats.org/officeDocument/2006/relationships/hyperlink" Target="https://twitter.com/arab_insomnia" TargetMode="External" /><Relationship Id="rId62" Type="http://schemas.openxmlformats.org/officeDocument/2006/relationships/hyperlink" Target="https://twitter.com/brehanelfaitory" TargetMode="External" /><Relationship Id="rId63" Type="http://schemas.openxmlformats.org/officeDocument/2006/relationships/hyperlink" Target="https://twitter.com/iibrahimashoor" TargetMode="External" /><Relationship Id="rId64" Type="http://schemas.openxmlformats.org/officeDocument/2006/relationships/hyperlink" Target="https://twitter.com/thatboyfaris" TargetMode="External" /><Relationship Id="rId65" Type="http://schemas.openxmlformats.org/officeDocument/2006/relationships/hyperlink" Target="https://twitter.com/maryemnabill" TargetMode="External" /><Relationship Id="rId66" Type="http://schemas.openxmlformats.org/officeDocument/2006/relationships/hyperlink" Target="https://twitter.com/totarabea1" TargetMode="External" /><Relationship Id="rId67" Type="http://schemas.openxmlformats.org/officeDocument/2006/relationships/hyperlink" Target="https://twitter.com/dalia_zedan1" TargetMode="External" /><Relationship Id="rId68" Type="http://schemas.openxmlformats.org/officeDocument/2006/relationships/hyperlink" Target="https://twitter.com/hereishossam" TargetMode="External" /><Relationship Id="rId69" Type="http://schemas.openxmlformats.org/officeDocument/2006/relationships/hyperlink" Target="https://twitter.com/mahmdhesham" TargetMode="External" /><Relationship Id="rId70" Type="http://schemas.openxmlformats.org/officeDocument/2006/relationships/hyperlink" Target="https://twitter.com/omarmishhadani" TargetMode="External" /><Relationship Id="rId71" Type="http://schemas.openxmlformats.org/officeDocument/2006/relationships/hyperlink" Target="https://twitter.com/hamed_almaliki" TargetMode="External" /><Relationship Id="rId72" Type="http://schemas.openxmlformats.org/officeDocument/2006/relationships/hyperlink" Target="https://twitter.com/arabic_top" TargetMode="External" /><Relationship Id="rId73" Type="http://schemas.openxmlformats.org/officeDocument/2006/relationships/hyperlink" Target="https://twitter.com/alsofagyy" TargetMode="External" /><Relationship Id="rId74" Type="http://schemas.openxmlformats.org/officeDocument/2006/relationships/hyperlink" Target="https://twitter.com/wisso75fares" TargetMode="External" /><Relationship Id="rId75" Type="http://schemas.openxmlformats.org/officeDocument/2006/relationships/comments" Target="../comments2.xml" /><Relationship Id="rId76" Type="http://schemas.openxmlformats.org/officeDocument/2006/relationships/vmlDrawing" Target="../drawings/vmlDrawing2.vml" /><Relationship Id="rId77" Type="http://schemas.openxmlformats.org/officeDocument/2006/relationships/table" Target="../tables/table2.xml" /><Relationship Id="rId7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lullabyteam7.blogspot.com/2019/05/blog-post_7.html" TargetMode="External" /><Relationship Id="rId2" Type="http://schemas.openxmlformats.org/officeDocument/2006/relationships/hyperlink" Target="https://twitter.com/i/web/status/1129737904169848832" TargetMode="External" /><Relationship Id="rId3" Type="http://schemas.openxmlformats.org/officeDocument/2006/relationships/hyperlink" Target="https://middle-east.sahafahn.net/news4904748.html" TargetMode="External" /><Relationship Id="rId4" Type="http://schemas.openxmlformats.org/officeDocument/2006/relationships/hyperlink" Target="https://middle-east.sahafahn.net/news4854866.html" TargetMode="External" /><Relationship Id="rId5" Type="http://schemas.openxmlformats.org/officeDocument/2006/relationships/hyperlink" Target="https://middle-east.sahafahn.net/news4847313.html" TargetMode="External" /><Relationship Id="rId6" Type="http://schemas.openxmlformats.org/officeDocument/2006/relationships/hyperlink" Target="https://middle-east.sahafahn.net/news4845679.html" TargetMode="External" /><Relationship Id="rId7" Type="http://schemas.openxmlformats.org/officeDocument/2006/relationships/hyperlink" Target="https://twitter.com/i/web/status/1127622038800228354" TargetMode="External" /><Relationship Id="rId8" Type="http://schemas.openxmlformats.org/officeDocument/2006/relationships/hyperlink" Target="https://twitter.com/i/web/status/1127622038800228354" TargetMode="External" /><Relationship Id="rId9" Type="http://schemas.openxmlformats.org/officeDocument/2006/relationships/hyperlink" Target="https://middle-east.sahafahn.net/news4904748.html" TargetMode="External" /><Relationship Id="rId10" Type="http://schemas.openxmlformats.org/officeDocument/2006/relationships/hyperlink" Target="https://middle-east.sahafahn.net/news4845679.html" TargetMode="External" /><Relationship Id="rId11" Type="http://schemas.openxmlformats.org/officeDocument/2006/relationships/hyperlink" Target="https://middle-east.sahafahn.net/news4847313.html" TargetMode="External" /><Relationship Id="rId12" Type="http://schemas.openxmlformats.org/officeDocument/2006/relationships/hyperlink" Target="https://middle-east.sahafahn.net/news4854866.html" TargetMode="External" /><Relationship Id="rId13" Type="http://schemas.openxmlformats.org/officeDocument/2006/relationships/hyperlink" Target="https://twitter.com/i/web/status/1129737904169848832" TargetMode="External" /><Relationship Id="rId14" Type="http://schemas.openxmlformats.org/officeDocument/2006/relationships/hyperlink" Target="https://lullabyteam7.blogspot.com/2019/05/blog-post_7.html" TargetMode="External" /><Relationship Id="rId15" Type="http://schemas.openxmlformats.org/officeDocument/2006/relationships/table" Target="../tables/table12.xml" /><Relationship Id="rId16" Type="http://schemas.openxmlformats.org/officeDocument/2006/relationships/table" Target="../tables/table13.xml" /><Relationship Id="rId17" Type="http://schemas.openxmlformats.org/officeDocument/2006/relationships/table" Target="../tables/table14.xml" /><Relationship Id="rId18" Type="http://schemas.openxmlformats.org/officeDocument/2006/relationships/table" Target="../tables/table15.xml" /><Relationship Id="rId19" Type="http://schemas.openxmlformats.org/officeDocument/2006/relationships/table" Target="../tables/table16.xml" /><Relationship Id="rId20" Type="http://schemas.openxmlformats.org/officeDocument/2006/relationships/table" Target="../tables/table17.xml" /><Relationship Id="rId21" Type="http://schemas.openxmlformats.org/officeDocument/2006/relationships/table" Target="../tables/table18.xml" /><Relationship Id="rId2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493</v>
      </c>
      <c r="BB2" s="13" t="s">
        <v>507</v>
      </c>
      <c r="BC2" s="13" t="s">
        <v>508</v>
      </c>
      <c r="BD2" s="67" t="s">
        <v>748</v>
      </c>
      <c r="BE2" s="67" t="s">
        <v>749</v>
      </c>
      <c r="BF2" s="67" t="s">
        <v>750</v>
      </c>
      <c r="BG2" s="67" t="s">
        <v>751</v>
      </c>
      <c r="BH2" s="67" t="s">
        <v>752</v>
      </c>
      <c r="BI2" s="67" t="s">
        <v>753</v>
      </c>
      <c r="BJ2" s="67" t="s">
        <v>754</v>
      </c>
      <c r="BK2" s="67" t="s">
        <v>755</v>
      </c>
      <c r="BL2" s="67" t="s">
        <v>756</v>
      </c>
    </row>
    <row r="3" spans="1:64" ht="15" customHeight="1">
      <c r="A3" s="84" t="s">
        <v>212</v>
      </c>
      <c r="B3" s="84" t="s">
        <v>227</v>
      </c>
      <c r="C3" s="53" t="s">
        <v>764</v>
      </c>
      <c r="D3" s="54">
        <v>3</v>
      </c>
      <c r="E3" s="65" t="s">
        <v>132</v>
      </c>
      <c r="F3" s="55">
        <v>35</v>
      </c>
      <c r="G3" s="53"/>
      <c r="H3" s="57"/>
      <c r="I3" s="56"/>
      <c r="J3" s="56"/>
      <c r="K3" s="36" t="s">
        <v>65</v>
      </c>
      <c r="L3" s="62">
        <v>3</v>
      </c>
      <c r="M3" s="62"/>
      <c r="N3" s="63"/>
      <c r="O3" s="85" t="s">
        <v>229</v>
      </c>
      <c r="P3" s="87">
        <v>43597.104733796295</v>
      </c>
      <c r="Q3" s="85" t="s">
        <v>231</v>
      </c>
      <c r="R3" s="85"/>
      <c r="S3" s="85"/>
      <c r="T3" s="85"/>
      <c r="U3" s="85"/>
      <c r="V3" s="90" t="s">
        <v>257</v>
      </c>
      <c r="W3" s="87">
        <v>43597.104733796295</v>
      </c>
      <c r="X3" s="90" t="s">
        <v>270</v>
      </c>
      <c r="Y3" s="85"/>
      <c r="Z3" s="85"/>
      <c r="AA3" s="91" t="s">
        <v>289</v>
      </c>
      <c r="AB3" s="91" t="s">
        <v>308</v>
      </c>
      <c r="AC3" s="85" t="b">
        <v>0</v>
      </c>
      <c r="AD3" s="85">
        <v>0</v>
      </c>
      <c r="AE3" s="91" t="s">
        <v>309</v>
      </c>
      <c r="AF3" s="85" t="b">
        <v>0</v>
      </c>
      <c r="AG3" s="85" t="s">
        <v>312</v>
      </c>
      <c r="AH3" s="85"/>
      <c r="AI3" s="91" t="s">
        <v>310</v>
      </c>
      <c r="AJ3" s="85" t="b">
        <v>0</v>
      </c>
      <c r="AK3" s="85">
        <v>0</v>
      </c>
      <c r="AL3" s="91" t="s">
        <v>310</v>
      </c>
      <c r="AM3" s="85" t="s">
        <v>313</v>
      </c>
      <c r="AN3" s="85" t="b">
        <v>0</v>
      </c>
      <c r="AO3" s="91" t="s">
        <v>308</v>
      </c>
      <c r="AP3" s="85" t="s">
        <v>176</v>
      </c>
      <c r="AQ3" s="85">
        <v>0</v>
      </c>
      <c r="AR3" s="85">
        <v>0</v>
      </c>
      <c r="AS3" s="85"/>
      <c r="AT3" s="85"/>
      <c r="AU3" s="85"/>
      <c r="AV3" s="85"/>
      <c r="AW3" s="85"/>
      <c r="AX3" s="85"/>
      <c r="AY3" s="85"/>
      <c r="AZ3" s="85"/>
      <c r="BA3">
        <v>1</v>
      </c>
      <c r="BB3" s="85" t="str">
        <f>REPLACE(INDEX(GroupVertices[Group],MATCH(Edges[[#This Row],[Vertex 1]],GroupVertices[Vertex],0)),1,1,"")</f>
        <v>6</v>
      </c>
      <c r="BC3" s="85" t="str">
        <f>REPLACE(INDEX(GroupVertices[Group],MATCH(Edges[[#This Row],[Vertex 2]],GroupVertices[Vertex],0)),1,1,"")</f>
        <v>6</v>
      </c>
      <c r="BD3" s="51">
        <v>0</v>
      </c>
      <c r="BE3" s="52">
        <v>0</v>
      </c>
      <c r="BF3" s="51">
        <v>0</v>
      </c>
      <c r="BG3" s="52">
        <v>0</v>
      </c>
      <c r="BH3" s="51">
        <v>0</v>
      </c>
      <c r="BI3" s="52">
        <v>0</v>
      </c>
      <c r="BJ3" s="51">
        <v>17</v>
      </c>
      <c r="BK3" s="52">
        <v>100</v>
      </c>
      <c r="BL3" s="51">
        <v>17</v>
      </c>
    </row>
    <row r="4" spans="1:64" ht="15" customHeight="1">
      <c r="A4" s="84" t="s">
        <v>213</v>
      </c>
      <c r="B4" s="84" t="s">
        <v>213</v>
      </c>
      <c r="C4" s="53" t="s">
        <v>764</v>
      </c>
      <c r="D4" s="54">
        <v>3</v>
      </c>
      <c r="E4" s="65" t="s">
        <v>132</v>
      </c>
      <c r="F4" s="55">
        <v>35</v>
      </c>
      <c r="G4" s="53"/>
      <c r="H4" s="57"/>
      <c r="I4" s="56"/>
      <c r="J4" s="56"/>
      <c r="K4" s="36" t="s">
        <v>65</v>
      </c>
      <c r="L4" s="83">
        <v>4</v>
      </c>
      <c r="M4" s="83"/>
      <c r="N4" s="63"/>
      <c r="O4" s="86" t="s">
        <v>176</v>
      </c>
      <c r="P4" s="88">
        <v>43592.72355324074</v>
      </c>
      <c r="Q4" s="86" t="s">
        <v>232</v>
      </c>
      <c r="R4" s="89" t="s">
        <v>246</v>
      </c>
      <c r="S4" s="86" t="s">
        <v>253</v>
      </c>
      <c r="T4" s="86"/>
      <c r="U4" s="89" t="s">
        <v>256</v>
      </c>
      <c r="V4" s="89" t="s">
        <v>256</v>
      </c>
      <c r="W4" s="88">
        <v>43592.72355324074</v>
      </c>
      <c r="X4" s="89" t="s">
        <v>271</v>
      </c>
      <c r="Y4" s="86"/>
      <c r="Z4" s="86"/>
      <c r="AA4" s="92" t="s">
        <v>290</v>
      </c>
      <c r="AB4" s="86"/>
      <c r="AC4" s="86" t="b">
        <v>0</v>
      </c>
      <c r="AD4" s="86">
        <v>9</v>
      </c>
      <c r="AE4" s="92" t="s">
        <v>310</v>
      </c>
      <c r="AF4" s="86" t="b">
        <v>0</v>
      </c>
      <c r="AG4" s="86" t="s">
        <v>312</v>
      </c>
      <c r="AH4" s="86"/>
      <c r="AI4" s="92" t="s">
        <v>310</v>
      </c>
      <c r="AJ4" s="86" t="b">
        <v>0</v>
      </c>
      <c r="AK4" s="86">
        <v>13</v>
      </c>
      <c r="AL4" s="92" t="s">
        <v>310</v>
      </c>
      <c r="AM4" s="86" t="s">
        <v>313</v>
      </c>
      <c r="AN4" s="86" t="b">
        <v>0</v>
      </c>
      <c r="AO4" s="92" t="s">
        <v>290</v>
      </c>
      <c r="AP4" s="86" t="s">
        <v>316</v>
      </c>
      <c r="AQ4" s="86">
        <v>0</v>
      </c>
      <c r="AR4" s="86">
        <v>0</v>
      </c>
      <c r="AS4" s="86"/>
      <c r="AT4" s="86"/>
      <c r="AU4" s="86"/>
      <c r="AV4" s="86"/>
      <c r="AW4" s="86"/>
      <c r="AX4" s="86"/>
      <c r="AY4" s="86"/>
      <c r="AZ4" s="86"/>
      <c r="BA4">
        <v>1</v>
      </c>
      <c r="BB4" s="85" t="str">
        <f>REPLACE(INDEX(GroupVertices[Group],MATCH(Edges[[#This Row],[Vertex 1]],GroupVertices[Vertex],0)),1,1,"")</f>
        <v>5</v>
      </c>
      <c r="BC4" s="85" t="str">
        <f>REPLACE(INDEX(GroupVertices[Group],MATCH(Edges[[#This Row],[Vertex 2]],GroupVertices[Vertex],0)),1,1,"")</f>
        <v>5</v>
      </c>
      <c r="BD4" s="51">
        <v>0</v>
      </c>
      <c r="BE4" s="52">
        <v>0</v>
      </c>
      <c r="BF4" s="51">
        <v>0</v>
      </c>
      <c r="BG4" s="52">
        <v>0</v>
      </c>
      <c r="BH4" s="51">
        <v>0</v>
      </c>
      <c r="BI4" s="52">
        <v>0</v>
      </c>
      <c r="BJ4" s="51">
        <v>8</v>
      </c>
      <c r="BK4" s="52">
        <v>100</v>
      </c>
      <c r="BL4" s="51">
        <v>8</v>
      </c>
    </row>
    <row r="5" spans="1:64" ht="45">
      <c r="A5" s="84" t="s">
        <v>214</v>
      </c>
      <c r="B5" s="84" t="s">
        <v>213</v>
      </c>
      <c r="C5" s="53" t="s">
        <v>764</v>
      </c>
      <c r="D5" s="54">
        <v>3</v>
      </c>
      <c r="E5" s="65" t="s">
        <v>132</v>
      </c>
      <c r="F5" s="55">
        <v>35</v>
      </c>
      <c r="G5" s="53"/>
      <c r="H5" s="57"/>
      <c r="I5" s="56"/>
      <c r="J5" s="56"/>
      <c r="K5" s="36" t="s">
        <v>65</v>
      </c>
      <c r="L5" s="83">
        <v>5</v>
      </c>
      <c r="M5" s="83"/>
      <c r="N5" s="63"/>
      <c r="O5" s="86" t="s">
        <v>230</v>
      </c>
      <c r="P5" s="88">
        <v>43597.321122685185</v>
      </c>
      <c r="Q5" s="86" t="s">
        <v>233</v>
      </c>
      <c r="R5" s="89" t="s">
        <v>246</v>
      </c>
      <c r="S5" s="86" t="s">
        <v>253</v>
      </c>
      <c r="T5" s="86"/>
      <c r="U5" s="89" t="s">
        <v>256</v>
      </c>
      <c r="V5" s="89" t="s">
        <v>256</v>
      </c>
      <c r="W5" s="88">
        <v>43597.321122685185</v>
      </c>
      <c r="X5" s="89" t="s">
        <v>272</v>
      </c>
      <c r="Y5" s="86"/>
      <c r="Z5" s="86"/>
      <c r="AA5" s="92" t="s">
        <v>291</v>
      </c>
      <c r="AB5" s="86"/>
      <c r="AC5" s="86" t="b">
        <v>0</v>
      </c>
      <c r="AD5" s="86">
        <v>0</v>
      </c>
      <c r="AE5" s="92" t="s">
        <v>310</v>
      </c>
      <c r="AF5" s="86" t="b">
        <v>0</v>
      </c>
      <c r="AG5" s="86" t="s">
        <v>312</v>
      </c>
      <c r="AH5" s="86"/>
      <c r="AI5" s="92" t="s">
        <v>310</v>
      </c>
      <c r="AJ5" s="86" t="b">
        <v>0</v>
      </c>
      <c r="AK5" s="86">
        <v>0</v>
      </c>
      <c r="AL5" s="92" t="s">
        <v>290</v>
      </c>
      <c r="AM5" s="86" t="s">
        <v>313</v>
      </c>
      <c r="AN5" s="86" t="b">
        <v>0</v>
      </c>
      <c r="AO5" s="92" t="s">
        <v>290</v>
      </c>
      <c r="AP5" s="86" t="s">
        <v>176</v>
      </c>
      <c r="AQ5" s="86">
        <v>0</v>
      </c>
      <c r="AR5" s="86">
        <v>0</v>
      </c>
      <c r="AS5" s="86"/>
      <c r="AT5" s="86"/>
      <c r="AU5" s="86"/>
      <c r="AV5" s="86"/>
      <c r="AW5" s="86"/>
      <c r="AX5" s="86"/>
      <c r="AY5" s="86"/>
      <c r="AZ5" s="86"/>
      <c r="BA5">
        <v>1</v>
      </c>
      <c r="BB5" s="85" t="str">
        <f>REPLACE(INDEX(GroupVertices[Group],MATCH(Edges[[#This Row],[Vertex 1]],GroupVertices[Vertex],0)),1,1,"")</f>
        <v>5</v>
      </c>
      <c r="BC5" s="85" t="str">
        <f>REPLACE(INDEX(GroupVertices[Group],MATCH(Edges[[#This Row],[Vertex 2]],GroupVertices[Vertex],0)),1,1,"")</f>
        <v>5</v>
      </c>
      <c r="BD5" s="51">
        <v>0</v>
      </c>
      <c r="BE5" s="52">
        <v>0</v>
      </c>
      <c r="BF5" s="51">
        <v>0</v>
      </c>
      <c r="BG5" s="52">
        <v>0</v>
      </c>
      <c r="BH5" s="51">
        <v>0</v>
      </c>
      <c r="BI5" s="52">
        <v>0</v>
      </c>
      <c r="BJ5" s="51">
        <v>10</v>
      </c>
      <c r="BK5" s="52">
        <v>100</v>
      </c>
      <c r="BL5" s="51">
        <v>10</v>
      </c>
    </row>
    <row r="6" spans="1:64" ht="45">
      <c r="A6" s="84" t="s">
        <v>215</v>
      </c>
      <c r="B6" s="84" t="s">
        <v>215</v>
      </c>
      <c r="C6" s="53" t="s">
        <v>764</v>
      </c>
      <c r="D6" s="54">
        <v>3</v>
      </c>
      <c r="E6" s="65" t="s">
        <v>132</v>
      </c>
      <c r="F6" s="55">
        <v>35</v>
      </c>
      <c r="G6" s="53"/>
      <c r="H6" s="57"/>
      <c r="I6" s="56"/>
      <c r="J6" s="56"/>
      <c r="K6" s="36" t="s">
        <v>65</v>
      </c>
      <c r="L6" s="83">
        <v>6</v>
      </c>
      <c r="M6" s="83"/>
      <c r="N6" s="63"/>
      <c r="O6" s="86" t="s">
        <v>176</v>
      </c>
      <c r="P6" s="88">
        <v>43597.71548611111</v>
      </c>
      <c r="Q6" s="86" t="s">
        <v>234</v>
      </c>
      <c r="R6" s="89" t="s">
        <v>247</v>
      </c>
      <c r="S6" s="86" t="s">
        <v>254</v>
      </c>
      <c r="T6" s="86"/>
      <c r="U6" s="86"/>
      <c r="V6" s="89" t="s">
        <v>258</v>
      </c>
      <c r="W6" s="88">
        <v>43597.71548611111</v>
      </c>
      <c r="X6" s="89" t="s">
        <v>273</v>
      </c>
      <c r="Y6" s="86"/>
      <c r="Z6" s="86"/>
      <c r="AA6" s="92" t="s">
        <v>292</v>
      </c>
      <c r="AB6" s="86"/>
      <c r="AC6" s="86" t="b">
        <v>0</v>
      </c>
      <c r="AD6" s="86">
        <v>0</v>
      </c>
      <c r="AE6" s="92" t="s">
        <v>310</v>
      </c>
      <c r="AF6" s="86" t="b">
        <v>0</v>
      </c>
      <c r="AG6" s="86" t="s">
        <v>312</v>
      </c>
      <c r="AH6" s="86"/>
      <c r="AI6" s="92" t="s">
        <v>310</v>
      </c>
      <c r="AJ6" s="86" t="b">
        <v>0</v>
      </c>
      <c r="AK6" s="86">
        <v>0</v>
      </c>
      <c r="AL6" s="92" t="s">
        <v>310</v>
      </c>
      <c r="AM6" s="86" t="s">
        <v>313</v>
      </c>
      <c r="AN6" s="86" t="b">
        <v>1</v>
      </c>
      <c r="AO6" s="92" t="s">
        <v>292</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22</v>
      </c>
      <c r="BK6" s="52">
        <v>100</v>
      </c>
      <c r="BL6" s="51">
        <v>22</v>
      </c>
    </row>
    <row r="7" spans="1:64" ht="45">
      <c r="A7" s="84" t="s">
        <v>216</v>
      </c>
      <c r="B7" s="84" t="s">
        <v>221</v>
      </c>
      <c r="C7" s="53" t="s">
        <v>764</v>
      </c>
      <c r="D7" s="54">
        <v>3</v>
      </c>
      <c r="E7" s="65" t="s">
        <v>132</v>
      </c>
      <c r="F7" s="55">
        <v>35</v>
      </c>
      <c r="G7" s="53"/>
      <c r="H7" s="57"/>
      <c r="I7" s="56"/>
      <c r="J7" s="56"/>
      <c r="K7" s="36" t="s">
        <v>65</v>
      </c>
      <c r="L7" s="83">
        <v>7</v>
      </c>
      <c r="M7" s="83"/>
      <c r="N7" s="63"/>
      <c r="O7" s="86" t="s">
        <v>230</v>
      </c>
      <c r="P7" s="88">
        <v>43601.00240740741</v>
      </c>
      <c r="Q7" s="86" t="s">
        <v>235</v>
      </c>
      <c r="R7" s="86"/>
      <c r="S7" s="86"/>
      <c r="T7" s="86"/>
      <c r="U7" s="86"/>
      <c r="V7" s="89" t="s">
        <v>259</v>
      </c>
      <c r="W7" s="88">
        <v>43601.00240740741</v>
      </c>
      <c r="X7" s="89" t="s">
        <v>274</v>
      </c>
      <c r="Y7" s="86"/>
      <c r="Z7" s="86"/>
      <c r="AA7" s="92" t="s">
        <v>293</v>
      </c>
      <c r="AB7" s="86"/>
      <c r="AC7" s="86" t="b">
        <v>0</v>
      </c>
      <c r="AD7" s="86">
        <v>0</v>
      </c>
      <c r="AE7" s="92" t="s">
        <v>310</v>
      </c>
      <c r="AF7" s="86" t="b">
        <v>0</v>
      </c>
      <c r="AG7" s="86" t="s">
        <v>312</v>
      </c>
      <c r="AH7" s="86"/>
      <c r="AI7" s="92" t="s">
        <v>310</v>
      </c>
      <c r="AJ7" s="86" t="b">
        <v>0</v>
      </c>
      <c r="AK7" s="86">
        <v>0</v>
      </c>
      <c r="AL7" s="92" t="s">
        <v>299</v>
      </c>
      <c r="AM7" s="86" t="s">
        <v>313</v>
      </c>
      <c r="AN7" s="86" t="b">
        <v>0</v>
      </c>
      <c r="AO7" s="92" t="s">
        <v>299</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23</v>
      </c>
      <c r="BK7" s="52">
        <v>100</v>
      </c>
      <c r="BL7" s="51">
        <v>23</v>
      </c>
    </row>
    <row r="8" spans="1:64" ht="45">
      <c r="A8" s="84" t="s">
        <v>217</v>
      </c>
      <c r="B8" s="84" t="s">
        <v>221</v>
      </c>
      <c r="C8" s="53" t="s">
        <v>764</v>
      </c>
      <c r="D8" s="54">
        <v>3</v>
      </c>
      <c r="E8" s="65" t="s">
        <v>132</v>
      </c>
      <c r="F8" s="55">
        <v>35</v>
      </c>
      <c r="G8" s="53"/>
      <c r="H8" s="57"/>
      <c r="I8" s="56"/>
      <c r="J8" s="56"/>
      <c r="K8" s="36" t="s">
        <v>65</v>
      </c>
      <c r="L8" s="83">
        <v>8</v>
      </c>
      <c r="M8" s="83"/>
      <c r="N8" s="63"/>
      <c r="O8" s="86" t="s">
        <v>230</v>
      </c>
      <c r="P8" s="88">
        <v>43601.00546296296</v>
      </c>
      <c r="Q8" s="86" t="s">
        <v>235</v>
      </c>
      <c r="R8" s="86"/>
      <c r="S8" s="86"/>
      <c r="T8" s="86"/>
      <c r="U8" s="86"/>
      <c r="V8" s="89" t="s">
        <v>260</v>
      </c>
      <c r="W8" s="88">
        <v>43601.00546296296</v>
      </c>
      <c r="X8" s="89" t="s">
        <v>275</v>
      </c>
      <c r="Y8" s="86"/>
      <c r="Z8" s="86"/>
      <c r="AA8" s="92" t="s">
        <v>294</v>
      </c>
      <c r="AB8" s="86"/>
      <c r="AC8" s="86" t="b">
        <v>0</v>
      </c>
      <c r="AD8" s="86">
        <v>0</v>
      </c>
      <c r="AE8" s="92" t="s">
        <v>310</v>
      </c>
      <c r="AF8" s="86" t="b">
        <v>0</v>
      </c>
      <c r="AG8" s="86" t="s">
        <v>312</v>
      </c>
      <c r="AH8" s="86"/>
      <c r="AI8" s="92" t="s">
        <v>310</v>
      </c>
      <c r="AJ8" s="86" t="b">
        <v>0</v>
      </c>
      <c r="AK8" s="86">
        <v>0</v>
      </c>
      <c r="AL8" s="92" t="s">
        <v>299</v>
      </c>
      <c r="AM8" s="86" t="s">
        <v>313</v>
      </c>
      <c r="AN8" s="86" t="b">
        <v>0</v>
      </c>
      <c r="AO8" s="92" t="s">
        <v>299</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23</v>
      </c>
      <c r="BK8" s="52">
        <v>100</v>
      </c>
      <c r="BL8" s="51">
        <v>23</v>
      </c>
    </row>
    <row r="9" spans="1:64" ht="30">
      <c r="A9" s="84" t="s">
        <v>218</v>
      </c>
      <c r="B9" s="84" t="s">
        <v>218</v>
      </c>
      <c r="C9" s="53" t="s">
        <v>765</v>
      </c>
      <c r="D9" s="54">
        <v>10</v>
      </c>
      <c r="E9" s="65" t="s">
        <v>136</v>
      </c>
      <c r="F9" s="55">
        <v>12</v>
      </c>
      <c r="G9" s="53"/>
      <c r="H9" s="57"/>
      <c r="I9" s="56"/>
      <c r="J9" s="56"/>
      <c r="K9" s="36" t="s">
        <v>65</v>
      </c>
      <c r="L9" s="83">
        <v>9</v>
      </c>
      <c r="M9" s="83"/>
      <c r="N9" s="63"/>
      <c r="O9" s="86" t="s">
        <v>176</v>
      </c>
      <c r="P9" s="88">
        <v>43601.06611111111</v>
      </c>
      <c r="Q9" s="86" t="s">
        <v>236</v>
      </c>
      <c r="R9" s="86"/>
      <c r="S9" s="86"/>
      <c r="T9" s="86"/>
      <c r="U9" s="86"/>
      <c r="V9" s="89" t="s">
        <v>261</v>
      </c>
      <c r="W9" s="88">
        <v>43601.06611111111</v>
      </c>
      <c r="X9" s="89" t="s">
        <v>276</v>
      </c>
      <c r="Y9" s="86"/>
      <c r="Z9" s="86"/>
      <c r="AA9" s="92" t="s">
        <v>295</v>
      </c>
      <c r="AB9" s="86"/>
      <c r="AC9" s="86" t="b">
        <v>0</v>
      </c>
      <c r="AD9" s="86">
        <v>0</v>
      </c>
      <c r="AE9" s="92" t="s">
        <v>310</v>
      </c>
      <c r="AF9" s="86" t="b">
        <v>0</v>
      </c>
      <c r="AG9" s="86" t="s">
        <v>312</v>
      </c>
      <c r="AH9" s="86"/>
      <c r="AI9" s="92" t="s">
        <v>310</v>
      </c>
      <c r="AJ9" s="86" t="b">
        <v>0</v>
      </c>
      <c r="AK9" s="86">
        <v>0</v>
      </c>
      <c r="AL9" s="92" t="s">
        <v>310</v>
      </c>
      <c r="AM9" s="86" t="s">
        <v>314</v>
      </c>
      <c r="AN9" s="86" t="b">
        <v>0</v>
      </c>
      <c r="AO9" s="92" t="s">
        <v>295</v>
      </c>
      <c r="AP9" s="86" t="s">
        <v>176</v>
      </c>
      <c r="AQ9" s="86">
        <v>0</v>
      </c>
      <c r="AR9" s="86">
        <v>0</v>
      </c>
      <c r="AS9" s="86"/>
      <c r="AT9" s="86"/>
      <c r="AU9" s="86"/>
      <c r="AV9" s="86"/>
      <c r="AW9" s="86"/>
      <c r="AX9" s="86"/>
      <c r="AY9" s="86"/>
      <c r="AZ9" s="86"/>
      <c r="BA9">
        <v>2</v>
      </c>
      <c r="BB9" s="85" t="str">
        <f>REPLACE(INDEX(GroupVertices[Group],MATCH(Edges[[#This Row],[Vertex 1]],GroupVertices[Vertex],0)),1,1,"")</f>
        <v>2</v>
      </c>
      <c r="BC9" s="85" t="str">
        <f>REPLACE(INDEX(GroupVertices[Group],MATCH(Edges[[#This Row],[Vertex 2]],GroupVertices[Vertex],0)),1,1,"")</f>
        <v>2</v>
      </c>
      <c r="BD9" s="51">
        <v>0</v>
      </c>
      <c r="BE9" s="52">
        <v>0</v>
      </c>
      <c r="BF9" s="51">
        <v>0</v>
      </c>
      <c r="BG9" s="52">
        <v>0</v>
      </c>
      <c r="BH9" s="51">
        <v>0</v>
      </c>
      <c r="BI9" s="52">
        <v>0</v>
      </c>
      <c r="BJ9" s="51">
        <v>23</v>
      </c>
      <c r="BK9" s="52">
        <v>100</v>
      </c>
      <c r="BL9" s="51">
        <v>23</v>
      </c>
    </row>
    <row r="10" spans="1:64" ht="30">
      <c r="A10" s="84" t="s">
        <v>218</v>
      </c>
      <c r="B10" s="84" t="s">
        <v>218</v>
      </c>
      <c r="C10" s="53" t="s">
        <v>765</v>
      </c>
      <c r="D10" s="54">
        <v>10</v>
      </c>
      <c r="E10" s="65" t="s">
        <v>136</v>
      </c>
      <c r="F10" s="55">
        <v>12</v>
      </c>
      <c r="G10" s="53"/>
      <c r="H10" s="57"/>
      <c r="I10" s="56"/>
      <c r="J10" s="56"/>
      <c r="K10" s="36" t="s">
        <v>65</v>
      </c>
      <c r="L10" s="83">
        <v>10</v>
      </c>
      <c r="M10" s="83"/>
      <c r="N10" s="63"/>
      <c r="O10" s="86" t="s">
        <v>176</v>
      </c>
      <c r="P10" s="88">
        <v>43601.07177083333</v>
      </c>
      <c r="Q10" s="86" t="s">
        <v>237</v>
      </c>
      <c r="R10" s="86"/>
      <c r="S10" s="86"/>
      <c r="T10" s="86"/>
      <c r="U10" s="86"/>
      <c r="V10" s="89" t="s">
        <v>261</v>
      </c>
      <c r="W10" s="88">
        <v>43601.07177083333</v>
      </c>
      <c r="X10" s="89" t="s">
        <v>277</v>
      </c>
      <c r="Y10" s="86"/>
      <c r="Z10" s="86"/>
      <c r="AA10" s="92" t="s">
        <v>296</v>
      </c>
      <c r="AB10" s="86"/>
      <c r="AC10" s="86" t="b">
        <v>0</v>
      </c>
      <c r="AD10" s="86">
        <v>0</v>
      </c>
      <c r="AE10" s="92" t="s">
        <v>310</v>
      </c>
      <c r="AF10" s="86" t="b">
        <v>0</v>
      </c>
      <c r="AG10" s="86" t="s">
        <v>312</v>
      </c>
      <c r="AH10" s="86"/>
      <c r="AI10" s="92" t="s">
        <v>310</v>
      </c>
      <c r="AJ10" s="86" t="b">
        <v>0</v>
      </c>
      <c r="AK10" s="86">
        <v>0</v>
      </c>
      <c r="AL10" s="92" t="s">
        <v>310</v>
      </c>
      <c r="AM10" s="86" t="s">
        <v>314</v>
      </c>
      <c r="AN10" s="86" t="b">
        <v>0</v>
      </c>
      <c r="AO10" s="92" t="s">
        <v>296</v>
      </c>
      <c r="AP10" s="86" t="s">
        <v>176</v>
      </c>
      <c r="AQ10" s="86">
        <v>0</v>
      </c>
      <c r="AR10" s="86">
        <v>0</v>
      </c>
      <c r="AS10" s="86"/>
      <c r="AT10" s="86"/>
      <c r="AU10" s="86"/>
      <c r="AV10" s="86"/>
      <c r="AW10" s="86"/>
      <c r="AX10" s="86"/>
      <c r="AY10" s="86"/>
      <c r="AZ10" s="86"/>
      <c r="BA10">
        <v>2</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21</v>
      </c>
      <c r="BK10" s="52">
        <v>100</v>
      </c>
      <c r="BL10" s="51">
        <v>21</v>
      </c>
    </row>
    <row r="11" spans="1:64" ht="45">
      <c r="A11" s="84" t="s">
        <v>219</v>
      </c>
      <c r="B11" s="84" t="s">
        <v>221</v>
      </c>
      <c r="C11" s="53" t="s">
        <v>764</v>
      </c>
      <c r="D11" s="54">
        <v>3</v>
      </c>
      <c r="E11" s="65" t="s">
        <v>132</v>
      </c>
      <c r="F11" s="55">
        <v>35</v>
      </c>
      <c r="G11" s="53"/>
      <c r="H11" s="57"/>
      <c r="I11" s="56"/>
      <c r="J11" s="56"/>
      <c r="K11" s="36" t="s">
        <v>65</v>
      </c>
      <c r="L11" s="83">
        <v>11</v>
      </c>
      <c r="M11" s="83"/>
      <c r="N11" s="63"/>
      <c r="O11" s="86" t="s">
        <v>230</v>
      </c>
      <c r="P11" s="88">
        <v>43601.08001157407</v>
      </c>
      <c r="Q11" s="86" t="s">
        <v>235</v>
      </c>
      <c r="R11" s="86"/>
      <c r="S11" s="86"/>
      <c r="T11" s="86"/>
      <c r="U11" s="86"/>
      <c r="V11" s="89" t="s">
        <v>262</v>
      </c>
      <c r="W11" s="88">
        <v>43601.08001157407</v>
      </c>
      <c r="X11" s="89" t="s">
        <v>278</v>
      </c>
      <c r="Y11" s="86"/>
      <c r="Z11" s="86"/>
      <c r="AA11" s="92" t="s">
        <v>297</v>
      </c>
      <c r="AB11" s="86"/>
      <c r="AC11" s="86" t="b">
        <v>0</v>
      </c>
      <c r="AD11" s="86">
        <v>0</v>
      </c>
      <c r="AE11" s="92" t="s">
        <v>310</v>
      </c>
      <c r="AF11" s="86" t="b">
        <v>0</v>
      </c>
      <c r="AG11" s="86" t="s">
        <v>312</v>
      </c>
      <c r="AH11" s="86"/>
      <c r="AI11" s="92" t="s">
        <v>310</v>
      </c>
      <c r="AJ11" s="86" t="b">
        <v>0</v>
      </c>
      <c r="AK11" s="86">
        <v>0</v>
      </c>
      <c r="AL11" s="92" t="s">
        <v>299</v>
      </c>
      <c r="AM11" s="86" t="s">
        <v>313</v>
      </c>
      <c r="AN11" s="86" t="b">
        <v>0</v>
      </c>
      <c r="AO11" s="92" t="s">
        <v>299</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23</v>
      </c>
      <c r="BK11" s="52">
        <v>100</v>
      </c>
      <c r="BL11" s="51">
        <v>23</v>
      </c>
    </row>
    <row r="12" spans="1:64" ht="45">
      <c r="A12" s="84" t="s">
        <v>220</v>
      </c>
      <c r="B12" s="84" t="s">
        <v>221</v>
      </c>
      <c r="C12" s="53" t="s">
        <v>764</v>
      </c>
      <c r="D12" s="54">
        <v>3</v>
      </c>
      <c r="E12" s="65" t="s">
        <v>132</v>
      </c>
      <c r="F12" s="55">
        <v>35</v>
      </c>
      <c r="G12" s="53"/>
      <c r="H12" s="57"/>
      <c r="I12" s="56"/>
      <c r="J12" s="56"/>
      <c r="K12" s="36" t="s">
        <v>65</v>
      </c>
      <c r="L12" s="83">
        <v>12</v>
      </c>
      <c r="M12" s="83"/>
      <c r="N12" s="63"/>
      <c r="O12" s="86" t="s">
        <v>230</v>
      </c>
      <c r="P12" s="88">
        <v>43601.22565972222</v>
      </c>
      <c r="Q12" s="86" t="s">
        <v>235</v>
      </c>
      <c r="R12" s="86"/>
      <c r="S12" s="86"/>
      <c r="T12" s="86"/>
      <c r="U12" s="86"/>
      <c r="V12" s="89" t="s">
        <v>263</v>
      </c>
      <c r="W12" s="88">
        <v>43601.22565972222</v>
      </c>
      <c r="X12" s="89" t="s">
        <v>279</v>
      </c>
      <c r="Y12" s="86"/>
      <c r="Z12" s="86"/>
      <c r="AA12" s="92" t="s">
        <v>298</v>
      </c>
      <c r="AB12" s="86"/>
      <c r="AC12" s="86" t="b">
        <v>0</v>
      </c>
      <c r="AD12" s="86">
        <v>0</v>
      </c>
      <c r="AE12" s="92" t="s">
        <v>310</v>
      </c>
      <c r="AF12" s="86" t="b">
        <v>0</v>
      </c>
      <c r="AG12" s="86" t="s">
        <v>312</v>
      </c>
      <c r="AH12" s="86"/>
      <c r="AI12" s="92" t="s">
        <v>310</v>
      </c>
      <c r="AJ12" s="86" t="b">
        <v>0</v>
      </c>
      <c r="AK12" s="86">
        <v>0</v>
      </c>
      <c r="AL12" s="92" t="s">
        <v>299</v>
      </c>
      <c r="AM12" s="86" t="s">
        <v>313</v>
      </c>
      <c r="AN12" s="86" t="b">
        <v>0</v>
      </c>
      <c r="AO12" s="92" t="s">
        <v>299</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23</v>
      </c>
      <c r="BK12" s="52">
        <v>100</v>
      </c>
      <c r="BL12" s="51">
        <v>23</v>
      </c>
    </row>
    <row r="13" spans="1:64" ht="45">
      <c r="A13" s="84" t="s">
        <v>221</v>
      </c>
      <c r="B13" s="84" t="s">
        <v>221</v>
      </c>
      <c r="C13" s="53" t="s">
        <v>764</v>
      </c>
      <c r="D13" s="54">
        <v>3</v>
      </c>
      <c r="E13" s="65" t="s">
        <v>132</v>
      </c>
      <c r="F13" s="55">
        <v>35</v>
      </c>
      <c r="G13" s="53"/>
      <c r="H13" s="57"/>
      <c r="I13" s="56"/>
      <c r="J13" s="56"/>
      <c r="K13" s="36" t="s">
        <v>65</v>
      </c>
      <c r="L13" s="83">
        <v>13</v>
      </c>
      <c r="M13" s="83"/>
      <c r="N13" s="63"/>
      <c r="O13" s="86" t="s">
        <v>176</v>
      </c>
      <c r="P13" s="88">
        <v>43600.84128472222</v>
      </c>
      <c r="Q13" s="86" t="s">
        <v>238</v>
      </c>
      <c r="R13" s="86"/>
      <c r="S13" s="86"/>
      <c r="T13" s="86"/>
      <c r="U13" s="86"/>
      <c r="V13" s="89" t="s">
        <v>264</v>
      </c>
      <c r="W13" s="88">
        <v>43600.84128472222</v>
      </c>
      <c r="X13" s="89" t="s">
        <v>280</v>
      </c>
      <c r="Y13" s="86"/>
      <c r="Z13" s="86"/>
      <c r="AA13" s="92" t="s">
        <v>299</v>
      </c>
      <c r="AB13" s="86"/>
      <c r="AC13" s="86" t="b">
        <v>0</v>
      </c>
      <c r="AD13" s="86">
        <v>0</v>
      </c>
      <c r="AE13" s="92" t="s">
        <v>310</v>
      </c>
      <c r="AF13" s="86" t="b">
        <v>0</v>
      </c>
      <c r="AG13" s="86" t="s">
        <v>312</v>
      </c>
      <c r="AH13" s="86"/>
      <c r="AI13" s="92" t="s">
        <v>310</v>
      </c>
      <c r="AJ13" s="86" t="b">
        <v>0</v>
      </c>
      <c r="AK13" s="86">
        <v>0</v>
      </c>
      <c r="AL13" s="92" t="s">
        <v>310</v>
      </c>
      <c r="AM13" s="86" t="s">
        <v>314</v>
      </c>
      <c r="AN13" s="86" t="b">
        <v>0</v>
      </c>
      <c r="AO13" s="92" t="s">
        <v>299</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21</v>
      </c>
      <c r="BK13" s="52">
        <v>100</v>
      </c>
      <c r="BL13" s="51">
        <v>21</v>
      </c>
    </row>
    <row r="14" spans="1:64" ht="45">
      <c r="A14" s="84" t="s">
        <v>222</v>
      </c>
      <c r="B14" s="84" t="s">
        <v>221</v>
      </c>
      <c r="C14" s="53" t="s">
        <v>764</v>
      </c>
      <c r="D14" s="54">
        <v>3</v>
      </c>
      <c r="E14" s="65" t="s">
        <v>132</v>
      </c>
      <c r="F14" s="55">
        <v>35</v>
      </c>
      <c r="G14" s="53"/>
      <c r="H14" s="57"/>
      <c r="I14" s="56"/>
      <c r="J14" s="56"/>
      <c r="K14" s="36" t="s">
        <v>65</v>
      </c>
      <c r="L14" s="83">
        <v>14</v>
      </c>
      <c r="M14" s="83"/>
      <c r="N14" s="63"/>
      <c r="O14" s="86" t="s">
        <v>230</v>
      </c>
      <c r="P14" s="88">
        <v>43601.26280092593</v>
      </c>
      <c r="Q14" s="86" t="s">
        <v>235</v>
      </c>
      <c r="R14" s="86"/>
      <c r="S14" s="86"/>
      <c r="T14" s="86"/>
      <c r="U14" s="86"/>
      <c r="V14" s="89" t="s">
        <v>265</v>
      </c>
      <c r="W14" s="88">
        <v>43601.26280092593</v>
      </c>
      <c r="X14" s="89" t="s">
        <v>281</v>
      </c>
      <c r="Y14" s="86"/>
      <c r="Z14" s="86"/>
      <c r="AA14" s="92" t="s">
        <v>300</v>
      </c>
      <c r="AB14" s="86"/>
      <c r="AC14" s="86" t="b">
        <v>0</v>
      </c>
      <c r="AD14" s="86">
        <v>0</v>
      </c>
      <c r="AE14" s="92" t="s">
        <v>310</v>
      </c>
      <c r="AF14" s="86" t="b">
        <v>0</v>
      </c>
      <c r="AG14" s="86" t="s">
        <v>312</v>
      </c>
      <c r="AH14" s="86"/>
      <c r="AI14" s="92" t="s">
        <v>310</v>
      </c>
      <c r="AJ14" s="86" t="b">
        <v>0</v>
      </c>
      <c r="AK14" s="86">
        <v>0</v>
      </c>
      <c r="AL14" s="92" t="s">
        <v>299</v>
      </c>
      <c r="AM14" s="86" t="s">
        <v>314</v>
      </c>
      <c r="AN14" s="86" t="b">
        <v>0</v>
      </c>
      <c r="AO14" s="92" t="s">
        <v>299</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23</v>
      </c>
      <c r="BK14" s="52">
        <v>100</v>
      </c>
      <c r="BL14" s="51">
        <v>23</v>
      </c>
    </row>
    <row r="15" spans="1:64" ht="45">
      <c r="A15" s="84" t="s">
        <v>223</v>
      </c>
      <c r="B15" s="84" t="s">
        <v>228</v>
      </c>
      <c r="C15" s="53" t="s">
        <v>764</v>
      </c>
      <c r="D15" s="54">
        <v>3</v>
      </c>
      <c r="E15" s="65" t="s">
        <v>132</v>
      </c>
      <c r="F15" s="55">
        <v>35</v>
      </c>
      <c r="G15" s="53"/>
      <c r="H15" s="57"/>
      <c r="I15" s="56"/>
      <c r="J15" s="56"/>
      <c r="K15" s="36" t="s">
        <v>65</v>
      </c>
      <c r="L15" s="83">
        <v>15</v>
      </c>
      <c r="M15" s="83"/>
      <c r="N15" s="63"/>
      <c r="O15" s="86" t="s">
        <v>229</v>
      </c>
      <c r="P15" s="88">
        <v>43601.59449074074</v>
      </c>
      <c r="Q15" s="86" t="s">
        <v>239</v>
      </c>
      <c r="R15" s="86"/>
      <c r="S15" s="86"/>
      <c r="T15" s="86"/>
      <c r="U15" s="86"/>
      <c r="V15" s="89" t="s">
        <v>266</v>
      </c>
      <c r="W15" s="88">
        <v>43601.59449074074</v>
      </c>
      <c r="X15" s="89" t="s">
        <v>282</v>
      </c>
      <c r="Y15" s="86"/>
      <c r="Z15" s="86"/>
      <c r="AA15" s="92" t="s">
        <v>301</v>
      </c>
      <c r="AB15" s="86"/>
      <c r="AC15" s="86" t="b">
        <v>0</v>
      </c>
      <c r="AD15" s="86">
        <v>0</v>
      </c>
      <c r="AE15" s="92" t="s">
        <v>311</v>
      </c>
      <c r="AF15" s="86" t="b">
        <v>0</v>
      </c>
      <c r="AG15" s="86" t="s">
        <v>312</v>
      </c>
      <c r="AH15" s="86"/>
      <c r="AI15" s="92" t="s">
        <v>310</v>
      </c>
      <c r="AJ15" s="86" t="b">
        <v>0</v>
      </c>
      <c r="AK15" s="86">
        <v>0</v>
      </c>
      <c r="AL15" s="92" t="s">
        <v>310</v>
      </c>
      <c r="AM15" s="86" t="s">
        <v>313</v>
      </c>
      <c r="AN15" s="86" t="b">
        <v>0</v>
      </c>
      <c r="AO15" s="92" t="s">
        <v>301</v>
      </c>
      <c r="AP15" s="86" t="s">
        <v>176</v>
      </c>
      <c r="AQ15" s="86">
        <v>0</v>
      </c>
      <c r="AR15" s="86">
        <v>0</v>
      </c>
      <c r="AS15" s="86"/>
      <c r="AT15" s="86"/>
      <c r="AU15" s="86"/>
      <c r="AV15" s="86"/>
      <c r="AW15" s="86"/>
      <c r="AX15" s="86"/>
      <c r="AY15" s="86"/>
      <c r="AZ15" s="86"/>
      <c r="BA15">
        <v>1</v>
      </c>
      <c r="BB15" s="85" t="str">
        <f>REPLACE(INDEX(GroupVertices[Group],MATCH(Edges[[#This Row],[Vertex 1]],GroupVertices[Vertex],0)),1,1,"")</f>
        <v>4</v>
      </c>
      <c r="BC15" s="85" t="str">
        <f>REPLACE(INDEX(GroupVertices[Group],MATCH(Edges[[#This Row],[Vertex 2]],GroupVertices[Vertex],0)),1,1,"")</f>
        <v>4</v>
      </c>
      <c r="BD15" s="51">
        <v>0</v>
      </c>
      <c r="BE15" s="52">
        <v>0</v>
      </c>
      <c r="BF15" s="51">
        <v>0</v>
      </c>
      <c r="BG15" s="52">
        <v>0</v>
      </c>
      <c r="BH15" s="51">
        <v>0</v>
      </c>
      <c r="BI15" s="52">
        <v>0</v>
      </c>
      <c r="BJ15" s="51">
        <v>21</v>
      </c>
      <c r="BK15" s="52">
        <v>100</v>
      </c>
      <c r="BL15" s="51">
        <v>21</v>
      </c>
    </row>
    <row r="16" spans="1:64" ht="30">
      <c r="A16" s="84" t="s">
        <v>224</v>
      </c>
      <c r="B16" s="84" t="s">
        <v>224</v>
      </c>
      <c r="C16" s="53" t="s">
        <v>765</v>
      </c>
      <c r="D16" s="54">
        <v>10</v>
      </c>
      <c r="E16" s="65" t="s">
        <v>136</v>
      </c>
      <c r="F16" s="55">
        <v>12</v>
      </c>
      <c r="G16" s="53"/>
      <c r="H16" s="57"/>
      <c r="I16" s="56"/>
      <c r="J16" s="56"/>
      <c r="K16" s="36" t="s">
        <v>65</v>
      </c>
      <c r="L16" s="83">
        <v>16</v>
      </c>
      <c r="M16" s="83"/>
      <c r="N16" s="63"/>
      <c r="O16" s="86" t="s">
        <v>176</v>
      </c>
      <c r="P16" s="88">
        <v>43597.625127314815</v>
      </c>
      <c r="Q16" s="86" t="s">
        <v>240</v>
      </c>
      <c r="R16" s="89" t="s">
        <v>248</v>
      </c>
      <c r="S16" s="86" t="s">
        <v>255</v>
      </c>
      <c r="T16" s="86"/>
      <c r="U16" s="86"/>
      <c r="V16" s="89" t="s">
        <v>267</v>
      </c>
      <c r="W16" s="88">
        <v>43597.625127314815</v>
      </c>
      <c r="X16" s="89" t="s">
        <v>283</v>
      </c>
      <c r="Y16" s="86"/>
      <c r="Z16" s="86"/>
      <c r="AA16" s="92" t="s">
        <v>302</v>
      </c>
      <c r="AB16" s="86"/>
      <c r="AC16" s="86" t="b">
        <v>0</v>
      </c>
      <c r="AD16" s="86">
        <v>0</v>
      </c>
      <c r="AE16" s="92" t="s">
        <v>310</v>
      </c>
      <c r="AF16" s="86" t="b">
        <v>0</v>
      </c>
      <c r="AG16" s="86" t="s">
        <v>312</v>
      </c>
      <c r="AH16" s="86"/>
      <c r="AI16" s="92" t="s">
        <v>310</v>
      </c>
      <c r="AJ16" s="86" t="b">
        <v>0</v>
      </c>
      <c r="AK16" s="86">
        <v>0</v>
      </c>
      <c r="AL16" s="92" t="s">
        <v>310</v>
      </c>
      <c r="AM16" s="86" t="s">
        <v>315</v>
      </c>
      <c r="AN16" s="86" t="b">
        <v>0</v>
      </c>
      <c r="AO16" s="92" t="s">
        <v>302</v>
      </c>
      <c r="AP16" s="86" t="s">
        <v>176</v>
      </c>
      <c r="AQ16" s="86">
        <v>0</v>
      </c>
      <c r="AR16" s="86">
        <v>0</v>
      </c>
      <c r="AS16" s="86"/>
      <c r="AT16" s="86"/>
      <c r="AU16" s="86"/>
      <c r="AV16" s="86"/>
      <c r="AW16" s="86"/>
      <c r="AX16" s="86"/>
      <c r="AY16" s="86"/>
      <c r="AZ16" s="86"/>
      <c r="BA16">
        <v>4</v>
      </c>
      <c r="BB16" s="85" t="str">
        <f>REPLACE(INDEX(GroupVertices[Group],MATCH(Edges[[#This Row],[Vertex 1]],GroupVertices[Vertex],0)),1,1,"")</f>
        <v>2</v>
      </c>
      <c r="BC16" s="85" t="str">
        <f>REPLACE(INDEX(GroupVertices[Group],MATCH(Edges[[#This Row],[Vertex 2]],GroupVertices[Vertex],0)),1,1,"")</f>
        <v>2</v>
      </c>
      <c r="BD16" s="51">
        <v>0</v>
      </c>
      <c r="BE16" s="52">
        <v>0</v>
      </c>
      <c r="BF16" s="51">
        <v>0</v>
      </c>
      <c r="BG16" s="52">
        <v>0</v>
      </c>
      <c r="BH16" s="51">
        <v>0</v>
      </c>
      <c r="BI16" s="52">
        <v>0</v>
      </c>
      <c r="BJ16" s="51">
        <v>10</v>
      </c>
      <c r="BK16" s="52">
        <v>100</v>
      </c>
      <c r="BL16" s="51">
        <v>10</v>
      </c>
    </row>
    <row r="17" spans="1:64" ht="30">
      <c r="A17" s="84" t="s">
        <v>224</v>
      </c>
      <c r="B17" s="84" t="s">
        <v>224</v>
      </c>
      <c r="C17" s="53" t="s">
        <v>765</v>
      </c>
      <c r="D17" s="54">
        <v>10</v>
      </c>
      <c r="E17" s="65" t="s">
        <v>136</v>
      </c>
      <c r="F17" s="55">
        <v>12</v>
      </c>
      <c r="G17" s="53"/>
      <c r="H17" s="57"/>
      <c r="I17" s="56"/>
      <c r="J17" s="56"/>
      <c r="K17" s="36" t="s">
        <v>65</v>
      </c>
      <c r="L17" s="83">
        <v>17</v>
      </c>
      <c r="M17" s="83"/>
      <c r="N17" s="63"/>
      <c r="O17" s="86" t="s">
        <v>176</v>
      </c>
      <c r="P17" s="88">
        <v>43597.81957175926</v>
      </c>
      <c r="Q17" s="86" t="s">
        <v>241</v>
      </c>
      <c r="R17" s="89" t="s">
        <v>249</v>
      </c>
      <c r="S17" s="86" t="s">
        <v>255</v>
      </c>
      <c r="T17" s="86"/>
      <c r="U17" s="86"/>
      <c r="V17" s="89" t="s">
        <v>267</v>
      </c>
      <c r="W17" s="88">
        <v>43597.81957175926</v>
      </c>
      <c r="X17" s="89" t="s">
        <v>284</v>
      </c>
      <c r="Y17" s="86"/>
      <c r="Z17" s="86"/>
      <c r="AA17" s="92" t="s">
        <v>303</v>
      </c>
      <c r="AB17" s="86"/>
      <c r="AC17" s="86" t="b">
        <v>0</v>
      </c>
      <c r="AD17" s="86">
        <v>0</v>
      </c>
      <c r="AE17" s="92" t="s">
        <v>310</v>
      </c>
      <c r="AF17" s="86" t="b">
        <v>0</v>
      </c>
      <c r="AG17" s="86" t="s">
        <v>312</v>
      </c>
      <c r="AH17" s="86"/>
      <c r="AI17" s="92" t="s">
        <v>310</v>
      </c>
      <c r="AJ17" s="86" t="b">
        <v>0</v>
      </c>
      <c r="AK17" s="86">
        <v>0</v>
      </c>
      <c r="AL17" s="92" t="s">
        <v>310</v>
      </c>
      <c r="AM17" s="86" t="s">
        <v>315</v>
      </c>
      <c r="AN17" s="86" t="b">
        <v>0</v>
      </c>
      <c r="AO17" s="92" t="s">
        <v>303</v>
      </c>
      <c r="AP17" s="86" t="s">
        <v>176</v>
      </c>
      <c r="AQ17" s="86">
        <v>0</v>
      </c>
      <c r="AR17" s="86">
        <v>0</v>
      </c>
      <c r="AS17" s="86"/>
      <c r="AT17" s="86"/>
      <c r="AU17" s="86"/>
      <c r="AV17" s="86"/>
      <c r="AW17" s="86"/>
      <c r="AX17" s="86"/>
      <c r="AY17" s="86"/>
      <c r="AZ17" s="86"/>
      <c r="BA17">
        <v>4</v>
      </c>
      <c r="BB17" s="85" t="str">
        <f>REPLACE(INDEX(GroupVertices[Group],MATCH(Edges[[#This Row],[Vertex 1]],GroupVertices[Vertex],0)),1,1,"")</f>
        <v>2</v>
      </c>
      <c r="BC17" s="85" t="str">
        <f>REPLACE(INDEX(GroupVertices[Group],MATCH(Edges[[#This Row],[Vertex 2]],GroupVertices[Vertex],0)),1,1,"")</f>
        <v>2</v>
      </c>
      <c r="BD17" s="51">
        <v>0</v>
      </c>
      <c r="BE17" s="52">
        <v>0</v>
      </c>
      <c r="BF17" s="51">
        <v>0</v>
      </c>
      <c r="BG17" s="52">
        <v>0</v>
      </c>
      <c r="BH17" s="51">
        <v>0</v>
      </c>
      <c r="BI17" s="52">
        <v>0</v>
      </c>
      <c r="BJ17" s="51">
        <v>12</v>
      </c>
      <c r="BK17" s="52">
        <v>100</v>
      </c>
      <c r="BL17" s="51">
        <v>12</v>
      </c>
    </row>
    <row r="18" spans="1:64" ht="30">
      <c r="A18" s="84" t="s">
        <v>224</v>
      </c>
      <c r="B18" s="84" t="s">
        <v>224</v>
      </c>
      <c r="C18" s="53" t="s">
        <v>765</v>
      </c>
      <c r="D18" s="54">
        <v>10</v>
      </c>
      <c r="E18" s="65" t="s">
        <v>136</v>
      </c>
      <c r="F18" s="55">
        <v>12</v>
      </c>
      <c r="G18" s="53"/>
      <c r="H18" s="57"/>
      <c r="I18" s="56"/>
      <c r="J18" s="56"/>
      <c r="K18" s="36" t="s">
        <v>65</v>
      </c>
      <c r="L18" s="83">
        <v>18</v>
      </c>
      <c r="M18" s="83"/>
      <c r="N18" s="63"/>
      <c r="O18" s="86" t="s">
        <v>176</v>
      </c>
      <c r="P18" s="88">
        <v>43598.79178240741</v>
      </c>
      <c r="Q18" s="86" t="s">
        <v>242</v>
      </c>
      <c r="R18" s="89" t="s">
        <v>250</v>
      </c>
      <c r="S18" s="86" t="s">
        <v>255</v>
      </c>
      <c r="T18" s="86"/>
      <c r="U18" s="86"/>
      <c r="V18" s="89" t="s">
        <v>267</v>
      </c>
      <c r="W18" s="88">
        <v>43598.79178240741</v>
      </c>
      <c r="X18" s="89" t="s">
        <v>285</v>
      </c>
      <c r="Y18" s="86"/>
      <c r="Z18" s="86"/>
      <c r="AA18" s="92" t="s">
        <v>304</v>
      </c>
      <c r="AB18" s="86"/>
      <c r="AC18" s="86" t="b">
        <v>0</v>
      </c>
      <c r="AD18" s="86">
        <v>0</v>
      </c>
      <c r="AE18" s="92" t="s">
        <v>310</v>
      </c>
      <c r="AF18" s="86" t="b">
        <v>0</v>
      </c>
      <c r="AG18" s="86" t="s">
        <v>312</v>
      </c>
      <c r="AH18" s="86"/>
      <c r="AI18" s="92" t="s">
        <v>310</v>
      </c>
      <c r="AJ18" s="86" t="b">
        <v>0</v>
      </c>
      <c r="AK18" s="86">
        <v>0</v>
      </c>
      <c r="AL18" s="92" t="s">
        <v>310</v>
      </c>
      <c r="AM18" s="86" t="s">
        <v>315</v>
      </c>
      <c r="AN18" s="86" t="b">
        <v>0</v>
      </c>
      <c r="AO18" s="92" t="s">
        <v>304</v>
      </c>
      <c r="AP18" s="86" t="s">
        <v>176</v>
      </c>
      <c r="AQ18" s="86">
        <v>0</v>
      </c>
      <c r="AR18" s="86">
        <v>0</v>
      </c>
      <c r="AS18" s="86"/>
      <c r="AT18" s="86"/>
      <c r="AU18" s="86"/>
      <c r="AV18" s="86"/>
      <c r="AW18" s="86"/>
      <c r="AX18" s="86"/>
      <c r="AY18" s="86"/>
      <c r="AZ18" s="86"/>
      <c r="BA18">
        <v>4</v>
      </c>
      <c r="BB18" s="85" t="str">
        <f>REPLACE(INDEX(GroupVertices[Group],MATCH(Edges[[#This Row],[Vertex 1]],GroupVertices[Vertex],0)),1,1,"")</f>
        <v>2</v>
      </c>
      <c r="BC18" s="85" t="str">
        <f>REPLACE(INDEX(GroupVertices[Group],MATCH(Edges[[#This Row],[Vertex 2]],GroupVertices[Vertex],0)),1,1,"")</f>
        <v>2</v>
      </c>
      <c r="BD18" s="51">
        <v>0</v>
      </c>
      <c r="BE18" s="52">
        <v>0</v>
      </c>
      <c r="BF18" s="51">
        <v>0</v>
      </c>
      <c r="BG18" s="52">
        <v>0</v>
      </c>
      <c r="BH18" s="51">
        <v>0</v>
      </c>
      <c r="BI18" s="52">
        <v>0</v>
      </c>
      <c r="BJ18" s="51">
        <v>15</v>
      </c>
      <c r="BK18" s="52">
        <v>100</v>
      </c>
      <c r="BL18" s="51">
        <v>15</v>
      </c>
    </row>
    <row r="19" spans="1:64" ht="30">
      <c r="A19" s="84" t="s">
        <v>224</v>
      </c>
      <c r="B19" s="84" t="s">
        <v>224</v>
      </c>
      <c r="C19" s="53" t="s">
        <v>765</v>
      </c>
      <c r="D19" s="54">
        <v>10</v>
      </c>
      <c r="E19" s="65" t="s">
        <v>136</v>
      </c>
      <c r="F19" s="55">
        <v>12</v>
      </c>
      <c r="G19" s="53"/>
      <c r="H19" s="57"/>
      <c r="I19" s="56"/>
      <c r="J19" s="56"/>
      <c r="K19" s="36" t="s">
        <v>65</v>
      </c>
      <c r="L19" s="83">
        <v>19</v>
      </c>
      <c r="M19" s="83"/>
      <c r="N19" s="63"/>
      <c r="O19" s="86" t="s">
        <v>176</v>
      </c>
      <c r="P19" s="88">
        <v>43605.12511574074</v>
      </c>
      <c r="Q19" s="86" t="s">
        <v>243</v>
      </c>
      <c r="R19" s="89" t="s">
        <v>251</v>
      </c>
      <c r="S19" s="86" t="s">
        <v>255</v>
      </c>
      <c r="T19" s="86"/>
      <c r="U19" s="86"/>
      <c r="V19" s="89" t="s">
        <v>267</v>
      </c>
      <c r="W19" s="88">
        <v>43605.12511574074</v>
      </c>
      <c r="X19" s="89" t="s">
        <v>286</v>
      </c>
      <c r="Y19" s="86"/>
      <c r="Z19" s="86"/>
      <c r="AA19" s="92" t="s">
        <v>305</v>
      </c>
      <c r="AB19" s="86"/>
      <c r="AC19" s="86" t="b">
        <v>0</v>
      </c>
      <c r="AD19" s="86">
        <v>0</v>
      </c>
      <c r="AE19" s="92" t="s">
        <v>310</v>
      </c>
      <c r="AF19" s="86" t="b">
        <v>0</v>
      </c>
      <c r="AG19" s="86" t="s">
        <v>312</v>
      </c>
      <c r="AH19" s="86"/>
      <c r="AI19" s="92" t="s">
        <v>310</v>
      </c>
      <c r="AJ19" s="86" t="b">
        <v>0</v>
      </c>
      <c r="AK19" s="86">
        <v>0</v>
      </c>
      <c r="AL19" s="92" t="s">
        <v>310</v>
      </c>
      <c r="AM19" s="86" t="s">
        <v>315</v>
      </c>
      <c r="AN19" s="86" t="b">
        <v>0</v>
      </c>
      <c r="AO19" s="92" t="s">
        <v>305</v>
      </c>
      <c r="AP19" s="86" t="s">
        <v>176</v>
      </c>
      <c r="AQ19" s="86">
        <v>0</v>
      </c>
      <c r="AR19" s="86">
        <v>0</v>
      </c>
      <c r="AS19" s="86"/>
      <c r="AT19" s="86"/>
      <c r="AU19" s="86"/>
      <c r="AV19" s="86"/>
      <c r="AW19" s="86"/>
      <c r="AX19" s="86"/>
      <c r="AY19" s="86"/>
      <c r="AZ19" s="86"/>
      <c r="BA19">
        <v>4</v>
      </c>
      <c r="BB19" s="85" t="str">
        <f>REPLACE(INDEX(GroupVertices[Group],MATCH(Edges[[#This Row],[Vertex 1]],GroupVertices[Vertex],0)),1,1,"")</f>
        <v>2</v>
      </c>
      <c r="BC19" s="85" t="str">
        <f>REPLACE(INDEX(GroupVertices[Group],MATCH(Edges[[#This Row],[Vertex 2]],GroupVertices[Vertex],0)),1,1,"")</f>
        <v>2</v>
      </c>
      <c r="BD19" s="51">
        <v>0</v>
      </c>
      <c r="BE19" s="52">
        <v>0</v>
      </c>
      <c r="BF19" s="51">
        <v>0</v>
      </c>
      <c r="BG19" s="52">
        <v>0</v>
      </c>
      <c r="BH19" s="51">
        <v>0</v>
      </c>
      <c r="BI19" s="52">
        <v>0</v>
      </c>
      <c r="BJ19" s="51">
        <v>11</v>
      </c>
      <c r="BK19" s="52">
        <v>100</v>
      </c>
      <c r="BL19" s="51">
        <v>11</v>
      </c>
    </row>
    <row r="20" spans="1:64" ht="45">
      <c r="A20" s="84" t="s">
        <v>225</v>
      </c>
      <c r="B20" s="84" t="s">
        <v>225</v>
      </c>
      <c r="C20" s="53" t="s">
        <v>764</v>
      </c>
      <c r="D20" s="54">
        <v>3</v>
      </c>
      <c r="E20" s="65" t="s">
        <v>132</v>
      </c>
      <c r="F20" s="55">
        <v>35</v>
      </c>
      <c r="G20" s="53"/>
      <c r="H20" s="57"/>
      <c r="I20" s="56"/>
      <c r="J20" s="56"/>
      <c r="K20" s="36" t="s">
        <v>65</v>
      </c>
      <c r="L20" s="83">
        <v>20</v>
      </c>
      <c r="M20" s="83"/>
      <c r="N20" s="63"/>
      <c r="O20" s="86" t="s">
        <v>176</v>
      </c>
      <c r="P20" s="88">
        <v>43603.55416666667</v>
      </c>
      <c r="Q20" s="86" t="s">
        <v>244</v>
      </c>
      <c r="R20" s="89" t="s">
        <v>252</v>
      </c>
      <c r="S20" s="86" t="s">
        <v>254</v>
      </c>
      <c r="T20" s="86"/>
      <c r="U20" s="86"/>
      <c r="V20" s="89" t="s">
        <v>268</v>
      </c>
      <c r="W20" s="88">
        <v>43603.55416666667</v>
      </c>
      <c r="X20" s="89" t="s">
        <v>287</v>
      </c>
      <c r="Y20" s="86"/>
      <c r="Z20" s="86"/>
      <c r="AA20" s="92" t="s">
        <v>306</v>
      </c>
      <c r="AB20" s="86"/>
      <c r="AC20" s="86" t="b">
        <v>0</v>
      </c>
      <c r="AD20" s="86">
        <v>26</v>
      </c>
      <c r="AE20" s="92" t="s">
        <v>310</v>
      </c>
      <c r="AF20" s="86" t="b">
        <v>0</v>
      </c>
      <c r="AG20" s="86" t="s">
        <v>312</v>
      </c>
      <c r="AH20" s="86"/>
      <c r="AI20" s="92" t="s">
        <v>310</v>
      </c>
      <c r="AJ20" s="86" t="b">
        <v>0</v>
      </c>
      <c r="AK20" s="86">
        <v>15</v>
      </c>
      <c r="AL20" s="92" t="s">
        <v>310</v>
      </c>
      <c r="AM20" s="86" t="s">
        <v>314</v>
      </c>
      <c r="AN20" s="86" t="b">
        <v>1</v>
      </c>
      <c r="AO20" s="92" t="s">
        <v>306</v>
      </c>
      <c r="AP20" s="86" t="s">
        <v>316</v>
      </c>
      <c r="AQ20" s="86">
        <v>0</v>
      </c>
      <c r="AR20" s="86">
        <v>0</v>
      </c>
      <c r="AS20" s="86"/>
      <c r="AT20" s="86"/>
      <c r="AU20" s="86"/>
      <c r="AV20" s="86"/>
      <c r="AW20" s="86"/>
      <c r="AX20" s="86"/>
      <c r="AY20" s="86"/>
      <c r="AZ20" s="86"/>
      <c r="BA20">
        <v>1</v>
      </c>
      <c r="BB20" s="85" t="str">
        <f>REPLACE(INDEX(GroupVertices[Group],MATCH(Edges[[#This Row],[Vertex 1]],GroupVertices[Vertex],0)),1,1,"")</f>
        <v>3</v>
      </c>
      <c r="BC20" s="85" t="str">
        <f>REPLACE(INDEX(GroupVertices[Group],MATCH(Edges[[#This Row],[Vertex 2]],GroupVertices[Vertex],0)),1,1,"")</f>
        <v>3</v>
      </c>
      <c r="BD20" s="51">
        <v>0</v>
      </c>
      <c r="BE20" s="52">
        <v>0</v>
      </c>
      <c r="BF20" s="51">
        <v>0</v>
      </c>
      <c r="BG20" s="52">
        <v>0</v>
      </c>
      <c r="BH20" s="51">
        <v>0</v>
      </c>
      <c r="BI20" s="52">
        <v>0</v>
      </c>
      <c r="BJ20" s="51">
        <v>21</v>
      </c>
      <c r="BK20" s="52">
        <v>100</v>
      </c>
      <c r="BL20" s="51">
        <v>21</v>
      </c>
    </row>
    <row r="21" spans="1:64" ht="45">
      <c r="A21" s="84" t="s">
        <v>226</v>
      </c>
      <c r="B21" s="84" t="s">
        <v>225</v>
      </c>
      <c r="C21" s="53" t="s">
        <v>764</v>
      </c>
      <c r="D21" s="54">
        <v>3</v>
      </c>
      <c r="E21" s="65" t="s">
        <v>132</v>
      </c>
      <c r="F21" s="55">
        <v>35</v>
      </c>
      <c r="G21" s="53"/>
      <c r="H21" s="57"/>
      <c r="I21" s="56"/>
      <c r="J21" s="56"/>
      <c r="K21" s="36" t="s">
        <v>65</v>
      </c>
      <c r="L21" s="83">
        <v>21</v>
      </c>
      <c r="M21" s="83"/>
      <c r="N21" s="63"/>
      <c r="O21" s="86" t="s">
        <v>230</v>
      </c>
      <c r="P21" s="88">
        <v>43605.3752662037</v>
      </c>
      <c r="Q21" s="86" t="s">
        <v>245</v>
      </c>
      <c r="R21" s="86"/>
      <c r="S21" s="86"/>
      <c r="T21" s="86"/>
      <c r="U21" s="86"/>
      <c r="V21" s="89" t="s">
        <v>269</v>
      </c>
      <c r="W21" s="88">
        <v>43605.3752662037</v>
      </c>
      <c r="X21" s="89" t="s">
        <v>288</v>
      </c>
      <c r="Y21" s="86"/>
      <c r="Z21" s="86"/>
      <c r="AA21" s="92" t="s">
        <v>307</v>
      </c>
      <c r="AB21" s="86"/>
      <c r="AC21" s="86" t="b">
        <v>0</v>
      </c>
      <c r="AD21" s="86">
        <v>0</v>
      </c>
      <c r="AE21" s="92" t="s">
        <v>310</v>
      </c>
      <c r="AF21" s="86" t="b">
        <v>0</v>
      </c>
      <c r="AG21" s="86" t="s">
        <v>312</v>
      </c>
      <c r="AH21" s="86"/>
      <c r="AI21" s="92" t="s">
        <v>310</v>
      </c>
      <c r="AJ21" s="86" t="b">
        <v>0</v>
      </c>
      <c r="AK21" s="86">
        <v>0</v>
      </c>
      <c r="AL21" s="92" t="s">
        <v>306</v>
      </c>
      <c r="AM21" s="86" t="s">
        <v>314</v>
      </c>
      <c r="AN21" s="86" t="b">
        <v>0</v>
      </c>
      <c r="AO21" s="92" t="s">
        <v>306</v>
      </c>
      <c r="AP21" s="86" t="s">
        <v>176</v>
      </c>
      <c r="AQ21" s="86">
        <v>0</v>
      </c>
      <c r="AR21" s="86">
        <v>0</v>
      </c>
      <c r="AS21" s="86"/>
      <c r="AT21" s="86"/>
      <c r="AU21" s="86"/>
      <c r="AV21" s="86"/>
      <c r="AW21" s="86"/>
      <c r="AX21" s="86"/>
      <c r="AY21" s="86"/>
      <c r="AZ21" s="86"/>
      <c r="BA21">
        <v>1</v>
      </c>
      <c r="BB21" s="85" t="str">
        <f>REPLACE(INDEX(GroupVertices[Group],MATCH(Edges[[#This Row],[Vertex 1]],GroupVertices[Vertex],0)),1,1,"")</f>
        <v>3</v>
      </c>
      <c r="BC21" s="85" t="str">
        <f>REPLACE(INDEX(GroupVertices[Group],MATCH(Edges[[#This Row],[Vertex 2]],GroupVertices[Vertex],0)),1,1,"")</f>
        <v>3</v>
      </c>
      <c r="BD21" s="51">
        <v>0</v>
      </c>
      <c r="BE21" s="52">
        <v>0</v>
      </c>
      <c r="BF21" s="51">
        <v>0</v>
      </c>
      <c r="BG21" s="52">
        <v>0</v>
      </c>
      <c r="BH21" s="51">
        <v>0</v>
      </c>
      <c r="BI21" s="52">
        <v>0</v>
      </c>
      <c r="BJ21" s="51">
        <v>24</v>
      </c>
      <c r="BK21" s="52">
        <v>100</v>
      </c>
      <c r="BL21"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hyperlinks>
    <hyperlink ref="R4" r:id="rId1" display="https://lullabyteam7.blogspot.com/2019/05/blog-post_7.html"/>
    <hyperlink ref="R5" r:id="rId2" display="https://lullabyteam7.blogspot.com/2019/05/blog-post_7.html"/>
    <hyperlink ref="R6" r:id="rId3" display="https://twitter.com/i/web/status/1127622038800228354"/>
    <hyperlink ref="R16" r:id="rId4" display="https://middle-east.sahafahn.net/news4845679.html"/>
    <hyperlink ref="R17" r:id="rId5" display="https://middle-east.sahafahn.net/news4847313.html"/>
    <hyperlink ref="R18" r:id="rId6" display="https://middle-east.sahafahn.net/news4854866.html"/>
    <hyperlink ref="R19" r:id="rId7" display="https://middle-east.sahafahn.net/news4904748.html"/>
    <hyperlink ref="R20" r:id="rId8" display="https://twitter.com/i/web/status/1129737904169848832"/>
    <hyperlink ref="U4" r:id="rId9" display="https://pbs.twimg.com/tweet_video_thumb/D5-w7p1WkAANKk-.jpg"/>
    <hyperlink ref="U5" r:id="rId10" display="https://pbs.twimg.com/tweet_video_thumb/D5-w7p1WkAANKk-.jpg"/>
    <hyperlink ref="V3" r:id="rId11" display="http://pbs.twimg.com/profile_images/1055070352093650944/yFQ0hgK1_normal.jpg"/>
    <hyperlink ref="V4" r:id="rId12" display="https://pbs.twimg.com/tweet_video_thumb/D5-w7p1WkAANKk-.jpg"/>
    <hyperlink ref="V5" r:id="rId13" display="https://pbs.twimg.com/tweet_video_thumb/D5-w7p1WkAANKk-.jpg"/>
    <hyperlink ref="V6" r:id="rId14" display="http://pbs.twimg.com/profile_images/1122622827117543424/MtakGxOh_normal.jpg"/>
    <hyperlink ref="V7" r:id="rId15" display="http://pbs.twimg.com/profile_images/1128757254558310402/6vEkZrLG_normal.jpg"/>
    <hyperlink ref="V8" r:id="rId16" display="http://pbs.twimg.com/profile_images/1125904229674180614/DiAyYPRS_normal.jpg"/>
    <hyperlink ref="V9" r:id="rId17" display="http://pbs.twimg.com/profile_images/1128782037761036289/zycPLSnp_normal.jpg"/>
    <hyperlink ref="V10" r:id="rId18" display="http://pbs.twimg.com/profile_images/1128782037761036289/zycPLSnp_normal.jpg"/>
    <hyperlink ref="V11" r:id="rId19" display="http://pbs.twimg.com/profile_images/1127214179683844096/5ya212G0_normal.jpg"/>
    <hyperlink ref="V12" r:id="rId20" display="http://pbs.twimg.com/profile_images/1128138434932088832/s7OU378R_normal.jpg"/>
    <hyperlink ref="V13" r:id="rId21" display="http://pbs.twimg.com/profile_images/1116173267755204608/VXAPinXO_normal.jpg"/>
    <hyperlink ref="V14" r:id="rId22" display="http://pbs.twimg.com/profile_images/1124347112026714117/zAncUM01_normal.jpg"/>
    <hyperlink ref="V15" r:id="rId23" display="http://pbs.twimg.com/profile_images/1101188002045407232/Mz1GKgzU_normal.jpg"/>
    <hyperlink ref="V16" r:id="rId24" display="http://pbs.twimg.com/profile_images/2065978539/________________21______normal.png"/>
    <hyperlink ref="V17" r:id="rId25" display="http://pbs.twimg.com/profile_images/2065978539/________________21______normal.png"/>
    <hyperlink ref="V18" r:id="rId26" display="http://pbs.twimg.com/profile_images/2065978539/________________21______normal.png"/>
    <hyperlink ref="V19" r:id="rId27" display="http://pbs.twimg.com/profile_images/2065978539/________________21______normal.png"/>
    <hyperlink ref="V20" r:id="rId28" display="http://pbs.twimg.com/profile_images/1058849770083704833/AgxixVkq_normal.jpg"/>
    <hyperlink ref="V21" r:id="rId29" display="http://pbs.twimg.com/profile_images/989417168377872384/ymK2v3Cy_normal.jpg"/>
    <hyperlink ref="X3" r:id="rId30" display="https://twitter.com/#!/lamafaisal2/status/1127400707622088705"/>
    <hyperlink ref="X4" r:id="rId31" display="https://twitter.com/#!/lullabyteam/status/1125813022910558209"/>
    <hyperlink ref="X5" r:id="rId32" display="https://twitter.com/#!/arab_insomnia/status/1127479125567000576"/>
    <hyperlink ref="X6" r:id="rId33" display="https://twitter.com/#!/brehanelfaitory/status/1127622038800228354"/>
    <hyperlink ref="X7" r:id="rId34" display="https://twitter.com/#!/iibrahimashoor/status/1128813177792344064"/>
    <hyperlink ref="X8" r:id="rId35" display="https://twitter.com/#!/maryemnabill/status/1128814286137167872"/>
    <hyperlink ref="X9" r:id="rId36" display="https://twitter.com/#!/totarabea1/status/1128836262293590016"/>
    <hyperlink ref="X10" r:id="rId37" display="https://twitter.com/#!/totarabea1/status/1128838313299857411"/>
    <hyperlink ref="X11" r:id="rId38" display="https://twitter.com/#!/dalia_zedan1/status/1128841300575440896"/>
    <hyperlink ref="X12" r:id="rId39" display="https://twitter.com/#!/hereishossam/status/1128894080010870784"/>
    <hyperlink ref="X13" r:id="rId40" display="https://twitter.com/#!/thatboyfaris/status/1128754790002057218"/>
    <hyperlink ref="X14" r:id="rId41" display="https://twitter.com/#!/mahmdhesham/status/1128907540312535041"/>
    <hyperlink ref="X15" r:id="rId42" display="https://twitter.com/#!/omarmishhadani/status/1129027740429148160"/>
    <hyperlink ref="X16" r:id="rId43" display="https://twitter.com/#!/arabic_top/status/1127589293805973505"/>
    <hyperlink ref="X17" r:id="rId44" display="https://twitter.com/#!/arabic_top/status/1127659755269427201"/>
    <hyperlink ref="X18" r:id="rId45" display="https://twitter.com/#!/arabic_top/status/1128012073017987080"/>
    <hyperlink ref="X19" r:id="rId46" display="https://twitter.com/#!/arabic_top/status/1130307195269263360"/>
    <hyperlink ref="X20" r:id="rId47" display="https://twitter.com/#!/alsofagyy/status/1129737904169848832"/>
    <hyperlink ref="X21" r:id="rId48" display="https://twitter.com/#!/wisso75fares/status/1130397848393211904"/>
  </hyperlinks>
  <printOptions/>
  <pageMargins left="0.7" right="0.7" top="0.75" bottom="0.75" header="0.3" footer="0.3"/>
  <pageSetup horizontalDpi="600" verticalDpi="600" orientation="portrait" r:id="rId52"/>
  <legacyDrawing r:id="rId50"/>
  <tableParts>
    <tablePart r:id="rId5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710</v>
      </c>
      <c r="B1" s="13" t="s">
        <v>733</v>
      </c>
      <c r="C1" s="13" t="s">
        <v>734</v>
      </c>
      <c r="D1" s="13" t="s">
        <v>144</v>
      </c>
      <c r="E1" s="13" t="s">
        <v>736</v>
      </c>
      <c r="F1" s="13" t="s">
        <v>737</v>
      </c>
      <c r="G1" s="13" t="s">
        <v>738</v>
      </c>
    </row>
    <row r="2" spans="1:7" ht="15">
      <c r="A2" s="85" t="s">
        <v>551</v>
      </c>
      <c r="B2" s="85">
        <v>0</v>
      </c>
      <c r="C2" s="132">
        <v>0</v>
      </c>
      <c r="D2" s="85" t="s">
        <v>735</v>
      </c>
      <c r="E2" s="85"/>
      <c r="F2" s="85"/>
      <c r="G2" s="85"/>
    </row>
    <row r="3" spans="1:7" ht="15">
      <c r="A3" s="85" t="s">
        <v>552</v>
      </c>
      <c r="B3" s="85">
        <v>0</v>
      </c>
      <c r="C3" s="132">
        <v>0</v>
      </c>
      <c r="D3" s="85" t="s">
        <v>735</v>
      </c>
      <c r="E3" s="85"/>
      <c r="F3" s="85"/>
      <c r="G3" s="85"/>
    </row>
    <row r="4" spans="1:7" ht="15">
      <c r="A4" s="85" t="s">
        <v>553</v>
      </c>
      <c r="B4" s="85">
        <v>0</v>
      </c>
      <c r="C4" s="132">
        <v>0</v>
      </c>
      <c r="D4" s="85" t="s">
        <v>735</v>
      </c>
      <c r="E4" s="85"/>
      <c r="F4" s="85"/>
      <c r="G4" s="85"/>
    </row>
    <row r="5" spans="1:7" ht="15">
      <c r="A5" s="85" t="s">
        <v>554</v>
      </c>
      <c r="B5" s="85">
        <v>351</v>
      </c>
      <c r="C5" s="132">
        <v>1</v>
      </c>
      <c r="D5" s="85" t="s">
        <v>735</v>
      </c>
      <c r="E5" s="85"/>
      <c r="F5" s="85"/>
      <c r="G5" s="85"/>
    </row>
    <row r="6" spans="1:7" ht="15">
      <c r="A6" s="85" t="s">
        <v>555</v>
      </c>
      <c r="B6" s="85">
        <v>351</v>
      </c>
      <c r="C6" s="132">
        <v>1</v>
      </c>
      <c r="D6" s="85" t="s">
        <v>735</v>
      </c>
      <c r="E6" s="85"/>
      <c r="F6" s="85"/>
      <c r="G6" s="85"/>
    </row>
    <row r="7" spans="1:7" ht="15">
      <c r="A7" s="91" t="s">
        <v>556</v>
      </c>
      <c r="B7" s="91">
        <v>19</v>
      </c>
      <c r="C7" s="133">
        <v>0</v>
      </c>
      <c r="D7" s="91" t="s">
        <v>735</v>
      </c>
      <c r="E7" s="91" t="b">
        <v>0</v>
      </c>
      <c r="F7" s="91" t="b">
        <v>0</v>
      </c>
      <c r="G7" s="91" t="b">
        <v>0</v>
      </c>
    </row>
    <row r="8" spans="1:7" ht="15">
      <c r="A8" s="91" t="s">
        <v>557</v>
      </c>
      <c r="B8" s="91">
        <v>19</v>
      </c>
      <c r="C8" s="133">
        <v>0</v>
      </c>
      <c r="D8" s="91" t="s">
        <v>735</v>
      </c>
      <c r="E8" s="91" t="b">
        <v>0</v>
      </c>
      <c r="F8" s="91" t="b">
        <v>0</v>
      </c>
      <c r="G8" s="91" t="b">
        <v>0</v>
      </c>
    </row>
    <row r="9" spans="1:7" ht="15">
      <c r="A9" s="91" t="s">
        <v>558</v>
      </c>
      <c r="B9" s="91">
        <v>16</v>
      </c>
      <c r="C9" s="133">
        <v>0.017472726230738856</v>
      </c>
      <c r="D9" s="91" t="s">
        <v>735</v>
      </c>
      <c r="E9" s="91" t="b">
        <v>0</v>
      </c>
      <c r="F9" s="91" t="b">
        <v>0</v>
      </c>
      <c r="G9" s="91" t="b">
        <v>0</v>
      </c>
    </row>
    <row r="10" spans="1:7" ht="15">
      <c r="A10" s="91" t="s">
        <v>559</v>
      </c>
      <c r="B10" s="91">
        <v>8</v>
      </c>
      <c r="C10" s="133">
        <v>0.008736363115369428</v>
      </c>
      <c r="D10" s="91" t="s">
        <v>735</v>
      </c>
      <c r="E10" s="91" t="b">
        <v>0</v>
      </c>
      <c r="F10" s="91" t="b">
        <v>0</v>
      </c>
      <c r="G10" s="91" t="b">
        <v>0</v>
      </c>
    </row>
    <row r="11" spans="1:7" ht="15">
      <c r="A11" s="91" t="s">
        <v>560</v>
      </c>
      <c r="B11" s="91">
        <v>8</v>
      </c>
      <c r="C11" s="133">
        <v>0.008736363115369428</v>
      </c>
      <c r="D11" s="91" t="s">
        <v>735</v>
      </c>
      <c r="E11" s="91" t="b">
        <v>0</v>
      </c>
      <c r="F11" s="91" t="b">
        <v>0</v>
      </c>
      <c r="G11" s="91" t="b">
        <v>0</v>
      </c>
    </row>
    <row r="12" spans="1:7" ht="15">
      <c r="A12" s="91" t="s">
        <v>564</v>
      </c>
      <c r="B12" s="91">
        <v>8</v>
      </c>
      <c r="C12" s="133">
        <v>0.008736363115369428</v>
      </c>
      <c r="D12" s="91" t="s">
        <v>735</v>
      </c>
      <c r="E12" s="91" t="b">
        <v>0</v>
      </c>
      <c r="F12" s="91" t="b">
        <v>0</v>
      </c>
      <c r="G12" s="91" t="b">
        <v>0</v>
      </c>
    </row>
    <row r="13" spans="1:7" ht="15">
      <c r="A13" s="91" t="s">
        <v>565</v>
      </c>
      <c r="B13" s="91">
        <v>8</v>
      </c>
      <c r="C13" s="133">
        <v>0.008736363115369428</v>
      </c>
      <c r="D13" s="91" t="s">
        <v>735</v>
      </c>
      <c r="E13" s="91" t="b">
        <v>0</v>
      </c>
      <c r="F13" s="91" t="b">
        <v>0</v>
      </c>
      <c r="G13" s="91" t="b">
        <v>0</v>
      </c>
    </row>
    <row r="14" spans="1:7" ht="15">
      <c r="A14" s="91" t="s">
        <v>566</v>
      </c>
      <c r="B14" s="91">
        <v>8</v>
      </c>
      <c r="C14" s="133">
        <v>0.008736363115369428</v>
      </c>
      <c r="D14" s="91" t="s">
        <v>735</v>
      </c>
      <c r="E14" s="91" t="b">
        <v>0</v>
      </c>
      <c r="F14" s="91" t="b">
        <v>0</v>
      </c>
      <c r="G14" s="91" t="b">
        <v>0</v>
      </c>
    </row>
    <row r="15" spans="1:7" ht="15">
      <c r="A15" s="91" t="s">
        <v>567</v>
      </c>
      <c r="B15" s="91">
        <v>8</v>
      </c>
      <c r="C15" s="133">
        <v>0.008736363115369428</v>
      </c>
      <c r="D15" s="91" t="s">
        <v>735</v>
      </c>
      <c r="E15" s="91" t="b">
        <v>0</v>
      </c>
      <c r="F15" s="91" t="b">
        <v>0</v>
      </c>
      <c r="G15" s="91" t="b">
        <v>0</v>
      </c>
    </row>
    <row r="16" spans="1:7" ht="15">
      <c r="A16" s="91" t="s">
        <v>711</v>
      </c>
      <c r="B16" s="91">
        <v>8</v>
      </c>
      <c r="C16" s="133">
        <v>0.008736363115369428</v>
      </c>
      <c r="D16" s="91" t="s">
        <v>735</v>
      </c>
      <c r="E16" s="91" t="b">
        <v>0</v>
      </c>
      <c r="F16" s="91" t="b">
        <v>0</v>
      </c>
      <c r="G16" s="91" t="b">
        <v>0</v>
      </c>
    </row>
    <row r="17" spans="1:7" ht="15">
      <c r="A17" s="91" t="s">
        <v>712</v>
      </c>
      <c r="B17" s="91">
        <v>8</v>
      </c>
      <c r="C17" s="133">
        <v>0.008736363115369428</v>
      </c>
      <c r="D17" s="91" t="s">
        <v>735</v>
      </c>
      <c r="E17" s="91" t="b">
        <v>0</v>
      </c>
      <c r="F17" s="91" t="b">
        <v>0</v>
      </c>
      <c r="G17" s="91" t="b">
        <v>0</v>
      </c>
    </row>
    <row r="18" spans="1:7" ht="15">
      <c r="A18" s="91" t="s">
        <v>713</v>
      </c>
      <c r="B18" s="91">
        <v>8</v>
      </c>
      <c r="C18" s="133">
        <v>0.008736363115369428</v>
      </c>
      <c r="D18" s="91" t="s">
        <v>735</v>
      </c>
      <c r="E18" s="91" t="b">
        <v>0</v>
      </c>
      <c r="F18" s="91" t="b">
        <v>0</v>
      </c>
      <c r="G18" s="91" t="b">
        <v>0</v>
      </c>
    </row>
    <row r="19" spans="1:7" ht="15">
      <c r="A19" s="91" t="s">
        <v>562</v>
      </c>
      <c r="B19" s="91">
        <v>7</v>
      </c>
      <c r="C19" s="133">
        <v>0.00882438641444769</v>
      </c>
      <c r="D19" s="91" t="s">
        <v>735</v>
      </c>
      <c r="E19" s="91" t="b">
        <v>0</v>
      </c>
      <c r="F19" s="91" t="b">
        <v>0</v>
      </c>
      <c r="G19" s="91" t="b">
        <v>0</v>
      </c>
    </row>
    <row r="20" spans="1:7" ht="15">
      <c r="A20" s="91" t="s">
        <v>714</v>
      </c>
      <c r="B20" s="91">
        <v>7</v>
      </c>
      <c r="C20" s="133">
        <v>0.00882438641444769</v>
      </c>
      <c r="D20" s="91" t="s">
        <v>735</v>
      </c>
      <c r="E20" s="91" t="b">
        <v>0</v>
      </c>
      <c r="F20" s="91" t="b">
        <v>0</v>
      </c>
      <c r="G20" s="91" t="b">
        <v>0</v>
      </c>
    </row>
    <row r="21" spans="1:7" ht="15">
      <c r="A21" s="91" t="s">
        <v>715</v>
      </c>
      <c r="B21" s="91">
        <v>7</v>
      </c>
      <c r="C21" s="133">
        <v>0.00882438641444769</v>
      </c>
      <c r="D21" s="91" t="s">
        <v>735</v>
      </c>
      <c r="E21" s="91" t="b">
        <v>0</v>
      </c>
      <c r="F21" s="91" t="b">
        <v>0</v>
      </c>
      <c r="G21" s="91" t="b">
        <v>0</v>
      </c>
    </row>
    <row r="22" spans="1:7" ht="15">
      <c r="A22" s="91" t="s">
        <v>716</v>
      </c>
      <c r="B22" s="91">
        <v>7</v>
      </c>
      <c r="C22" s="133">
        <v>0.00882438641444769</v>
      </c>
      <c r="D22" s="91" t="s">
        <v>735</v>
      </c>
      <c r="E22" s="91" t="b">
        <v>0</v>
      </c>
      <c r="F22" s="91" t="b">
        <v>0</v>
      </c>
      <c r="G22" s="91" t="b">
        <v>0</v>
      </c>
    </row>
    <row r="23" spans="1:7" ht="15">
      <c r="A23" s="91" t="s">
        <v>717</v>
      </c>
      <c r="B23" s="91">
        <v>7</v>
      </c>
      <c r="C23" s="133">
        <v>0.00882438641444769</v>
      </c>
      <c r="D23" s="91" t="s">
        <v>735</v>
      </c>
      <c r="E23" s="91" t="b">
        <v>0</v>
      </c>
      <c r="F23" s="91" t="b">
        <v>0</v>
      </c>
      <c r="G23" s="91" t="b">
        <v>0</v>
      </c>
    </row>
    <row r="24" spans="1:7" ht="15">
      <c r="A24" s="91" t="s">
        <v>718</v>
      </c>
      <c r="B24" s="91">
        <v>7</v>
      </c>
      <c r="C24" s="133">
        <v>0.00882438641444769</v>
      </c>
      <c r="D24" s="91" t="s">
        <v>735</v>
      </c>
      <c r="E24" s="91" t="b">
        <v>0</v>
      </c>
      <c r="F24" s="91" t="b">
        <v>0</v>
      </c>
      <c r="G24" s="91" t="b">
        <v>0</v>
      </c>
    </row>
    <row r="25" spans="1:7" ht="15">
      <c r="A25" s="91" t="s">
        <v>719</v>
      </c>
      <c r="B25" s="91">
        <v>7</v>
      </c>
      <c r="C25" s="133">
        <v>0.00882438641444769</v>
      </c>
      <c r="D25" s="91" t="s">
        <v>735</v>
      </c>
      <c r="E25" s="91" t="b">
        <v>0</v>
      </c>
      <c r="F25" s="91" t="b">
        <v>0</v>
      </c>
      <c r="G25" s="91" t="b">
        <v>0</v>
      </c>
    </row>
    <row r="26" spans="1:7" ht="15">
      <c r="A26" s="91" t="s">
        <v>573</v>
      </c>
      <c r="B26" s="91">
        <v>6</v>
      </c>
      <c r="C26" s="133">
        <v>0.011802795516712788</v>
      </c>
      <c r="D26" s="91" t="s">
        <v>735</v>
      </c>
      <c r="E26" s="91" t="b">
        <v>0</v>
      </c>
      <c r="F26" s="91" t="b">
        <v>0</v>
      </c>
      <c r="G26" s="91" t="b">
        <v>0</v>
      </c>
    </row>
    <row r="27" spans="1:7" ht="15">
      <c r="A27" s="91" t="s">
        <v>563</v>
      </c>
      <c r="B27" s="91">
        <v>6</v>
      </c>
      <c r="C27" s="133">
        <v>0.008731436347136953</v>
      </c>
      <c r="D27" s="91" t="s">
        <v>735</v>
      </c>
      <c r="E27" s="91" t="b">
        <v>0</v>
      </c>
      <c r="F27" s="91" t="b">
        <v>0</v>
      </c>
      <c r="G27" s="91" t="b">
        <v>0</v>
      </c>
    </row>
    <row r="28" spans="1:7" ht="15">
      <c r="A28" s="91" t="s">
        <v>221</v>
      </c>
      <c r="B28" s="91">
        <v>5</v>
      </c>
      <c r="C28" s="133">
        <v>0.008427087160128055</v>
      </c>
      <c r="D28" s="91" t="s">
        <v>735</v>
      </c>
      <c r="E28" s="91" t="b">
        <v>0</v>
      </c>
      <c r="F28" s="91" t="b">
        <v>0</v>
      </c>
      <c r="G28" s="91" t="b">
        <v>0</v>
      </c>
    </row>
    <row r="29" spans="1:7" ht="15">
      <c r="A29" s="91" t="s">
        <v>569</v>
      </c>
      <c r="B29" s="91">
        <v>4</v>
      </c>
      <c r="C29" s="133">
        <v>0.007868530344475193</v>
      </c>
      <c r="D29" s="91" t="s">
        <v>735</v>
      </c>
      <c r="E29" s="91" t="b">
        <v>0</v>
      </c>
      <c r="F29" s="91" t="b">
        <v>0</v>
      </c>
      <c r="G29" s="91" t="b">
        <v>0</v>
      </c>
    </row>
    <row r="30" spans="1:7" ht="15">
      <c r="A30" s="91" t="s">
        <v>570</v>
      </c>
      <c r="B30" s="91">
        <v>4</v>
      </c>
      <c r="C30" s="133">
        <v>0.007868530344475193</v>
      </c>
      <c r="D30" s="91" t="s">
        <v>735</v>
      </c>
      <c r="E30" s="91" t="b">
        <v>0</v>
      </c>
      <c r="F30" s="91" t="b">
        <v>0</v>
      </c>
      <c r="G30" s="91" t="b">
        <v>0</v>
      </c>
    </row>
    <row r="31" spans="1:7" ht="15">
      <c r="A31" s="91" t="s">
        <v>571</v>
      </c>
      <c r="B31" s="91">
        <v>4</v>
      </c>
      <c r="C31" s="133">
        <v>0.007868530344475193</v>
      </c>
      <c r="D31" s="91" t="s">
        <v>735</v>
      </c>
      <c r="E31" s="91" t="b">
        <v>0</v>
      </c>
      <c r="F31" s="91" t="b">
        <v>0</v>
      </c>
      <c r="G31" s="91" t="b">
        <v>0</v>
      </c>
    </row>
    <row r="32" spans="1:7" ht="15">
      <c r="A32" s="91" t="s">
        <v>572</v>
      </c>
      <c r="B32" s="91">
        <v>4</v>
      </c>
      <c r="C32" s="133">
        <v>0.01136887913126567</v>
      </c>
      <c r="D32" s="91" t="s">
        <v>735</v>
      </c>
      <c r="E32" s="91" t="b">
        <v>0</v>
      </c>
      <c r="F32" s="91" t="b">
        <v>0</v>
      </c>
      <c r="G32" s="91" t="b">
        <v>0</v>
      </c>
    </row>
    <row r="33" spans="1:7" ht="15">
      <c r="A33" s="91" t="s">
        <v>720</v>
      </c>
      <c r="B33" s="91">
        <v>3</v>
      </c>
      <c r="C33" s="133">
        <v>0.006990979763661335</v>
      </c>
      <c r="D33" s="91" t="s">
        <v>735</v>
      </c>
      <c r="E33" s="91" t="b">
        <v>0</v>
      </c>
      <c r="F33" s="91" t="b">
        <v>0</v>
      </c>
      <c r="G33" s="91" t="b">
        <v>0</v>
      </c>
    </row>
    <row r="34" spans="1:7" ht="15">
      <c r="A34" s="91" t="s">
        <v>591</v>
      </c>
      <c r="B34" s="91">
        <v>3</v>
      </c>
      <c r="C34" s="133">
        <v>0.006990979763661335</v>
      </c>
      <c r="D34" s="91" t="s">
        <v>735</v>
      </c>
      <c r="E34" s="91" t="b">
        <v>0</v>
      </c>
      <c r="F34" s="91" t="b">
        <v>0</v>
      </c>
      <c r="G34" s="91" t="b">
        <v>0</v>
      </c>
    </row>
    <row r="35" spans="1:7" ht="15">
      <c r="A35" s="91" t="s">
        <v>721</v>
      </c>
      <c r="B35" s="91">
        <v>3</v>
      </c>
      <c r="C35" s="133">
        <v>0.006990979763661335</v>
      </c>
      <c r="D35" s="91" t="s">
        <v>735</v>
      </c>
      <c r="E35" s="91" t="b">
        <v>0</v>
      </c>
      <c r="F35" s="91" t="b">
        <v>0</v>
      </c>
      <c r="G35" s="91" t="b">
        <v>0</v>
      </c>
    </row>
    <row r="36" spans="1:7" ht="15">
      <c r="A36" s="91" t="s">
        <v>576</v>
      </c>
      <c r="B36" s="91">
        <v>2</v>
      </c>
      <c r="C36" s="133">
        <v>0.005684439565632835</v>
      </c>
      <c r="D36" s="91" t="s">
        <v>735</v>
      </c>
      <c r="E36" s="91" t="b">
        <v>0</v>
      </c>
      <c r="F36" s="91" t="b">
        <v>0</v>
      </c>
      <c r="G36" s="91" t="b">
        <v>0</v>
      </c>
    </row>
    <row r="37" spans="1:7" ht="15">
      <c r="A37" s="91" t="s">
        <v>577</v>
      </c>
      <c r="B37" s="91">
        <v>2</v>
      </c>
      <c r="C37" s="133">
        <v>0.005684439565632835</v>
      </c>
      <c r="D37" s="91" t="s">
        <v>735</v>
      </c>
      <c r="E37" s="91" t="b">
        <v>0</v>
      </c>
      <c r="F37" s="91" t="b">
        <v>0</v>
      </c>
      <c r="G37" s="91" t="b">
        <v>0</v>
      </c>
    </row>
    <row r="38" spans="1:7" ht="15">
      <c r="A38" s="91" t="s">
        <v>578</v>
      </c>
      <c r="B38" s="91">
        <v>2</v>
      </c>
      <c r="C38" s="133">
        <v>0.005684439565632835</v>
      </c>
      <c r="D38" s="91" t="s">
        <v>735</v>
      </c>
      <c r="E38" s="91" t="b">
        <v>0</v>
      </c>
      <c r="F38" s="91" t="b">
        <v>0</v>
      </c>
      <c r="G38" s="91" t="b">
        <v>0</v>
      </c>
    </row>
    <row r="39" spans="1:7" ht="15">
      <c r="A39" s="91" t="s">
        <v>579</v>
      </c>
      <c r="B39" s="91">
        <v>2</v>
      </c>
      <c r="C39" s="133">
        <v>0.005684439565632835</v>
      </c>
      <c r="D39" s="91" t="s">
        <v>735</v>
      </c>
      <c r="E39" s="91" t="b">
        <v>0</v>
      </c>
      <c r="F39" s="91" t="b">
        <v>0</v>
      </c>
      <c r="G39" s="91" t="b">
        <v>0</v>
      </c>
    </row>
    <row r="40" spans="1:7" ht="15">
      <c r="A40" s="91" t="s">
        <v>580</v>
      </c>
      <c r="B40" s="91">
        <v>2</v>
      </c>
      <c r="C40" s="133">
        <v>0.005684439565632835</v>
      </c>
      <c r="D40" s="91" t="s">
        <v>735</v>
      </c>
      <c r="E40" s="91" t="b">
        <v>0</v>
      </c>
      <c r="F40" s="91" t="b">
        <v>0</v>
      </c>
      <c r="G40" s="91" t="b">
        <v>0</v>
      </c>
    </row>
    <row r="41" spans="1:7" ht="15">
      <c r="A41" s="91" t="s">
        <v>581</v>
      </c>
      <c r="B41" s="91">
        <v>2</v>
      </c>
      <c r="C41" s="133">
        <v>0.005684439565632835</v>
      </c>
      <c r="D41" s="91" t="s">
        <v>735</v>
      </c>
      <c r="E41" s="91" t="b">
        <v>0</v>
      </c>
      <c r="F41" s="91" t="b">
        <v>0</v>
      </c>
      <c r="G41" s="91" t="b">
        <v>0</v>
      </c>
    </row>
    <row r="42" spans="1:7" ht="15">
      <c r="A42" s="91" t="s">
        <v>582</v>
      </c>
      <c r="B42" s="91">
        <v>2</v>
      </c>
      <c r="C42" s="133">
        <v>0.005684439565632835</v>
      </c>
      <c r="D42" s="91" t="s">
        <v>735</v>
      </c>
      <c r="E42" s="91" t="b">
        <v>0</v>
      </c>
      <c r="F42" s="91" t="b">
        <v>0</v>
      </c>
      <c r="G42" s="91" t="b">
        <v>0</v>
      </c>
    </row>
    <row r="43" spans="1:7" ht="15">
      <c r="A43" s="91" t="s">
        <v>583</v>
      </c>
      <c r="B43" s="91">
        <v>2</v>
      </c>
      <c r="C43" s="133">
        <v>0.005684439565632835</v>
      </c>
      <c r="D43" s="91" t="s">
        <v>735</v>
      </c>
      <c r="E43" s="91" t="b">
        <v>0</v>
      </c>
      <c r="F43" s="91" t="b">
        <v>0</v>
      </c>
      <c r="G43" s="91" t="b">
        <v>0</v>
      </c>
    </row>
    <row r="44" spans="1:7" ht="15">
      <c r="A44" s="91" t="s">
        <v>584</v>
      </c>
      <c r="B44" s="91">
        <v>2</v>
      </c>
      <c r="C44" s="133">
        <v>0.005684439565632835</v>
      </c>
      <c r="D44" s="91" t="s">
        <v>735</v>
      </c>
      <c r="E44" s="91" t="b">
        <v>0</v>
      </c>
      <c r="F44" s="91" t="b">
        <v>0</v>
      </c>
      <c r="G44" s="91" t="b">
        <v>0</v>
      </c>
    </row>
    <row r="45" spans="1:7" ht="15">
      <c r="A45" s="91" t="s">
        <v>722</v>
      </c>
      <c r="B45" s="91">
        <v>2</v>
      </c>
      <c r="C45" s="133">
        <v>0.005684439565632835</v>
      </c>
      <c r="D45" s="91" t="s">
        <v>735</v>
      </c>
      <c r="E45" s="91" t="b">
        <v>0</v>
      </c>
      <c r="F45" s="91" t="b">
        <v>0</v>
      </c>
      <c r="G45" s="91" t="b">
        <v>0</v>
      </c>
    </row>
    <row r="46" spans="1:7" ht="15">
      <c r="A46" s="91" t="s">
        <v>723</v>
      </c>
      <c r="B46" s="91">
        <v>2</v>
      </c>
      <c r="C46" s="133">
        <v>0.005684439565632835</v>
      </c>
      <c r="D46" s="91" t="s">
        <v>735</v>
      </c>
      <c r="E46" s="91" t="b">
        <v>0</v>
      </c>
      <c r="F46" s="91" t="b">
        <v>0</v>
      </c>
      <c r="G46" s="91" t="b">
        <v>0</v>
      </c>
    </row>
    <row r="47" spans="1:7" ht="15">
      <c r="A47" s="91" t="s">
        <v>724</v>
      </c>
      <c r="B47" s="91">
        <v>2</v>
      </c>
      <c r="C47" s="133">
        <v>0.005684439565632835</v>
      </c>
      <c r="D47" s="91" t="s">
        <v>735</v>
      </c>
      <c r="E47" s="91" t="b">
        <v>0</v>
      </c>
      <c r="F47" s="91" t="b">
        <v>0</v>
      </c>
      <c r="G47" s="91" t="b">
        <v>0</v>
      </c>
    </row>
    <row r="48" spans="1:7" ht="15">
      <c r="A48" s="91" t="s">
        <v>725</v>
      </c>
      <c r="B48" s="91">
        <v>2</v>
      </c>
      <c r="C48" s="133">
        <v>0.005684439565632835</v>
      </c>
      <c r="D48" s="91" t="s">
        <v>735</v>
      </c>
      <c r="E48" s="91" t="b">
        <v>0</v>
      </c>
      <c r="F48" s="91" t="b">
        <v>0</v>
      </c>
      <c r="G48" s="91" t="b">
        <v>0</v>
      </c>
    </row>
    <row r="49" spans="1:7" ht="15">
      <c r="A49" s="91" t="s">
        <v>726</v>
      </c>
      <c r="B49" s="91">
        <v>2</v>
      </c>
      <c r="C49" s="133">
        <v>0.005684439565632835</v>
      </c>
      <c r="D49" s="91" t="s">
        <v>735</v>
      </c>
      <c r="E49" s="91" t="b">
        <v>0</v>
      </c>
      <c r="F49" s="91" t="b">
        <v>0</v>
      </c>
      <c r="G49" s="91" t="b">
        <v>0</v>
      </c>
    </row>
    <row r="50" spans="1:7" ht="15">
      <c r="A50" s="91" t="s">
        <v>727</v>
      </c>
      <c r="B50" s="91">
        <v>2</v>
      </c>
      <c r="C50" s="133">
        <v>0.005684439565632835</v>
      </c>
      <c r="D50" s="91" t="s">
        <v>735</v>
      </c>
      <c r="E50" s="91" t="b">
        <v>0</v>
      </c>
      <c r="F50" s="91" t="b">
        <v>0</v>
      </c>
      <c r="G50" s="91" t="b">
        <v>0</v>
      </c>
    </row>
    <row r="51" spans="1:7" ht="15">
      <c r="A51" s="91" t="s">
        <v>728</v>
      </c>
      <c r="B51" s="91">
        <v>2</v>
      </c>
      <c r="C51" s="133">
        <v>0.005684439565632835</v>
      </c>
      <c r="D51" s="91" t="s">
        <v>735</v>
      </c>
      <c r="E51" s="91" t="b">
        <v>0</v>
      </c>
      <c r="F51" s="91" t="b">
        <v>0</v>
      </c>
      <c r="G51" s="91" t="b">
        <v>0</v>
      </c>
    </row>
    <row r="52" spans="1:7" ht="15">
      <c r="A52" s="91" t="s">
        <v>729</v>
      </c>
      <c r="B52" s="91">
        <v>2</v>
      </c>
      <c r="C52" s="133">
        <v>0.005684439565632835</v>
      </c>
      <c r="D52" s="91" t="s">
        <v>735</v>
      </c>
      <c r="E52" s="91" t="b">
        <v>0</v>
      </c>
      <c r="F52" s="91" t="b">
        <v>0</v>
      </c>
      <c r="G52" s="91" t="b">
        <v>0</v>
      </c>
    </row>
    <row r="53" spans="1:7" ht="15">
      <c r="A53" s="91" t="s">
        <v>730</v>
      </c>
      <c r="B53" s="91">
        <v>2</v>
      </c>
      <c r="C53" s="133">
        <v>0.005684439565632835</v>
      </c>
      <c r="D53" s="91" t="s">
        <v>735</v>
      </c>
      <c r="E53" s="91" t="b">
        <v>0</v>
      </c>
      <c r="F53" s="91" t="b">
        <v>0</v>
      </c>
      <c r="G53" s="91" t="b">
        <v>0</v>
      </c>
    </row>
    <row r="54" spans="1:7" ht="15">
      <c r="A54" s="91" t="s">
        <v>574</v>
      </c>
      <c r="B54" s="91">
        <v>2</v>
      </c>
      <c r="C54" s="133">
        <v>0.005684439565632835</v>
      </c>
      <c r="D54" s="91" t="s">
        <v>735</v>
      </c>
      <c r="E54" s="91" t="b">
        <v>0</v>
      </c>
      <c r="F54" s="91" t="b">
        <v>0</v>
      </c>
      <c r="G54" s="91" t="b">
        <v>0</v>
      </c>
    </row>
    <row r="55" spans="1:7" ht="15">
      <c r="A55" s="91" t="s">
        <v>731</v>
      </c>
      <c r="B55" s="91">
        <v>2</v>
      </c>
      <c r="C55" s="133">
        <v>0.005684439565632835</v>
      </c>
      <c r="D55" s="91" t="s">
        <v>735</v>
      </c>
      <c r="E55" s="91" t="b">
        <v>0</v>
      </c>
      <c r="F55" s="91" t="b">
        <v>0</v>
      </c>
      <c r="G55" s="91" t="b">
        <v>0</v>
      </c>
    </row>
    <row r="56" spans="1:7" ht="15">
      <c r="A56" s="91" t="s">
        <v>732</v>
      </c>
      <c r="B56" s="91">
        <v>2</v>
      </c>
      <c r="C56" s="133">
        <v>0.005684439565632835</v>
      </c>
      <c r="D56" s="91" t="s">
        <v>735</v>
      </c>
      <c r="E56" s="91" t="b">
        <v>0</v>
      </c>
      <c r="F56" s="91" t="b">
        <v>0</v>
      </c>
      <c r="G56" s="91" t="b">
        <v>0</v>
      </c>
    </row>
    <row r="57" spans="1:7" ht="15">
      <c r="A57" s="91" t="s">
        <v>587</v>
      </c>
      <c r="B57" s="91">
        <v>2</v>
      </c>
      <c r="C57" s="133">
        <v>0.005684439565632835</v>
      </c>
      <c r="D57" s="91" t="s">
        <v>735</v>
      </c>
      <c r="E57" s="91" t="b">
        <v>0</v>
      </c>
      <c r="F57" s="91" t="b">
        <v>0</v>
      </c>
      <c r="G57" s="91" t="b">
        <v>0</v>
      </c>
    </row>
    <row r="58" spans="1:7" ht="15">
      <c r="A58" s="91" t="s">
        <v>588</v>
      </c>
      <c r="B58" s="91">
        <v>2</v>
      </c>
      <c r="C58" s="133">
        <v>0.005684439565632835</v>
      </c>
      <c r="D58" s="91" t="s">
        <v>735</v>
      </c>
      <c r="E58" s="91" t="b">
        <v>0</v>
      </c>
      <c r="F58" s="91" t="b">
        <v>0</v>
      </c>
      <c r="G58" s="91" t="b">
        <v>0</v>
      </c>
    </row>
    <row r="59" spans="1:7" ht="15">
      <c r="A59" s="91" t="s">
        <v>589</v>
      </c>
      <c r="B59" s="91">
        <v>2</v>
      </c>
      <c r="C59" s="133">
        <v>0.005684439565632835</v>
      </c>
      <c r="D59" s="91" t="s">
        <v>735</v>
      </c>
      <c r="E59" s="91" t="b">
        <v>0</v>
      </c>
      <c r="F59" s="91" t="b">
        <v>0</v>
      </c>
      <c r="G59" s="91" t="b">
        <v>0</v>
      </c>
    </row>
    <row r="60" spans="1:7" ht="15">
      <c r="A60" s="91" t="s">
        <v>590</v>
      </c>
      <c r="B60" s="91">
        <v>2</v>
      </c>
      <c r="C60" s="133">
        <v>0.005684439565632835</v>
      </c>
      <c r="D60" s="91" t="s">
        <v>735</v>
      </c>
      <c r="E60" s="91" t="b">
        <v>0</v>
      </c>
      <c r="F60" s="91" t="b">
        <v>0</v>
      </c>
      <c r="G60" s="91" t="b">
        <v>0</v>
      </c>
    </row>
    <row r="61" spans="1:7" ht="15">
      <c r="A61" s="91" t="s">
        <v>592</v>
      </c>
      <c r="B61" s="91">
        <v>2</v>
      </c>
      <c r="C61" s="133">
        <v>0.005684439565632835</v>
      </c>
      <c r="D61" s="91" t="s">
        <v>735</v>
      </c>
      <c r="E61" s="91" t="b">
        <v>0</v>
      </c>
      <c r="F61" s="91" t="b">
        <v>0</v>
      </c>
      <c r="G61" s="91" t="b">
        <v>0</v>
      </c>
    </row>
    <row r="62" spans="1:7" ht="15">
      <c r="A62" s="91" t="s">
        <v>558</v>
      </c>
      <c r="B62" s="91">
        <v>12</v>
      </c>
      <c r="C62" s="133">
        <v>0</v>
      </c>
      <c r="D62" s="91" t="s">
        <v>494</v>
      </c>
      <c r="E62" s="91" t="b">
        <v>0</v>
      </c>
      <c r="F62" s="91" t="b">
        <v>0</v>
      </c>
      <c r="G62" s="91" t="b">
        <v>0</v>
      </c>
    </row>
    <row r="63" spans="1:7" ht="15">
      <c r="A63" s="91" t="s">
        <v>562</v>
      </c>
      <c r="B63" s="91">
        <v>6</v>
      </c>
      <c r="C63" s="133">
        <v>0</v>
      </c>
      <c r="D63" s="91" t="s">
        <v>494</v>
      </c>
      <c r="E63" s="91" t="b">
        <v>0</v>
      </c>
      <c r="F63" s="91" t="b">
        <v>0</v>
      </c>
      <c r="G63" s="91" t="b">
        <v>0</v>
      </c>
    </row>
    <row r="64" spans="1:7" ht="15">
      <c r="A64" s="91" t="s">
        <v>563</v>
      </c>
      <c r="B64" s="91">
        <v>6</v>
      </c>
      <c r="C64" s="133">
        <v>0</v>
      </c>
      <c r="D64" s="91" t="s">
        <v>494</v>
      </c>
      <c r="E64" s="91" t="b">
        <v>0</v>
      </c>
      <c r="F64" s="91" t="b">
        <v>0</v>
      </c>
      <c r="G64" s="91" t="b">
        <v>0</v>
      </c>
    </row>
    <row r="65" spans="1:7" ht="15">
      <c r="A65" s="91" t="s">
        <v>556</v>
      </c>
      <c r="B65" s="91">
        <v>6</v>
      </c>
      <c r="C65" s="133">
        <v>0</v>
      </c>
      <c r="D65" s="91" t="s">
        <v>494</v>
      </c>
      <c r="E65" s="91" t="b">
        <v>0</v>
      </c>
      <c r="F65" s="91" t="b">
        <v>0</v>
      </c>
      <c r="G65" s="91" t="b">
        <v>0</v>
      </c>
    </row>
    <row r="66" spans="1:7" ht="15">
      <c r="A66" s="91" t="s">
        <v>559</v>
      </c>
      <c r="B66" s="91">
        <v>6</v>
      </c>
      <c r="C66" s="133">
        <v>0</v>
      </c>
      <c r="D66" s="91" t="s">
        <v>494</v>
      </c>
      <c r="E66" s="91" t="b">
        <v>0</v>
      </c>
      <c r="F66" s="91" t="b">
        <v>0</v>
      </c>
      <c r="G66" s="91" t="b">
        <v>0</v>
      </c>
    </row>
    <row r="67" spans="1:7" ht="15">
      <c r="A67" s="91" t="s">
        <v>560</v>
      </c>
      <c r="B67" s="91">
        <v>6</v>
      </c>
      <c r="C67" s="133">
        <v>0</v>
      </c>
      <c r="D67" s="91" t="s">
        <v>494</v>
      </c>
      <c r="E67" s="91" t="b">
        <v>0</v>
      </c>
      <c r="F67" s="91" t="b">
        <v>0</v>
      </c>
      <c r="G67" s="91" t="b">
        <v>0</v>
      </c>
    </row>
    <row r="68" spans="1:7" ht="15">
      <c r="A68" s="91" t="s">
        <v>564</v>
      </c>
      <c r="B68" s="91">
        <v>6</v>
      </c>
      <c r="C68" s="133">
        <v>0</v>
      </c>
      <c r="D68" s="91" t="s">
        <v>494</v>
      </c>
      <c r="E68" s="91" t="b">
        <v>0</v>
      </c>
      <c r="F68" s="91" t="b">
        <v>0</v>
      </c>
      <c r="G68" s="91" t="b">
        <v>0</v>
      </c>
    </row>
    <row r="69" spans="1:7" ht="15">
      <c r="A69" s="91" t="s">
        <v>565</v>
      </c>
      <c r="B69" s="91">
        <v>6</v>
      </c>
      <c r="C69" s="133">
        <v>0</v>
      </c>
      <c r="D69" s="91" t="s">
        <v>494</v>
      </c>
      <c r="E69" s="91" t="b">
        <v>0</v>
      </c>
      <c r="F69" s="91" t="b">
        <v>0</v>
      </c>
      <c r="G69" s="91" t="b">
        <v>0</v>
      </c>
    </row>
    <row r="70" spans="1:7" ht="15">
      <c r="A70" s="91" t="s">
        <v>566</v>
      </c>
      <c r="B70" s="91">
        <v>6</v>
      </c>
      <c r="C70" s="133">
        <v>0</v>
      </c>
      <c r="D70" s="91" t="s">
        <v>494</v>
      </c>
      <c r="E70" s="91" t="b">
        <v>0</v>
      </c>
      <c r="F70" s="91" t="b">
        <v>0</v>
      </c>
      <c r="G70" s="91" t="b">
        <v>0</v>
      </c>
    </row>
    <row r="71" spans="1:7" ht="15">
      <c r="A71" s="91" t="s">
        <v>567</v>
      </c>
      <c r="B71" s="91">
        <v>6</v>
      </c>
      <c r="C71" s="133">
        <v>0</v>
      </c>
      <c r="D71" s="91" t="s">
        <v>494</v>
      </c>
      <c r="E71" s="91" t="b">
        <v>0</v>
      </c>
      <c r="F71" s="91" t="b">
        <v>0</v>
      </c>
      <c r="G71" s="91" t="b">
        <v>0</v>
      </c>
    </row>
    <row r="72" spans="1:7" ht="15">
      <c r="A72" s="91" t="s">
        <v>714</v>
      </c>
      <c r="B72" s="91">
        <v>6</v>
      </c>
      <c r="C72" s="133">
        <v>0</v>
      </c>
      <c r="D72" s="91" t="s">
        <v>494</v>
      </c>
      <c r="E72" s="91" t="b">
        <v>0</v>
      </c>
      <c r="F72" s="91" t="b">
        <v>0</v>
      </c>
      <c r="G72" s="91" t="b">
        <v>0</v>
      </c>
    </row>
    <row r="73" spans="1:7" ht="15">
      <c r="A73" s="91" t="s">
        <v>711</v>
      </c>
      <c r="B73" s="91">
        <v>6</v>
      </c>
      <c r="C73" s="133">
        <v>0</v>
      </c>
      <c r="D73" s="91" t="s">
        <v>494</v>
      </c>
      <c r="E73" s="91" t="b">
        <v>0</v>
      </c>
      <c r="F73" s="91" t="b">
        <v>0</v>
      </c>
      <c r="G73" s="91" t="b">
        <v>0</v>
      </c>
    </row>
    <row r="74" spans="1:7" ht="15">
      <c r="A74" s="91" t="s">
        <v>712</v>
      </c>
      <c r="B74" s="91">
        <v>6</v>
      </c>
      <c r="C74" s="133">
        <v>0</v>
      </c>
      <c r="D74" s="91" t="s">
        <v>494</v>
      </c>
      <c r="E74" s="91" t="b">
        <v>0</v>
      </c>
      <c r="F74" s="91" t="b">
        <v>0</v>
      </c>
      <c r="G74" s="91" t="b">
        <v>0</v>
      </c>
    </row>
    <row r="75" spans="1:7" ht="15">
      <c r="A75" s="91" t="s">
        <v>713</v>
      </c>
      <c r="B75" s="91">
        <v>6</v>
      </c>
      <c r="C75" s="133">
        <v>0</v>
      </c>
      <c r="D75" s="91" t="s">
        <v>494</v>
      </c>
      <c r="E75" s="91" t="b">
        <v>0</v>
      </c>
      <c r="F75" s="91" t="b">
        <v>0</v>
      </c>
      <c r="G75" s="91" t="b">
        <v>0</v>
      </c>
    </row>
    <row r="76" spans="1:7" ht="15">
      <c r="A76" s="91" t="s">
        <v>557</v>
      </c>
      <c r="B76" s="91">
        <v>6</v>
      </c>
      <c r="C76" s="133">
        <v>0</v>
      </c>
      <c r="D76" s="91" t="s">
        <v>494</v>
      </c>
      <c r="E76" s="91" t="b">
        <v>0</v>
      </c>
      <c r="F76" s="91" t="b">
        <v>0</v>
      </c>
      <c r="G76" s="91" t="b">
        <v>0</v>
      </c>
    </row>
    <row r="77" spans="1:7" ht="15">
      <c r="A77" s="91" t="s">
        <v>715</v>
      </c>
      <c r="B77" s="91">
        <v>6</v>
      </c>
      <c r="C77" s="133">
        <v>0</v>
      </c>
      <c r="D77" s="91" t="s">
        <v>494</v>
      </c>
      <c r="E77" s="91" t="b">
        <v>0</v>
      </c>
      <c r="F77" s="91" t="b">
        <v>0</v>
      </c>
      <c r="G77" s="91" t="b">
        <v>0</v>
      </c>
    </row>
    <row r="78" spans="1:7" ht="15">
      <c r="A78" s="91" t="s">
        <v>716</v>
      </c>
      <c r="B78" s="91">
        <v>6</v>
      </c>
      <c r="C78" s="133">
        <v>0</v>
      </c>
      <c r="D78" s="91" t="s">
        <v>494</v>
      </c>
      <c r="E78" s="91" t="b">
        <v>0</v>
      </c>
      <c r="F78" s="91" t="b">
        <v>0</v>
      </c>
      <c r="G78" s="91" t="b">
        <v>0</v>
      </c>
    </row>
    <row r="79" spans="1:7" ht="15">
      <c r="A79" s="91" t="s">
        <v>717</v>
      </c>
      <c r="B79" s="91">
        <v>6</v>
      </c>
      <c r="C79" s="133">
        <v>0</v>
      </c>
      <c r="D79" s="91" t="s">
        <v>494</v>
      </c>
      <c r="E79" s="91" t="b">
        <v>0</v>
      </c>
      <c r="F79" s="91" t="b">
        <v>0</v>
      </c>
      <c r="G79" s="91" t="b">
        <v>0</v>
      </c>
    </row>
    <row r="80" spans="1:7" ht="15">
      <c r="A80" s="91" t="s">
        <v>718</v>
      </c>
      <c r="B80" s="91">
        <v>6</v>
      </c>
      <c r="C80" s="133">
        <v>0</v>
      </c>
      <c r="D80" s="91" t="s">
        <v>494</v>
      </c>
      <c r="E80" s="91" t="b">
        <v>0</v>
      </c>
      <c r="F80" s="91" t="b">
        <v>0</v>
      </c>
      <c r="G80" s="91" t="b">
        <v>0</v>
      </c>
    </row>
    <row r="81" spans="1:7" ht="15">
      <c r="A81" s="91" t="s">
        <v>719</v>
      </c>
      <c r="B81" s="91">
        <v>6</v>
      </c>
      <c r="C81" s="133">
        <v>0</v>
      </c>
      <c r="D81" s="91" t="s">
        <v>494</v>
      </c>
      <c r="E81" s="91" t="b">
        <v>0</v>
      </c>
      <c r="F81" s="91" t="b">
        <v>0</v>
      </c>
      <c r="G81" s="91" t="b">
        <v>0</v>
      </c>
    </row>
    <row r="82" spans="1:7" ht="15">
      <c r="A82" s="91" t="s">
        <v>221</v>
      </c>
      <c r="B82" s="91">
        <v>5</v>
      </c>
      <c r="C82" s="133">
        <v>0.003022184963649802</v>
      </c>
      <c r="D82" s="91" t="s">
        <v>494</v>
      </c>
      <c r="E82" s="91" t="b">
        <v>0</v>
      </c>
      <c r="F82" s="91" t="b">
        <v>0</v>
      </c>
      <c r="G82" s="91" t="b">
        <v>0</v>
      </c>
    </row>
    <row r="83" spans="1:7" ht="15">
      <c r="A83" s="91" t="s">
        <v>557</v>
      </c>
      <c r="B83" s="91">
        <v>7</v>
      </c>
      <c r="C83" s="133">
        <v>0</v>
      </c>
      <c r="D83" s="91" t="s">
        <v>495</v>
      </c>
      <c r="E83" s="91" t="b">
        <v>0</v>
      </c>
      <c r="F83" s="91" t="b">
        <v>0</v>
      </c>
      <c r="G83" s="91" t="b">
        <v>0</v>
      </c>
    </row>
    <row r="84" spans="1:7" ht="15">
      <c r="A84" s="91" t="s">
        <v>556</v>
      </c>
      <c r="B84" s="91">
        <v>7</v>
      </c>
      <c r="C84" s="133">
        <v>0</v>
      </c>
      <c r="D84" s="91" t="s">
        <v>495</v>
      </c>
      <c r="E84" s="91" t="b">
        <v>0</v>
      </c>
      <c r="F84" s="91" t="b">
        <v>0</v>
      </c>
      <c r="G84" s="91" t="b">
        <v>0</v>
      </c>
    </row>
    <row r="85" spans="1:7" ht="15">
      <c r="A85" s="91" t="s">
        <v>558</v>
      </c>
      <c r="B85" s="91">
        <v>4</v>
      </c>
      <c r="C85" s="133">
        <v>0.019090106819307916</v>
      </c>
      <c r="D85" s="91" t="s">
        <v>495</v>
      </c>
      <c r="E85" s="91" t="b">
        <v>0</v>
      </c>
      <c r="F85" s="91" t="b">
        <v>0</v>
      </c>
      <c r="G85" s="91" t="b">
        <v>0</v>
      </c>
    </row>
    <row r="86" spans="1:7" ht="15">
      <c r="A86" s="91" t="s">
        <v>569</v>
      </c>
      <c r="B86" s="91">
        <v>4</v>
      </c>
      <c r="C86" s="133">
        <v>0.008527650831098051</v>
      </c>
      <c r="D86" s="91" t="s">
        <v>495</v>
      </c>
      <c r="E86" s="91" t="b">
        <v>0</v>
      </c>
      <c r="F86" s="91" t="b">
        <v>0</v>
      </c>
      <c r="G86" s="91" t="b">
        <v>0</v>
      </c>
    </row>
    <row r="87" spans="1:7" ht="15">
      <c r="A87" s="91" t="s">
        <v>570</v>
      </c>
      <c r="B87" s="91">
        <v>4</v>
      </c>
      <c r="C87" s="133">
        <v>0.008527650831098051</v>
      </c>
      <c r="D87" s="91" t="s">
        <v>495</v>
      </c>
      <c r="E87" s="91" t="b">
        <v>0</v>
      </c>
      <c r="F87" s="91" t="b">
        <v>0</v>
      </c>
      <c r="G87" s="91" t="b">
        <v>0</v>
      </c>
    </row>
    <row r="88" spans="1:7" ht="15">
      <c r="A88" s="91" t="s">
        <v>571</v>
      </c>
      <c r="B88" s="91">
        <v>4</v>
      </c>
      <c r="C88" s="133">
        <v>0.008527650831098051</v>
      </c>
      <c r="D88" s="91" t="s">
        <v>495</v>
      </c>
      <c r="E88" s="91" t="b">
        <v>0</v>
      </c>
      <c r="F88" s="91" t="b">
        <v>0</v>
      </c>
      <c r="G88" s="91" t="b">
        <v>0</v>
      </c>
    </row>
    <row r="89" spans="1:7" ht="15">
      <c r="A89" s="91" t="s">
        <v>572</v>
      </c>
      <c r="B89" s="91">
        <v>2</v>
      </c>
      <c r="C89" s="133">
        <v>0.014826281403758891</v>
      </c>
      <c r="D89" s="91" t="s">
        <v>495</v>
      </c>
      <c r="E89" s="91" t="b">
        <v>0</v>
      </c>
      <c r="F89" s="91" t="b">
        <v>0</v>
      </c>
      <c r="G89" s="91" t="b">
        <v>0</v>
      </c>
    </row>
    <row r="90" spans="1:7" ht="15">
      <c r="A90" s="91" t="s">
        <v>573</v>
      </c>
      <c r="B90" s="91">
        <v>2</v>
      </c>
      <c r="C90" s="133">
        <v>0.009545053409653958</v>
      </c>
      <c r="D90" s="91" t="s">
        <v>495</v>
      </c>
      <c r="E90" s="91" t="b">
        <v>0</v>
      </c>
      <c r="F90" s="91" t="b">
        <v>0</v>
      </c>
      <c r="G90" s="91" t="b">
        <v>0</v>
      </c>
    </row>
    <row r="91" spans="1:7" ht="15">
      <c r="A91" s="91" t="s">
        <v>574</v>
      </c>
      <c r="B91" s="91">
        <v>2</v>
      </c>
      <c r="C91" s="133">
        <v>0.009545053409653958</v>
      </c>
      <c r="D91" s="91" t="s">
        <v>495</v>
      </c>
      <c r="E91" s="91" t="b">
        <v>0</v>
      </c>
      <c r="F91" s="91" t="b">
        <v>0</v>
      </c>
      <c r="G91" s="91" t="b">
        <v>0</v>
      </c>
    </row>
    <row r="92" spans="1:7" ht="15">
      <c r="A92" s="91" t="s">
        <v>559</v>
      </c>
      <c r="B92" s="91">
        <v>2</v>
      </c>
      <c r="C92" s="133">
        <v>0.009545053409653958</v>
      </c>
      <c r="D92" s="91" t="s">
        <v>495</v>
      </c>
      <c r="E92" s="91" t="b">
        <v>0</v>
      </c>
      <c r="F92" s="91" t="b">
        <v>0</v>
      </c>
      <c r="G92" s="91" t="b">
        <v>0</v>
      </c>
    </row>
    <row r="93" spans="1:7" ht="15">
      <c r="A93" s="91" t="s">
        <v>560</v>
      </c>
      <c r="B93" s="91">
        <v>2</v>
      </c>
      <c r="C93" s="133">
        <v>0.009545053409653958</v>
      </c>
      <c r="D93" s="91" t="s">
        <v>495</v>
      </c>
      <c r="E93" s="91" t="b">
        <v>0</v>
      </c>
      <c r="F93" s="91" t="b">
        <v>0</v>
      </c>
      <c r="G93" s="91" t="b">
        <v>0</v>
      </c>
    </row>
    <row r="94" spans="1:7" ht="15">
      <c r="A94" s="91" t="s">
        <v>564</v>
      </c>
      <c r="B94" s="91">
        <v>2</v>
      </c>
      <c r="C94" s="133">
        <v>0.009545053409653958</v>
      </c>
      <c r="D94" s="91" t="s">
        <v>495</v>
      </c>
      <c r="E94" s="91" t="b">
        <v>0</v>
      </c>
      <c r="F94" s="91" t="b">
        <v>0</v>
      </c>
      <c r="G94" s="91" t="b">
        <v>0</v>
      </c>
    </row>
    <row r="95" spans="1:7" ht="15">
      <c r="A95" s="91" t="s">
        <v>565</v>
      </c>
      <c r="B95" s="91">
        <v>2</v>
      </c>
      <c r="C95" s="133">
        <v>0.009545053409653958</v>
      </c>
      <c r="D95" s="91" t="s">
        <v>495</v>
      </c>
      <c r="E95" s="91" t="b">
        <v>0</v>
      </c>
      <c r="F95" s="91" t="b">
        <v>0</v>
      </c>
      <c r="G95" s="91" t="b">
        <v>0</v>
      </c>
    </row>
    <row r="96" spans="1:7" ht="15">
      <c r="A96" s="91" t="s">
        <v>731</v>
      </c>
      <c r="B96" s="91">
        <v>2</v>
      </c>
      <c r="C96" s="133">
        <v>0.009545053409653958</v>
      </c>
      <c r="D96" s="91" t="s">
        <v>495</v>
      </c>
      <c r="E96" s="91" t="b">
        <v>0</v>
      </c>
      <c r="F96" s="91" t="b">
        <v>0</v>
      </c>
      <c r="G96" s="91" t="b">
        <v>0</v>
      </c>
    </row>
    <row r="97" spans="1:7" ht="15">
      <c r="A97" s="91" t="s">
        <v>732</v>
      </c>
      <c r="B97" s="91">
        <v>2</v>
      </c>
      <c r="C97" s="133">
        <v>0.009545053409653958</v>
      </c>
      <c r="D97" s="91" t="s">
        <v>495</v>
      </c>
      <c r="E97" s="91" t="b">
        <v>0</v>
      </c>
      <c r="F97" s="91" t="b">
        <v>0</v>
      </c>
      <c r="G97" s="91" t="b">
        <v>0</v>
      </c>
    </row>
    <row r="98" spans="1:7" ht="15">
      <c r="A98" s="91" t="s">
        <v>566</v>
      </c>
      <c r="B98" s="91">
        <v>2</v>
      </c>
      <c r="C98" s="133">
        <v>0.009545053409653958</v>
      </c>
      <c r="D98" s="91" t="s">
        <v>495</v>
      </c>
      <c r="E98" s="91" t="b">
        <v>0</v>
      </c>
      <c r="F98" s="91" t="b">
        <v>0</v>
      </c>
      <c r="G98" s="91" t="b">
        <v>0</v>
      </c>
    </row>
    <row r="99" spans="1:7" ht="15">
      <c r="A99" s="91" t="s">
        <v>567</v>
      </c>
      <c r="B99" s="91">
        <v>2</v>
      </c>
      <c r="C99" s="133">
        <v>0.009545053409653958</v>
      </c>
      <c r="D99" s="91" t="s">
        <v>495</v>
      </c>
      <c r="E99" s="91" t="b">
        <v>0</v>
      </c>
      <c r="F99" s="91" t="b">
        <v>0</v>
      </c>
      <c r="G99" s="91" t="b">
        <v>0</v>
      </c>
    </row>
    <row r="100" spans="1:7" ht="15">
      <c r="A100" s="91" t="s">
        <v>711</v>
      </c>
      <c r="B100" s="91">
        <v>2</v>
      </c>
      <c r="C100" s="133">
        <v>0.009545053409653958</v>
      </c>
      <c r="D100" s="91" t="s">
        <v>495</v>
      </c>
      <c r="E100" s="91" t="b">
        <v>0</v>
      </c>
      <c r="F100" s="91" t="b">
        <v>0</v>
      </c>
      <c r="G100" s="91" t="b">
        <v>0</v>
      </c>
    </row>
    <row r="101" spans="1:7" ht="15">
      <c r="A101" s="91" t="s">
        <v>712</v>
      </c>
      <c r="B101" s="91">
        <v>2</v>
      </c>
      <c r="C101" s="133">
        <v>0.009545053409653958</v>
      </c>
      <c r="D101" s="91" t="s">
        <v>495</v>
      </c>
      <c r="E101" s="91" t="b">
        <v>0</v>
      </c>
      <c r="F101" s="91" t="b">
        <v>0</v>
      </c>
      <c r="G101" s="91" t="b">
        <v>0</v>
      </c>
    </row>
    <row r="102" spans="1:7" ht="15">
      <c r="A102" s="91" t="s">
        <v>713</v>
      </c>
      <c r="B102" s="91">
        <v>2</v>
      </c>
      <c r="C102" s="133">
        <v>0.009545053409653958</v>
      </c>
      <c r="D102" s="91" t="s">
        <v>495</v>
      </c>
      <c r="E102" s="91" t="b">
        <v>0</v>
      </c>
      <c r="F102" s="91" t="b">
        <v>0</v>
      </c>
      <c r="G102" s="91" t="b">
        <v>0</v>
      </c>
    </row>
    <row r="103" spans="1:7" ht="15">
      <c r="A103" s="91" t="s">
        <v>573</v>
      </c>
      <c r="B103" s="91">
        <v>4</v>
      </c>
      <c r="C103" s="133">
        <v>0</v>
      </c>
      <c r="D103" s="91" t="s">
        <v>496</v>
      </c>
      <c r="E103" s="91" t="b">
        <v>0</v>
      </c>
      <c r="F103" s="91" t="b">
        <v>0</v>
      </c>
      <c r="G103" s="91" t="b">
        <v>0</v>
      </c>
    </row>
    <row r="104" spans="1:7" ht="15">
      <c r="A104" s="91" t="s">
        <v>576</v>
      </c>
      <c r="B104" s="91">
        <v>2</v>
      </c>
      <c r="C104" s="133">
        <v>0</v>
      </c>
      <c r="D104" s="91" t="s">
        <v>496</v>
      </c>
      <c r="E104" s="91" t="b">
        <v>0</v>
      </c>
      <c r="F104" s="91" t="b">
        <v>0</v>
      </c>
      <c r="G104" s="91" t="b">
        <v>0</v>
      </c>
    </row>
    <row r="105" spans="1:7" ht="15">
      <c r="A105" s="91" t="s">
        <v>577</v>
      </c>
      <c r="B105" s="91">
        <v>2</v>
      </c>
      <c r="C105" s="133">
        <v>0</v>
      </c>
      <c r="D105" s="91" t="s">
        <v>496</v>
      </c>
      <c r="E105" s="91" t="b">
        <v>0</v>
      </c>
      <c r="F105" s="91" t="b">
        <v>0</v>
      </c>
      <c r="G105" s="91" t="b">
        <v>0</v>
      </c>
    </row>
    <row r="106" spans="1:7" ht="15">
      <c r="A106" s="91" t="s">
        <v>578</v>
      </c>
      <c r="B106" s="91">
        <v>2</v>
      </c>
      <c r="C106" s="133">
        <v>0</v>
      </c>
      <c r="D106" s="91" t="s">
        <v>496</v>
      </c>
      <c r="E106" s="91" t="b">
        <v>0</v>
      </c>
      <c r="F106" s="91" t="b">
        <v>0</v>
      </c>
      <c r="G106" s="91" t="b">
        <v>0</v>
      </c>
    </row>
    <row r="107" spans="1:7" ht="15">
      <c r="A107" s="91" t="s">
        <v>579</v>
      </c>
      <c r="B107" s="91">
        <v>2</v>
      </c>
      <c r="C107" s="133">
        <v>0</v>
      </c>
      <c r="D107" s="91" t="s">
        <v>496</v>
      </c>
      <c r="E107" s="91" t="b">
        <v>0</v>
      </c>
      <c r="F107" s="91" t="b">
        <v>0</v>
      </c>
      <c r="G107" s="91" t="b">
        <v>0</v>
      </c>
    </row>
    <row r="108" spans="1:7" ht="15">
      <c r="A108" s="91" t="s">
        <v>580</v>
      </c>
      <c r="B108" s="91">
        <v>2</v>
      </c>
      <c r="C108" s="133">
        <v>0</v>
      </c>
      <c r="D108" s="91" t="s">
        <v>496</v>
      </c>
      <c r="E108" s="91" t="b">
        <v>0</v>
      </c>
      <c r="F108" s="91" t="b">
        <v>0</v>
      </c>
      <c r="G108" s="91" t="b">
        <v>0</v>
      </c>
    </row>
    <row r="109" spans="1:7" ht="15">
      <c r="A109" s="91" t="s">
        <v>581</v>
      </c>
      <c r="B109" s="91">
        <v>2</v>
      </c>
      <c r="C109" s="133">
        <v>0</v>
      </c>
      <c r="D109" s="91" t="s">
        <v>496</v>
      </c>
      <c r="E109" s="91" t="b">
        <v>0</v>
      </c>
      <c r="F109" s="91" t="b">
        <v>0</v>
      </c>
      <c r="G109" s="91" t="b">
        <v>0</v>
      </c>
    </row>
    <row r="110" spans="1:7" ht="15">
      <c r="A110" s="91" t="s">
        <v>582</v>
      </c>
      <c r="B110" s="91">
        <v>2</v>
      </c>
      <c r="C110" s="133">
        <v>0</v>
      </c>
      <c r="D110" s="91" t="s">
        <v>496</v>
      </c>
      <c r="E110" s="91" t="b">
        <v>0</v>
      </c>
      <c r="F110" s="91" t="b">
        <v>0</v>
      </c>
      <c r="G110" s="91" t="b">
        <v>0</v>
      </c>
    </row>
    <row r="111" spans="1:7" ht="15">
      <c r="A111" s="91" t="s">
        <v>583</v>
      </c>
      <c r="B111" s="91">
        <v>2</v>
      </c>
      <c r="C111" s="133">
        <v>0</v>
      </c>
      <c r="D111" s="91" t="s">
        <v>496</v>
      </c>
      <c r="E111" s="91" t="b">
        <v>0</v>
      </c>
      <c r="F111" s="91" t="b">
        <v>0</v>
      </c>
      <c r="G111" s="91" t="b">
        <v>0</v>
      </c>
    </row>
    <row r="112" spans="1:7" ht="15">
      <c r="A112" s="91" t="s">
        <v>584</v>
      </c>
      <c r="B112" s="91">
        <v>2</v>
      </c>
      <c r="C112" s="133">
        <v>0</v>
      </c>
      <c r="D112" s="91" t="s">
        <v>496</v>
      </c>
      <c r="E112" s="91" t="b">
        <v>0</v>
      </c>
      <c r="F112" s="91" t="b">
        <v>0</v>
      </c>
      <c r="G112" s="91" t="b">
        <v>0</v>
      </c>
    </row>
    <row r="113" spans="1:7" ht="15">
      <c r="A113" s="91" t="s">
        <v>722</v>
      </c>
      <c r="B113" s="91">
        <v>2</v>
      </c>
      <c r="C113" s="133">
        <v>0</v>
      </c>
      <c r="D113" s="91" t="s">
        <v>496</v>
      </c>
      <c r="E113" s="91" t="b">
        <v>0</v>
      </c>
      <c r="F113" s="91" t="b">
        <v>0</v>
      </c>
      <c r="G113" s="91" t="b">
        <v>0</v>
      </c>
    </row>
    <row r="114" spans="1:7" ht="15">
      <c r="A114" s="91" t="s">
        <v>556</v>
      </c>
      <c r="B114" s="91">
        <v>2</v>
      </c>
      <c r="C114" s="133">
        <v>0</v>
      </c>
      <c r="D114" s="91" t="s">
        <v>496</v>
      </c>
      <c r="E114" s="91" t="b">
        <v>0</v>
      </c>
      <c r="F114" s="91" t="b">
        <v>0</v>
      </c>
      <c r="G114" s="91" t="b">
        <v>0</v>
      </c>
    </row>
    <row r="115" spans="1:7" ht="15">
      <c r="A115" s="91" t="s">
        <v>557</v>
      </c>
      <c r="B115" s="91">
        <v>2</v>
      </c>
      <c r="C115" s="133">
        <v>0</v>
      </c>
      <c r="D115" s="91" t="s">
        <v>496</v>
      </c>
      <c r="E115" s="91" t="b">
        <v>0</v>
      </c>
      <c r="F115" s="91" t="b">
        <v>0</v>
      </c>
      <c r="G115" s="91" t="b">
        <v>0</v>
      </c>
    </row>
    <row r="116" spans="1:7" ht="15">
      <c r="A116" s="91" t="s">
        <v>723</v>
      </c>
      <c r="B116" s="91">
        <v>2</v>
      </c>
      <c r="C116" s="133">
        <v>0</v>
      </c>
      <c r="D116" s="91" t="s">
        <v>496</v>
      </c>
      <c r="E116" s="91" t="b">
        <v>0</v>
      </c>
      <c r="F116" s="91" t="b">
        <v>0</v>
      </c>
      <c r="G116" s="91" t="b">
        <v>0</v>
      </c>
    </row>
    <row r="117" spans="1:7" ht="15">
      <c r="A117" s="91" t="s">
        <v>720</v>
      </c>
      <c r="B117" s="91">
        <v>2</v>
      </c>
      <c r="C117" s="133">
        <v>0</v>
      </c>
      <c r="D117" s="91" t="s">
        <v>496</v>
      </c>
      <c r="E117" s="91" t="b">
        <v>0</v>
      </c>
      <c r="F117" s="91" t="b">
        <v>0</v>
      </c>
      <c r="G117" s="91" t="b">
        <v>0</v>
      </c>
    </row>
    <row r="118" spans="1:7" ht="15">
      <c r="A118" s="91" t="s">
        <v>724</v>
      </c>
      <c r="B118" s="91">
        <v>2</v>
      </c>
      <c r="C118" s="133">
        <v>0</v>
      </c>
      <c r="D118" s="91" t="s">
        <v>496</v>
      </c>
      <c r="E118" s="91" t="b">
        <v>0</v>
      </c>
      <c r="F118" s="91" t="b">
        <v>0</v>
      </c>
      <c r="G118" s="91" t="b">
        <v>0</v>
      </c>
    </row>
    <row r="119" spans="1:7" ht="15">
      <c r="A119" s="91" t="s">
        <v>725</v>
      </c>
      <c r="B119" s="91">
        <v>2</v>
      </c>
      <c r="C119" s="133">
        <v>0</v>
      </c>
      <c r="D119" s="91" t="s">
        <v>496</v>
      </c>
      <c r="E119" s="91" t="b">
        <v>0</v>
      </c>
      <c r="F119" s="91" t="b">
        <v>0</v>
      </c>
      <c r="G119" s="91" t="b">
        <v>0</v>
      </c>
    </row>
    <row r="120" spans="1:7" ht="15">
      <c r="A120" s="91" t="s">
        <v>726</v>
      </c>
      <c r="B120" s="91">
        <v>2</v>
      </c>
      <c r="C120" s="133">
        <v>0</v>
      </c>
      <c r="D120" s="91" t="s">
        <v>496</v>
      </c>
      <c r="E120" s="91" t="b">
        <v>0</v>
      </c>
      <c r="F120" s="91" t="b">
        <v>0</v>
      </c>
      <c r="G120" s="91" t="b">
        <v>0</v>
      </c>
    </row>
    <row r="121" spans="1:7" ht="15">
      <c r="A121" s="91" t="s">
        <v>727</v>
      </c>
      <c r="B121" s="91">
        <v>2</v>
      </c>
      <c r="C121" s="133">
        <v>0</v>
      </c>
      <c r="D121" s="91" t="s">
        <v>496</v>
      </c>
      <c r="E121" s="91" t="b">
        <v>0</v>
      </c>
      <c r="F121" s="91" t="b">
        <v>0</v>
      </c>
      <c r="G121" s="91" t="b">
        <v>0</v>
      </c>
    </row>
    <row r="122" spans="1:7" ht="15">
      <c r="A122" s="91" t="s">
        <v>587</v>
      </c>
      <c r="B122" s="91">
        <v>2</v>
      </c>
      <c r="C122" s="133">
        <v>0</v>
      </c>
      <c r="D122" s="91" t="s">
        <v>498</v>
      </c>
      <c r="E122" s="91" t="b">
        <v>0</v>
      </c>
      <c r="F122" s="91" t="b">
        <v>0</v>
      </c>
      <c r="G122" s="91" t="b">
        <v>0</v>
      </c>
    </row>
    <row r="123" spans="1:7" ht="15">
      <c r="A123" s="91" t="s">
        <v>588</v>
      </c>
      <c r="B123" s="91">
        <v>2</v>
      </c>
      <c r="C123" s="133">
        <v>0</v>
      </c>
      <c r="D123" s="91" t="s">
        <v>498</v>
      </c>
      <c r="E123" s="91" t="b">
        <v>0</v>
      </c>
      <c r="F123" s="91" t="b">
        <v>0</v>
      </c>
      <c r="G123" s="91" t="b">
        <v>0</v>
      </c>
    </row>
    <row r="124" spans="1:7" ht="15">
      <c r="A124" s="91" t="s">
        <v>556</v>
      </c>
      <c r="B124" s="91">
        <v>2</v>
      </c>
      <c r="C124" s="133">
        <v>0</v>
      </c>
      <c r="D124" s="91" t="s">
        <v>498</v>
      </c>
      <c r="E124" s="91" t="b">
        <v>0</v>
      </c>
      <c r="F124" s="91" t="b">
        <v>0</v>
      </c>
      <c r="G124" s="91" t="b">
        <v>0</v>
      </c>
    </row>
    <row r="125" spans="1:7" ht="15">
      <c r="A125" s="91" t="s">
        <v>589</v>
      </c>
      <c r="B125" s="91">
        <v>2</v>
      </c>
      <c r="C125" s="133">
        <v>0</v>
      </c>
      <c r="D125" s="91" t="s">
        <v>498</v>
      </c>
      <c r="E125" s="91" t="b">
        <v>0</v>
      </c>
      <c r="F125" s="91" t="b">
        <v>0</v>
      </c>
      <c r="G125" s="91" t="b">
        <v>0</v>
      </c>
    </row>
    <row r="126" spans="1:7" ht="15">
      <c r="A126" s="91" t="s">
        <v>590</v>
      </c>
      <c r="B126" s="91">
        <v>2</v>
      </c>
      <c r="C126" s="133">
        <v>0</v>
      </c>
      <c r="D126" s="91" t="s">
        <v>498</v>
      </c>
      <c r="E126" s="91" t="b">
        <v>0</v>
      </c>
      <c r="F126" s="91" t="b">
        <v>0</v>
      </c>
      <c r="G126" s="91" t="b">
        <v>0</v>
      </c>
    </row>
    <row r="127" spans="1:7" ht="15">
      <c r="A127" s="91" t="s">
        <v>557</v>
      </c>
      <c r="B127" s="91">
        <v>2</v>
      </c>
      <c r="C127" s="133">
        <v>0</v>
      </c>
      <c r="D127" s="91" t="s">
        <v>498</v>
      </c>
      <c r="E127" s="91" t="b">
        <v>0</v>
      </c>
      <c r="F127" s="91" t="b">
        <v>0</v>
      </c>
      <c r="G127" s="91" t="b">
        <v>0</v>
      </c>
    </row>
    <row r="128" spans="1:7" ht="15">
      <c r="A128" s="91" t="s">
        <v>591</v>
      </c>
      <c r="B128" s="91">
        <v>2</v>
      </c>
      <c r="C128" s="133">
        <v>0</v>
      </c>
      <c r="D128" s="91" t="s">
        <v>498</v>
      </c>
      <c r="E128" s="91" t="b">
        <v>0</v>
      </c>
      <c r="F128" s="91" t="b">
        <v>0</v>
      </c>
      <c r="G128" s="91" t="b">
        <v>0</v>
      </c>
    </row>
    <row r="129" spans="1:7" ht="15">
      <c r="A129" s="91" t="s">
        <v>592</v>
      </c>
      <c r="B129" s="91">
        <v>2</v>
      </c>
      <c r="C129" s="133">
        <v>0</v>
      </c>
      <c r="D129" s="91" t="s">
        <v>498</v>
      </c>
      <c r="E129" s="91" t="b">
        <v>0</v>
      </c>
      <c r="F129" s="91" t="b">
        <v>0</v>
      </c>
      <c r="G129" s="91" t="b">
        <v>0</v>
      </c>
    </row>
    <row r="130" spans="1:7" ht="15">
      <c r="A130" s="91" t="s">
        <v>572</v>
      </c>
      <c r="B130" s="91">
        <v>2</v>
      </c>
      <c r="C130" s="133">
        <v>0</v>
      </c>
      <c r="D130" s="91" t="s">
        <v>499</v>
      </c>
      <c r="E130" s="91" t="b">
        <v>0</v>
      </c>
      <c r="F130" s="91" t="b">
        <v>0</v>
      </c>
      <c r="G130"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739</v>
      </c>
      <c r="B1" s="13" t="s">
        <v>740</v>
      </c>
      <c r="C1" s="13" t="s">
        <v>733</v>
      </c>
      <c r="D1" s="13" t="s">
        <v>734</v>
      </c>
      <c r="E1" s="13" t="s">
        <v>741</v>
      </c>
      <c r="F1" s="13" t="s">
        <v>144</v>
      </c>
      <c r="G1" s="13" t="s">
        <v>742</v>
      </c>
      <c r="H1" s="13" t="s">
        <v>743</v>
      </c>
      <c r="I1" s="13" t="s">
        <v>744</v>
      </c>
      <c r="J1" s="13" t="s">
        <v>745</v>
      </c>
      <c r="K1" s="13" t="s">
        <v>746</v>
      </c>
      <c r="L1" s="13" t="s">
        <v>747</v>
      </c>
    </row>
    <row r="2" spans="1:12" ht="15">
      <c r="A2" s="91" t="s">
        <v>556</v>
      </c>
      <c r="B2" s="91" t="s">
        <v>559</v>
      </c>
      <c r="C2" s="91">
        <v>8</v>
      </c>
      <c r="D2" s="133">
        <v>0.008736363115369428</v>
      </c>
      <c r="E2" s="133">
        <v>1.2331297600260454</v>
      </c>
      <c r="F2" s="91" t="s">
        <v>735</v>
      </c>
      <c r="G2" s="91" t="b">
        <v>0</v>
      </c>
      <c r="H2" s="91" t="b">
        <v>0</v>
      </c>
      <c r="I2" s="91" t="b">
        <v>0</v>
      </c>
      <c r="J2" s="91" t="b">
        <v>0</v>
      </c>
      <c r="K2" s="91" t="b">
        <v>0</v>
      </c>
      <c r="L2" s="91" t="b">
        <v>0</v>
      </c>
    </row>
    <row r="3" spans="1:12" ht="15">
      <c r="A3" s="91" t="s">
        <v>559</v>
      </c>
      <c r="B3" s="91" t="s">
        <v>560</v>
      </c>
      <c r="C3" s="91">
        <v>8</v>
      </c>
      <c r="D3" s="133">
        <v>0.008736363115369428</v>
      </c>
      <c r="E3" s="133">
        <v>1.608793373986931</v>
      </c>
      <c r="F3" s="91" t="s">
        <v>735</v>
      </c>
      <c r="G3" s="91" t="b">
        <v>0</v>
      </c>
      <c r="H3" s="91" t="b">
        <v>0</v>
      </c>
      <c r="I3" s="91" t="b">
        <v>0</v>
      </c>
      <c r="J3" s="91" t="b">
        <v>0</v>
      </c>
      <c r="K3" s="91" t="b">
        <v>0</v>
      </c>
      <c r="L3" s="91" t="b">
        <v>0</v>
      </c>
    </row>
    <row r="4" spans="1:12" ht="15">
      <c r="A4" s="91" t="s">
        <v>560</v>
      </c>
      <c r="B4" s="91" t="s">
        <v>558</v>
      </c>
      <c r="C4" s="91">
        <v>8</v>
      </c>
      <c r="D4" s="133">
        <v>0.008736363115369428</v>
      </c>
      <c r="E4" s="133">
        <v>1.3077633783229496</v>
      </c>
      <c r="F4" s="91" t="s">
        <v>735</v>
      </c>
      <c r="G4" s="91" t="b">
        <v>0</v>
      </c>
      <c r="H4" s="91" t="b">
        <v>0</v>
      </c>
      <c r="I4" s="91" t="b">
        <v>0</v>
      </c>
      <c r="J4" s="91" t="b">
        <v>0</v>
      </c>
      <c r="K4" s="91" t="b">
        <v>0</v>
      </c>
      <c r="L4" s="91" t="b">
        <v>0</v>
      </c>
    </row>
    <row r="5" spans="1:12" ht="15">
      <c r="A5" s="91" t="s">
        <v>558</v>
      </c>
      <c r="B5" s="91" t="s">
        <v>564</v>
      </c>
      <c r="C5" s="91">
        <v>8</v>
      </c>
      <c r="D5" s="133">
        <v>0.008736363115369428</v>
      </c>
      <c r="E5" s="133">
        <v>1.3077633783229496</v>
      </c>
      <c r="F5" s="91" t="s">
        <v>735</v>
      </c>
      <c r="G5" s="91" t="b">
        <v>0</v>
      </c>
      <c r="H5" s="91" t="b">
        <v>0</v>
      </c>
      <c r="I5" s="91" t="b">
        <v>0</v>
      </c>
      <c r="J5" s="91" t="b">
        <v>0</v>
      </c>
      <c r="K5" s="91" t="b">
        <v>0</v>
      </c>
      <c r="L5" s="91" t="b">
        <v>0</v>
      </c>
    </row>
    <row r="6" spans="1:12" ht="15">
      <c r="A6" s="91" t="s">
        <v>564</v>
      </c>
      <c r="B6" s="91" t="s">
        <v>565</v>
      </c>
      <c r="C6" s="91">
        <v>8</v>
      </c>
      <c r="D6" s="133">
        <v>0.008736363115369428</v>
      </c>
      <c r="E6" s="133">
        <v>1.608793373986931</v>
      </c>
      <c r="F6" s="91" t="s">
        <v>735</v>
      </c>
      <c r="G6" s="91" t="b">
        <v>0</v>
      </c>
      <c r="H6" s="91" t="b">
        <v>0</v>
      </c>
      <c r="I6" s="91" t="b">
        <v>0</v>
      </c>
      <c r="J6" s="91" t="b">
        <v>0</v>
      </c>
      <c r="K6" s="91" t="b">
        <v>0</v>
      </c>
      <c r="L6" s="91" t="b">
        <v>0</v>
      </c>
    </row>
    <row r="7" spans="1:12" ht="15">
      <c r="A7" s="91" t="s">
        <v>566</v>
      </c>
      <c r="B7" s="91" t="s">
        <v>567</v>
      </c>
      <c r="C7" s="91">
        <v>8</v>
      </c>
      <c r="D7" s="133">
        <v>0.008736363115369428</v>
      </c>
      <c r="E7" s="133">
        <v>1.608793373986931</v>
      </c>
      <c r="F7" s="91" t="s">
        <v>735</v>
      </c>
      <c r="G7" s="91" t="b">
        <v>0</v>
      </c>
      <c r="H7" s="91" t="b">
        <v>0</v>
      </c>
      <c r="I7" s="91" t="b">
        <v>0</v>
      </c>
      <c r="J7" s="91" t="b">
        <v>0</v>
      </c>
      <c r="K7" s="91" t="b">
        <v>0</v>
      </c>
      <c r="L7" s="91" t="b">
        <v>0</v>
      </c>
    </row>
    <row r="8" spans="1:12" ht="15">
      <c r="A8" s="91" t="s">
        <v>558</v>
      </c>
      <c r="B8" s="91" t="s">
        <v>711</v>
      </c>
      <c r="C8" s="91">
        <v>8</v>
      </c>
      <c r="D8" s="133">
        <v>0.008736363115369428</v>
      </c>
      <c r="E8" s="133">
        <v>1.3077633783229496</v>
      </c>
      <c r="F8" s="91" t="s">
        <v>735</v>
      </c>
      <c r="G8" s="91" t="b">
        <v>0</v>
      </c>
      <c r="H8" s="91" t="b">
        <v>0</v>
      </c>
      <c r="I8" s="91" t="b">
        <v>0</v>
      </c>
      <c r="J8" s="91" t="b">
        <v>0</v>
      </c>
      <c r="K8" s="91" t="b">
        <v>0</v>
      </c>
      <c r="L8" s="91" t="b">
        <v>0</v>
      </c>
    </row>
    <row r="9" spans="1:12" ht="15">
      <c r="A9" s="91" t="s">
        <v>711</v>
      </c>
      <c r="B9" s="91" t="s">
        <v>712</v>
      </c>
      <c r="C9" s="91">
        <v>8</v>
      </c>
      <c r="D9" s="133">
        <v>0.008736363115369428</v>
      </c>
      <c r="E9" s="133">
        <v>1.608793373986931</v>
      </c>
      <c r="F9" s="91" t="s">
        <v>735</v>
      </c>
      <c r="G9" s="91" t="b">
        <v>0</v>
      </c>
      <c r="H9" s="91" t="b">
        <v>0</v>
      </c>
      <c r="I9" s="91" t="b">
        <v>0</v>
      </c>
      <c r="J9" s="91" t="b">
        <v>0</v>
      </c>
      <c r="K9" s="91" t="b">
        <v>0</v>
      </c>
      <c r="L9" s="91" t="b">
        <v>0</v>
      </c>
    </row>
    <row r="10" spans="1:12" ht="15">
      <c r="A10" s="91" t="s">
        <v>712</v>
      </c>
      <c r="B10" s="91" t="s">
        <v>713</v>
      </c>
      <c r="C10" s="91">
        <v>8</v>
      </c>
      <c r="D10" s="133">
        <v>0.008736363115369428</v>
      </c>
      <c r="E10" s="133">
        <v>1.608793373986931</v>
      </c>
      <c r="F10" s="91" t="s">
        <v>735</v>
      </c>
      <c r="G10" s="91" t="b">
        <v>0</v>
      </c>
      <c r="H10" s="91" t="b">
        <v>0</v>
      </c>
      <c r="I10" s="91" t="b">
        <v>0</v>
      </c>
      <c r="J10" s="91" t="b">
        <v>0</v>
      </c>
      <c r="K10" s="91" t="b">
        <v>0</v>
      </c>
      <c r="L10" s="91" t="b">
        <v>0</v>
      </c>
    </row>
    <row r="11" spans="1:12" ht="15">
      <c r="A11" s="91" t="s">
        <v>713</v>
      </c>
      <c r="B11" s="91" t="s">
        <v>557</v>
      </c>
      <c r="C11" s="91">
        <v>8</v>
      </c>
      <c r="D11" s="133">
        <v>0.008736363115369428</v>
      </c>
      <c r="E11" s="133">
        <v>1.2331297600260454</v>
      </c>
      <c r="F11" s="91" t="s">
        <v>735</v>
      </c>
      <c r="G11" s="91" t="b">
        <v>0</v>
      </c>
      <c r="H11" s="91" t="b">
        <v>0</v>
      </c>
      <c r="I11" s="91" t="b">
        <v>0</v>
      </c>
      <c r="J11" s="91" t="b">
        <v>0</v>
      </c>
      <c r="K11" s="91" t="b">
        <v>0</v>
      </c>
      <c r="L11" s="91" t="b">
        <v>0</v>
      </c>
    </row>
    <row r="12" spans="1:12" ht="15">
      <c r="A12" s="91" t="s">
        <v>556</v>
      </c>
      <c r="B12" s="91" t="s">
        <v>557</v>
      </c>
      <c r="C12" s="91">
        <v>7</v>
      </c>
      <c r="D12" s="133">
        <v>0.00882438641444769</v>
      </c>
      <c r="E12" s="133">
        <v>0.7994741990874733</v>
      </c>
      <c r="F12" s="91" t="s">
        <v>735</v>
      </c>
      <c r="G12" s="91" t="b">
        <v>0</v>
      </c>
      <c r="H12" s="91" t="b">
        <v>0</v>
      </c>
      <c r="I12" s="91" t="b">
        <v>0</v>
      </c>
      <c r="J12" s="91" t="b">
        <v>0</v>
      </c>
      <c r="K12" s="91" t="b">
        <v>0</v>
      </c>
      <c r="L12" s="91" t="b">
        <v>0</v>
      </c>
    </row>
    <row r="13" spans="1:12" ht="15">
      <c r="A13" s="91" t="s">
        <v>567</v>
      </c>
      <c r="B13" s="91" t="s">
        <v>714</v>
      </c>
      <c r="C13" s="91">
        <v>7</v>
      </c>
      <c r="D13" s="133">
        <v>0.00882438641444769</v>
      </c>
      <c r="E13" s="133">
        <v>1.608793373986931</v>
      </c>
      <c r="F13" s="91" t="s">
        <v>735</v>
      </c>
      <c r="G13" s="91" t="b">
        <v>0</v>
      </c>
      <c r="H13" s="91" t="b">
        <v>0</v>
      </c>
      <c r="I13" s="91" t="b">
        <v>0</v>
      </c>
      <c r="J13" s="91" t="b">
        <v>0</v>
      </c>
      <c r="K13" s="91" t="b">
        <v>0</v>
      </c>
      <c r="L13" s="91" t="b">
        <v>0</v>
      </c>
    </row>
    <row r="14" spans="1:12" ht="15">
      <c r="A14" s="91" t="s">
        <v>714</v>
      </c>
      <c r="B14" s="91" t="s">
        <v>558</v>
      </c>
      <c r="C14" s="91">
        <v>7</v>
      </c>
      <c r="D14" s="133">
        <v>0.00882438641444769</v>
      </c>
      <c r="E14" s="133">
        <v>1.3077633783229496</v>
      </c>
      <c r="F14" s="91" t="s">
        <v>735</v>
      </c>
      <c r="G14" s="91" t="b">
        <v>0</v>
      </c>
      <c r="H14" s="91" t="b">
        <v>0</v>
      </c>
      <c r="I14" s="91" t="b">
        <v>0</v>
      </c>
      <c r="J14" s="91" t="b">
        <v>0</v>
      </c>
      <c r="K14" s="91" t="b">
        <v>0</v>
      </c>
      <c r="L14" s="91" t="b">
        <v>0</v>
      </c>
    </row>
    <row r="15" spans="1:12" ht="15">
      <c r="A15" s="91" t="s">
        <v>557</v>
      </c>
      <c r="B15" s="91" t="s">
        <v>715</v>
      </c>
      <c r="C15" s="91">
        <v>7</v>
      </c>
      <c r="D15" s="133">
        <v>0.00882438641444769</v>
      </c>
      <c r="E15" s="133">
        <v>1.2566108558755682</v>
      </c>
      <c r="F15" s="91" t="s">
        <v>735</v>
      </c>
      <c r="G15" s="91" t="b">
        <v>0</v>
      </c>
      <c r="H15" s="91" t="b">
        <v>0</v>
      </c>
      <c r="I15" s="91" t="b">
        <v>0</v>
      </c>
      <c r="J15" s="91" t="b">
        <v>0</v>
      </c>
      <c r="K15" s="91" t="b">
        <v>0</v>
      </c>
      <c r="L15" s="91" t="b">
        <v>0</v>
      </c>
    </row>
    <row r="16" spans="1:12" ht="15">
      <c r="A16" s="91" t="s">
        <v>715</v>
      </c>
      <c r="B16" s="91" t="s">
        <v>716</v>
      </c>
      <c r="C16" s="91">
        <v>7</v>
      </c>
      <c r="D16" s="133">
        <v>0.00882438641444769</v>
      </c>
      <c r="E16" s="133">
        <v>1.6667853209646175</v>
      </c>
      <c r="F16" s="91" t="s">
        <v>735</v>
      </c>
      <c r="G16" s="91" t="b">
        <v>0</v>
      </c>
      <c r="H16" s="91" t="b">
        <v>0</v>
      </c>
      <c r="I16" s="91" t="b">
        <v>0</v>
      </c>
      <c r="J16" s="91" t="b">
        <v>0</v>
      </c>
      <c r="K16" s="91" t="b">
        <v>0</v>
      </c>
      <c r="L16" s="91" t="b">
        <v>0</v>
      </c>
    </row>
    <row r="17" spans="1:12" ht="15">
      <c r="A17" s="91" t="s">
        <v>716</v>
      </c>
      <c r="B17" s="91" t="s">
        <v>717</v>
      </c>
      <c r="C17" s="91">
        <v>7</v>
      </c>
      <c r="D17" s="133">
        <v>0.00882438641444769</v>
      </c>
      <c r="E17" s="133">
        <v>1.6667853209646175</v>
      </c>
      <c r="F17" s="91" t="s">
        <v>735</v>
      </c>
      <c r="G17" s="91" t="b">
        <v>0</v>
      </c>
      <c r="H17" s="91" t="b">
        <v>0</v>
      </c>
      <c r="I17" s="91" t="b">
        <v>0</v>
      </c>
      <c r="J17" s="91" t="b">
        <v>0</v>
      </c>
      <c r="K17" s="91" t="b">
        <v>0</v>
      </c>
      <c r="L17" s="91" t="b">
        <v>0</v>
      </c>
    </row>
    <row r="18" spans="1:12" ht="15">
      <c r="A18" s="91" t="s">
        <v>717</v>
      </c>
      <c r="B18" s="91" t="s">
        <v>718</v>
      </c>
      <c r="C18" s="91">
        <v>7</v>
      </c>
      <c r="D18" s="133">
        <v>0.00882438641444769</v>
      </c>
      <c r="E18" s="133">
        <v>1.6667853209646175</v>
      </c>
      <c r="F18" s="91" t="s">
        <v>735</v>
      </c>
      <c r="G18" s="91" t="b">
        <v>0</v>
      </c>
      <c r="H18" s="91" t="b">
        <v>0</v>
      </c>
      <c r="I18" s="91" t="b">
        <v>0</v>
      </c>
      <c r="J18" s="91" t="b">
        <v>0</v>
      </c>
      <c r="K18" s="91" t="b">
        <v>0</v>
      </c>
      <c r="L18" s="91" t="b">
        <v>0</v>
      </c>
    </row>
    <row r="19" spans="1:12" ht="15">
      <c r="A19" s="91" t="s">
        <v>718</v>
      </c>
      <c r="B19" s="91" t="s">
        <v>719</v>
      </c>
      <c r="C19" s="91">
        <v>7</v>
      </c>
      <c r="D19" s="133">
        <v>0.00882438641444769</v>
      </c>
      <c r="E19" s="133">
        <v>1.6667853209646175</v>
      </c>
      <c r="F19" s="91" t="s">
        <v>735</v>
      </c>
      <c r="G19" s="91" t="b">
        <v>0</v>
      </c>
      <c r="H19" s="91" t="b">
        <v>0</v>
      </c>
      <c r="I19" s="91" t="b">
        <v>0</v>
      </c>
      <c r="J19" s="91" t="b">
        <v>0</v>
      </c>
      <c r="K19" s="91" t="b">
        <v>0</v>
      </c>
      <c r="L19" s="91" t="b">
        <v>0</v>
      </c>
    </row>
    <row r="20" spans="1:12" ht="15">
      <c r="A20" s="91" t="s">
        <v>562</v>
      </c>
      <c r="B20" s="91" t="s">
        <v>563</v>
      </c>
      <c r="C20" s="91">
        <v>6</v>
      </c>
      <c r="D20" s="133">
        <v>0.008731436347136953</v>
      </c>
      <c r="E20" s="133">
        <v>1.6667853209646175</v>
      </c>
      <c r="F20" s="91" t="s">
        <v>735</v>
      </c>
      <c r="G20" s="91" t="b">
        <v>0</v>
      </c>
      <c r="H20" s="91" t="b">
        <v>0</v>
      </c>
      <c r="I20" s="91" t="b">
        <v>0</v>
      </c>
      <c r="J20" s="91" t="b">
        <v>0</v>
      </c>
      <c r="K20" s="91" t="b">
        <v>0</v>
      </c>
      <c r="L20" s="91" t="b">
        <v>0</v>
      </c>
    </row>
    <row r="21" spans="1:12" ht="15">
      <c r="A21" s="91" t="s">
        <v>563</v>
      </c>
      <c r="B21" s="91" t="s">
        <v>556</v>
      </c>
      <c r="C21" s="91">
        <v>6</v>
      </c>
      <c r="D21" s="133">
        <v>0.008731436347136953</v>
      </c>
      <c r="E21" s="133">
        <v>1.2331297600260456</v>
      </c>
      <c r="F21" s="91" t="s">
        <v>735</v>
      </c>
      <c r="G21" s="91" t="b">
        <v>0</v>
      </c>
      <c r="H21" s="91" t="b">
        <v>0</v>
      </c>
      <c r="I21" s="91" t="b">
        <v>0</v>
      </c>
      <c r="J21" s="91" t="b">
        <v>0</v>
      </c>
      <c r="K21" s="91" t="b">
        <v>0</v>
      </c>
      <c r="L21" s="91" t="b">
        <v>0</v>
      </c>
    </row>
    <row r="22" spans="1:12" ht="15">
      <c r="A22" s="91" t="s">
        <v>565</v>
      </c>
      <c r="B22" s="91" t="s">
        <v>566</v>
      </c>
      <c r="C22" s="91">
        <v>6</v>
      </c>
      <c r="D22" s="133">
        <v>0.008731436347136953</v>
      </c>
      <c r="E22" s="133">
        <v>1.483854637378631</v>
      </c>
      <c r="F22" s="91" t="s">
        <v>735</v>
      </c>
      <c r="G22" s="91" t="b">
        <v>0</v>
      </c>
      <c r="H22" s="91" t="b">
        <v>0</v>
      </c>
      <c r="I22" s="91" t="b">
        <v>0</v>
      </c>
      <c r="J22" s="91" t="b">
        <v>0</v>
      </c>
      <c r="K22" s="91" t="b">
        <v>0</v>
      </c>
      <c r="L22" s="91" t="b">
        <v>0</v>
      </c>
    </row>
    <row r="23" spans="1:12" ht="15">
      <c r="A23" s="91" t="s">
        <v>221</v>
      </c>
      <c r="B23" s="91" t="s">
        <v>562</v>
      </c>
      <c r="C23" s="91">
        <v>5</v>
      </c>
      <c r="D23" s="133">
        <v>0.008427087160128055</v>
      </c>
      <c r="E23" s="133">
        <v>1.8129133566428555</v>
      </c>
      <c r="F23" s="91" t="s">
        <v>735</v>
      </c>
      <c r="G23" s="91" t="b">
        <v>0</v>
      </c>
      <c r="H23" s="91" t="b">
        <v>0</v>
      </c>
      <c r="I23" s="91" t="b">
        <v>0</v>
      </c>
      <c r="J23" s="91" t="b">
        <v>0</v>
      </c>
      <c r="K23" s="91" t="b">
        <v>0</v>
      </c>
      <c r="L23" s="91" t="b">
        <v>0</v>
      </c>
    </row>
    <row r="24" spans="1:12" ht="15">
      <c r="A24" s="91" t="s">
        <v>557</v>
      </c>
      <c r="B24" s="91" t="s">
        <v>569</v>
      </c>
      <c r="C24" s="91">
        <v>4</v>
      </c>
      <c r="D24" s="133">
        <v>0.007868530344475193</v>
      </c>
      <c r="E24" s="133">
        <v>1.2566108558755684</v>
      </c>
      <c r="F24" s="91" t="s">
        <v>735</v>
      </c>
      <c r="G24" s="91" t="b">
        <v>0</v>
      </c>
      <c r="H24" s="91" t="b">
        <v>0</v>
      </c>
      <c r="I24" s="91" t="b">
        <v>0</v>
      </c>
      <c r="J24" s="91" t="b">
        <v>0</v>
      </c>
      <c r="K24" s="91" t="b">
        <v>0</v>
      </c>
      <c r="L24" s="91" t="b">
        <v>0</v>
      </c>
    </row>
    <row r="25" spans="1:12" ht="15">
      <c r="A25" s="91" t="s">
        <v>569</v>
      </c>
      <c r="B25" s="91" t="s">
        <v>570</v>
      </c>
      <c r="C25" s="91">
        <v>4</v>
      </c>
      <c r="D25" s="133">
        <v>0.007868530344475193</v>
      </c>
      <c r="E25" s="133">
        <v>1.909823369650912</v>
      </c>
      <c r="F25" s="91" t="s">
        <v>735</v>
      </c>
      <c r="G25" s="91" t="b">
        <v>0</v>
      </c>
      <c r="H25" s="91" t="b">
        <v>0</v>
      </c>
      <c r="I25" s="91" t="b">
        <v>0</v>
      </c>
      <c r="J25" s="91" t="b">
        <v>0</v>
      </c>
      <c r="K25" s="91" t="b">
        <v>0</v>
      </c>
      <c r="L25" s="91" t="b">
        <v>0</v>
      </c>
    </row>
    <row r="26" spans="1:12" ht="15">
      <c r="A26" s="91" t="s">
        <v>570</v>
      </c>
      <c r="B26" s="91" t="s">
        <v>571</v>
      </c>
      <c r="C26" s="91">
        <v>4</v>
      </c>
      <c r="D26" s="133">
        <v>0.007868530344475193</v>
      </c>
      <c r="E26" s="133">
        <v>1.909823369650912</v>
      </c>
      <c r="F26" s="91" t="s">
        <v>735</v>
      </c>
      <c r="G26" s="91" t="b">
        <v>0</v>
      </c>
      <c r="H26" s="91" t="b">
        <v>0</v>
      </c>
      <c r="I26" s="91" t="b">
        <v>0</v>
      </c>
      <c r="J26" s="91" t="b">
        <v>0</v>
      </c>
      <c r="K26" s="91" t="b">
        <v>0</v>
      </c>
      <c r="L26" s="91" t="b">
        <v>0</v>
      </c>
    </row>
    <row r="27" spans="1:12" ht="15">
      <c r="A27" s="91" t="s">
        <v>576</v>
      </c>
      <c r="B27" s="91" t="s">
        <v>577</v>
      </c>
      <c r="C27" s="91">
        <v>2</v>
      </c>
      <c r="D27" s="133">
        <v>0.005684439565632835</v>
      </c>
      <c r="E27" s="133">
        <v>2.210853365314893</v>
      </c>
      <c r="F27" s="91" t="s">
        <v>735</v>
      </c>
      <c r="G27" s="91" t="b">
        <v>0</v>
      </c>
      <c r="H27" s="91" t="b">
        <v>0</v>
      </c>
      <c r="I27" s="91" t="b">
        <v>0</v>
      </c>
      <c r="J27" s="91" t="b">
        <v>0</v>
      </c>
      <c r="K27" s="91" t="b">
        <v>0</v>
      </c>
      <c r="L27" s="91" t="b">
        <v>0</v>
      </c>
    </row>
    <row r="28" spans="1:12" ht="15">
      <c r="A28" s="91" t="s">
        <v>577</v>
      </c>
      <c r="B28" s="91" t="s">
        <v>578</v>
      </c>
      <c r="C28" s="91">
        <v>2</v>
      </c>
      <c r="D28" s="133">
        <v>0.005684439565632835</v>
      </c>
      <c r="E28" s="133">
        <v>2.210853365314893</v>
      </c>
      <c r="F28" s="91" t="s">
        <v>735</v>
      </c>
      <c r="G28" s="91" t="b">
        <v>0</v>
      </c>
      <c r="H28" s="91" t="b">
        <v>0</v>
      </c>
      <c r="I28" s="91" t="b">
        <v>0</v>
      </c>
      <c r="J28" s="91" t="b">
        <v>0</v>
      </c>
      <c r="K28" s="91" t="b">
        <v>0</v>
      </c>
      <c r="L28" s="91" t="b">
        <v>0</v>
      </c>
    </row>
    <row r="29" spans="1:12" ht="15">
      <c r="A29" s="91" t="s">
        <v>578</v>
      </c>
      <c r="B29" s="91" t="s">
        <v>579</v>
      </c>
      <c r="C29" s="91">
        <v>2</v>
      </c>
      <c r="D29" s="133">
        <v>0.005684439565632835</v>
      </c>
      <c r="E29" s="133">
        <v>2.210853365314893</v>
      </c>
      <c r="F29" s="91" t="s">
        <v>735</v>
      </c>
      <c r="G29" s="91" t="b">
        <v>0</v>
      </c>
      <c r="H29" s="91" t="b">
        <v>0</v>
      </c>
      <c r="I29" s="91" t="b">
        <v>0</v>
      </c>
      <c r="J29" s="91" t="b">
        <v>0</v>
      </c>
      <c r="K29" s="91" t="b">
        <v>0</v>
      </c>
      <c r="L29" s="91" t="b">
        <v>0</v>
      </c>
    </row>
    <row r="30" spans="1:12" ht="15">
      <c r="A30" s="91" t="s">
        <v>579</v>
      </c>
      <c r="B30" s="91" t="s">
        <v>580</v>
      </c>
      <c r="C30" s="91">
        <v>2</v>
      </c>
      <c r="D30" s="133">
        <v>0.005684439565632835</v>
      </c>
      <c r="E30" s="133">
        <v>2.210853365314893</v>
      </c>
      <c r="F30" s="91" t="s">
        <v>735</v>
      </c>
      <c r="G30" s="91" t="b">
        <v>0</v>
      </c>
      <c r="H30" s="91" t="b">
        <v>0</v>
      </c>
      <c r="I30" s="91" t="b">
        <v>0</v>
      </c>
      <c r="J30" s="91" t="b">
        <v>0</v>
      </c>
      <c r="K30" s="91" t="b">
        <v>0</v>
      </c>
      <c r="L30" s="91" t="b">
        <v>0</v>
      </c>
    </row>
    <row r="31" spans="1:12" ht="15">
      <c r="A31" s="91" t="s">
        <v>580</v>
      </c>
      <c r="B31" s="91" t="s">
        <v>581</v>
      </c>
      <c r="C31" s="91">
        <v>2</v>
      </c>
      <c r="D31" s="133">
        <v>0.005684439565632835</v>
      </c>
      <c r="E31" s="133">
        <v>2.210853365314893</v>
      </c>
      <c r="F31" s="91" t="s">
        <v>735</v>
      </c>
      <c r="G31" s="91" t="b">
        <v>0</v>
      </c>
      <c r="H31" s="91" t="b">
        <v>0</v>
      </c>
      <c r="I31" s="91" t="b">
        <v>0</v>
      </c>
      <c r="J31" s="91" t="b">
        <v>0</v>
      </c>
      <c r="K31" s="91" t="b">
        <v>0</v>
      </c>
      <c r="L31" s="91" t="b">
        <v>0</v>
      </c>
    </row>
    <row r="32" spans="1:12" ht="15">
      <c r="A32" s="91" t="s">
        <v>581</v>
      </c>
      <c r="B32" s="91" t="s">
        <v>582</v>
      </c>
      <c r="C32" s="91">
        <v>2</v>
      </c>
      <c r="D32" s="133">
        <v>0.005684439565632835</v>
      </c>
      <c r="E32" s="133">
        <v>2.210853365314893</v>
      </c>
      <c r="F32" s="91" t="s">
        <v>735</v>
      </c>
      <c r="G32" s="91" t="b">
        <v>0</v>
      </c>
      <c r="H32" s="91" t="b">
        <v>0</v>
      </c>
      <c r="I32" s="91" t="b">
        <v>0</v>
      </c>
      <c r="J32" s="91" t="b">
        <v>0</v>
      </c>
      <c r="K32" s="91" t="b">
        <v>0</v>
      </c>
      <c r="L32" s="91" t="b">
        <v>0</v>
      </c>
    </row>
    <row r="33" spans="1:12" ht="15">
      <c r="A33" s="91" t="s">
        <v>582</v>
      </c>
      <c r="B33" s="91" t="s">
        <v>583</v>
      </c>
      <c r="C33" s="91">
        <v>2</v>
      </c>
      <c r="D33" s="133">
        <v>0.005684439565632835</v>
      </c>
      <c r="E33" s="133">
        <v>2.210853365314893</v>
      </c>
      <c r="F33" s="91" t="s">
        <v>735</v>
      </c>
      <c r="G33" s="91" t="b">
        <v>0</v>
      </c>
      <c r="H33" s="91" t="b">
        <v>0</v>
      </c>
      <c r="I33" s="91" t="b">
        <v>0</v>
      </c>
      <c r="J33" s="91" t="b">
        <v>0</v>
      </c>
      <c r="K33" s="91" t="b">
        <v>0</v>
      </c>
      <c r="L33" s="91" t="b">
        <v>0</v>
      </c>
    </row>
    <row r="34" spans="1:12" ht="15">
      <c r="A34" s="91" t="s">
        <v>583</v>
      </c>
      <c r="B34" s="91" t="s">
        <v>584</v>
      </c>
      <c r="C34" s="91">
        <v>2</v>
      </c>
      <c r="D34" s="133">
        <v>0.005684439565632835</v>
      </c>
      <c r="E34" s="133">
        <v>2.210853365314893</v>
      </c>
      <c r="F34" s="91" t="s">
        <v>735</v>
      </c>
      <c r="G34" s="91" t="b">
        <v>0</v>
      </c>
      <c r="H34" s="91" t="b">
        <v>0</v>
      </c>
      <c r="I34" s="91" t="b">
        <v>0</v>
      </c>
      <c r="J34" s="91" t="b">
        <v>0</v>
      </c>
      <c r="K34" s="91" t="b">
        <v>0</v>
      </c>
      <c r="L34" s="91" t="b">
        <v>0</v>
      </c>
    </row>
    <row r="35" spans="1:12" ht="15">
      <c r="A35" s="91" t="s">
        <v>584</v>
      </c>
      <c r="B35" s="91" t="s">
        <v>722</v>
      </c>
      <c r="C35" s="91">
        <v>2</v>
      </c>
      <c r="D35" s="133">
        <v>0.005684439565632835</v>
      </c>
      <c r="E35" s="133">
        <v>2.210853365314893</v>
      </c>
      <c r="F35" s="91" t="s">
        <v>735</v>
      </c>
      <c r="G35" s="91" t="b">
        <v>0</v>
      </c>
      <c r="H35" s="91" t="b">
        <v>0</v>
      </c>
      <c r="I35" s="91" t="b">
        <v>0</v>
      </c>
      <c r="J35" s="91" t="b">
        <v>0</v>
      </c>
      <c r="K35" s="91" t="b">
        <v>0</v>
      </c>
      <c r="L35" s="91" t="b">
        <v>0</v>
      </c>
    </row>
    <row r="36" spans="1:12" ht="15">
      <c r="A36" s="91" t="s">
        <v>722</v>
      </c>
      <c r="B36" s="91" t="s">
        <v>573</v>
      </c>
      <c r="C36" s="91">
        <v>2</v>
      </c>
      <c r="D36" s="133">
        <v>0.005684439565632835</v>
      </c>
      <c r="E36" s="133">
        <v>1.8129133566428555</v>
      </c>
      <c r="F36" s="91" t="s">
        <v>735</v>
      </c>
      <c r="G36" s="91" t="b">
        <v>0</v>
      </c>
      <c r="H36" s="91" t="b">
        <v>0</v>
      </c>
      <c r="I36" s="91" t="b">
        <v>0</v>
      </c>
      <c r="J36" s="91" t="b">
        <v>0</v>
      </c>
      <c r="K36" s="91" t="b">
        <v>0</v>
      </c>
      <c r="L36" s="91" t="b">
        <v>0</v>
      </c>
    </row>
    <row r="37" spans="1:12" ht="15">
      <c r="A37" s="91" t="s">
        <v>573</v>
      </c>
      <c r="B37" s="91" t="s">
        <v>556</v>
      </c>
      <c r="C37" s="91">
        <v>2</v>
      </c>
      <c r="D37" s="133">
        <v>0.005684439565632835</v>
      </c>
      <c r="E37" s="133">
        <v>0.756008505306383</v>
      </c>
      <c r="F37" s="91" t="s">
        <v>735</v>
      </c>
      <c r="G37" s="91" t="b">
        <v>0</v>
      </c>
      <c r="H37" s="91" t="b">
        <v>0</v>
      </c>
      <c r="I37" s="91" t="b">
        <v>0</v>
      </c>
      <c r="J37" s="91" t="b">
        <v>0</v>
      </c>
      <c r="K37" s="91" t="b">
        <v>0</v>
      </c>
      <c r="L37" s="91" t="b">
        <v>0</v>
      </c>
    </row>
    <row r="38" spans="1:12" ht="15">
      <c r="A38" s="91" t="s">
        <v>557</v>
      </c>
      <c r="B38" s="91" t="s">
        <v>723</v>
      </c>
      <c r="C38" s="91">
        <v>2</v>
      </c>
      <c r="D38" s="133">
        <v>0.005684439565632835</v>
      </c>
      <c r="E38" s="133">
        <v>1.2566108558755684</v>
      </c>
      <c r="F38" s="91" t="s">
        <v>735</v>
      </c>
      <c r="G38" s="91" t="b">
        <v>0</v>
      </c>
      <c r="H38" s="91" t="b">
        <v>0</v>
      </c>
      <c r="I38" s="91" t="b">
        <v>0</v>
      </c>
      <c r="J38" s="91" t="b">
        <v>0</v>
      </c>
      <c r="K38" s="91" t="b">
        <v>0</v>
      </c>
      <c r="L38" s="91" t="b">
        <v>0</v>
      </c>
    </row>
    <row r="39" spans="1:12" ht="15">
      <c r="A39" s="91" t="s">
        <v>723</v>
      </c>
      <c r="B39" s="91" t="s">
        <v>720</v>
      </c>
      <c r="C39" s="91">
        <v>2</v>
      </c>
      <c r="D39" s="133">
        <v>0.005684439565632835</v>
      </c>
      <c r="E39" s="133">
        <v>2.034762106259212</v>
      </c>
      <c r="F39" s="91" t="s">
        <v>735</v>
      </c>
      <c r="G39" s="91" t="b">
        <v>0</v>
      </c>
      <c r="H39" s="91" t="b">
        <v>0</v>
      </c>
      <c r="I39" s="91" t="b">
        <v>0</v>
      </c>
      <c r="J39" s="91" t="b">
        <v>0</v>
      </c>
      <c r="K39" s="91" t="b">
        <v>0</v>
      </c>
      <c r="L39" s="91" t="b">
        <v>0</v>
      </c>
    </row>
    <row r="40" spans="1:12" ht="15">
      <c r="A40" s="91" t="s">
        <v>720</v>
      </c>
      <c r="B40" s="91" t="s">
        <v>573</v>
      </c>
      <c r="C40" s="91">
        <v>2</v>
      </c>
      <c r="D40" s="133">
        <v>0.005684439565632835</v>
      </c>
      <c r="E40" s="133">
        <v>1.6368220975871743</v>
      </c>
      <c r="F40" s="91" t="s">
        <v>735</v>
      </c>
      <c r="G40" s="91" t="b">
        <v>0</v>
      </c>
      <c r="H40" s="91" t="b">
        <v>0</v>
      </c>
      <c r="I40" s="91" t="b">
        <v>0</v>
      </c>
      <c r="J40" s="91" t="b">
        <v>0</v>
      </c>
      <c r="K40" s="91" t="b">
        <v>0</v>
      </c>
      <c r="L40" s="91" t="b">
        <v>0</v>
      </c>
    </row>
    <row r="41" spans="1:12" ht="15">
      <c r="A41" s="91" t="s">
        <v>573</v>
      </c>
      <c r="B41" s="91" t="s">
        <v>724</v>
      </c>
      <c r="C41" s="91">
        <v>2</v>
      </c>
      <c r="D41" s="133">
        <v>0.005684439565632835</v>
      </c>
      <c r="E41" s="133">
        <v>1.7337321105952308</v>
      </c>
      <c r="F41" s="91" t="s">
        <v>735</v>
      </c>
      <c r="G41" s="91" t="b">
        <v>0</v>
      </c>
      <c r="H41" s="91" t="b">
        <v>0</v>
      </c>
      <c r="I41" s="91" t="b">
        <v>0</v>
      </c>
      <c r="J41" s="91" t="b">
        <v>0</v>
      </c>
      <c r="K41" s="91" t="b">
        <v>0</v>
      </c>
      <c r="L41" s="91" t="b">
        <v>0</v>
      </c>
    </row>
    <row r="42" spans="1:12" ht="15">
      <c r="A42" s="91" t="s">
        <v>724</v>
      </c>
      <c r="B42" s="91" t="s">
        <v>725</v>
      </c>
      <c r="C42" s="91">
        <v>2</v>
      </c>
      <c r="D42" s="133">
        <v>0.005684439565632835</v>
      </c>
      <c r="E42" s="133">
        <v>2.210853365314893</v>
      </c>
      <c r="F42" s="91" t="s">
        <v>735</v>
      </c>
      <c r="G42" s="91" t="b">
        <v>0</v>
      </c>
      <c r="H42" s="91" t="b">
        <v>0</v>
      </c>
      <c r="I42" s="91" t="b">
        <v>0</v>
      </c>
      <c r="J42" s="91" t="b">
        <v>0</v>
      </c>
      <c r="K42" s="91" t="b">
        <v>0</v>
      </c>
      <c r="L42" s="91" t="b">
        <v>0</v>
      </c>
    </row>
    <row r="43" spans="1:12" ht="15">
      <c r="A43" s="91" t="s">
        <v>725</v>
      </c>
      <c r="B43" s="91" t="s">
        <v>726</v>
      </c>
      <c r="C43" s="91">
        <v>2</v>
      </c>
      <c r="D43" s="133">
        <v>0.005684439565632835</v>
      </c>
      <c r="E43" s="133">
        <v>2.210853365314893</v>
      </c>
      <c r="F43" s="91" t="s">
        <v>735</v>
      </c>
      <c r="G43" s="91" t="b">
        <v>0</v>
      </c>
      <c r="H43" s="91" t="b">
        <v>0</v>
      </c>
      <c r="I43" s="91" t="b">
        <v>0</v>
      </c>
      <c r="J43" s="91" t="b">
        <v>0</v>
      </c>
      <c r="K43" s="91" t="b">
        <v>0</v>
      </c>
      <c r="L43" s="91" t="b">
        <v>0</v>
      </c>
    </row>
    <row r="44" spans="1:12" ht="15">
      <c r="A44" s="91" t="s">
        <v>726</v>
      </c>
      <c r="B44" s="91" t="s">
        <v>727</v>
      </c>
      <c r="C44" s="91">
        <v>2</v>
      </c>
      <c r="D44" s="133">
        <v>0.005684439565632835</v>
      </c>
      <c r="E44" s="133">
        <v>2.210853365314893</v>
      </c>
      <c r="F44" s="91" t="s">
        <v>735</v>
      </c>
      <c r="G44" s="91" t="b">
        <v>0</v>
      </c>
      <c r="H44" s="91" t="b">
        <v>0</v>
      </c>
      <c r="I44" s="91" t="b">
        <v>0</v>
      </c>
      <c r="J44" s="91" t="b">
        <v>0</v>
      </c>
      <c r="K44" s="91" t="b">
        <v>0</v>
      </c>
      <c r="L44" s="91" t="b">
        <v>0</v>
      </c>
    </row>
    <row r="45" spans="1:12" ht="15">
      <c r="A45" s="91" t="s">
        <v>574</v>
      </c>
      <c r="B45" s="91" t="s">
        <v>556</v>
      </c>
      <c r="C45" s="91">
        <v>2</v>
      </c>
      <c r="D45" s="133">
        <v>0.005684439565632835</v>
      </c>
      <c r="E45" s="133">
        <v>1.2331297600260454</v>
      </c>
      <c r="F45" s="91" t="s">
        <v>735</v>
      </c>
      <c r="G45" s="91" t="b">
        <v>0</v>
      </c>
      <c r="H45" s="91" t="b">
        <v>0</v>
      </c>
      <c r="I45" s="91" t="b">
        <v>0</v>
      </c>
      <c r="J45" s="91" t="b">
        <v>0</v>
      </c>
      <c r="K45" s="91" t="b">
        <v>0</v>
      </c>
      <c r="L45" s="91" t="b">
        <v>0</v>
      </c>
    </row>
    <row r="46" spans="1:12" ht="15">
      <c r="A46" s="91" t="s">
        <v>565</v>
      </c>
      <c r="B46" s="91" t="s">
        <v>731</v>
      </c>
      <c r="C46" s="91">
        <v>2</v>
      </c>
      <c r="D46" s="133">
        <v>0.005684439565632835</v>
      </c>
      <c r="E46" s="133">
        <v>1.608793373986931</v>
      </c>
      <c r="F46" s="91" t="s">
        <v>735</v>
      </c>
      <c r="G46" s="91" t="b">
        <v>0</v>
      </c>
      <c r="H46" s="91" t="b">
        <v>0</v>
      </c>
      <c r="I46" s="91" t="b">
        <v>0</v>
      </c>
      <c r="J46" s="91" t="b">
        <v>0</v>
      </c>
      <c r="K46" s="91" t="b">
        <v>0</v>
      </c>
      <c r="L46" s="91" t="b">
        <v>0</v>
      </c>
    </row>
    <row r="47" spans="1:12" ht="15">
      <c r="A47" s="91" t="s">
        <v>731</v>
      </c>
      <c r="B47" s="91" t="s">
        <v>732</v>
      </c>
      <c r="C47" s="91">
        <v>2</v>
      </c>
      <c r="D47" s="133">
        <v>0.005684439565632835</v>
      </c>
      <c r="E47" s="133">
        <v>2.210853365314893</v>
      </c>
      <c r="F47" s="91" t="s">
        <v>735</v>
      </c>
      <c r="G47" s="91" t="b">
        <v>0</v>
      </c>
      <c r="H47" s="91" t="b">
        <v>0</v>
      </c>
      <c r="I47" s="91" t="b">
        <v>0</v>
      </c>
      <c r="J47" s="91" t="b">
        <v>0</v>
      </c>
      <c r="K47" s="91" t="b">
        <v>0</v>
      </c>
      <c r="L47" s="91" t="b">
        <v>0</v>
      </c>
    </row>
    <row r="48" spans="1:12" ht="15">
      <c r="A48" s="91" t="s">
        <v>732</v>
      </c>
      <c r="B48" s="91" t="s">
        <v>566</v>
      </c>
      <c r="C48" s="91">
        <v>2</v>
      </c>
      <c r="D48" s="133">
        <v>0.005684439565632835</v>
      </c>
      <c r="E48" s="133">
        <v>1.608793373986931</v>
      </c>
      <c r="F48" s="91" t="s">
        <v>735</v>
      </c>
      <c r="G48" s="91" t="b">
        <v>0</v>
      </c>
      <c r="H48" s="91" t="b">
        <v>0</v>
      </c>
      <c r="I48" s="91" t="b">
        <v>0</v>
      </c>
      <c r="J48" s="91" t="b">
        <v>0</v>
      </c>
      <c r="K48" s="91" t="b">
        <v>0</v>
      </c>
      <c r="L48" s="91" t="b">
        <v>0</v>
      </c>
    </row>
    <row r="49" spans="1:12" ht="15">
      <c r="A49" s="91" t="s">
        <v>587</v>
      </c>
      <c r="B49" s="91" t="s">
        <v>588</v>
      </c>
      <c r="C49" s="91">
        <v>2</v>
      </c>
      <c r="D49" s="133">
        <v>0.005684439565632835</v>
      </c>
      <c r="E49" s="133">
        <v>2.210853365314893</v>
      </c>
      <c r="F49" s="91" t="s">
        <v>735</v>
      </c>
      <c r="G49" s="91" t="b">
        <v>0</v>
      </c>
      <c r="H49" s="91" t="b">
        <v>0</v>
      </c>
      <c r="I49" s="91" t="b">
        <v>0</v>
      </c>
      <c r="J49" s="91" t="b">
        <v>0</v>
      </c>
      <c r="K49" s="91" t="b">
        <v>0</v>
      </c>
      <c r="L49" s="91" t="b">
        <v>0</v>
      </c>
    </row>
    <row r="50" spans="1:12" ht="15">
      <c r="A50" s="91" t="s">
        <v>588</v>
      </c>
      <c r="B50" s="91" t="s">
        <v>556</v>
      </c>
      <c r="C50" s="91">
        <v>2</v>
      </c>
      <c r="D50" s="133">
        <v>0.005684439565632835</v>
      </c>
      <c r="E50" s="133">
        <v>1.2331297600260454</v>
      </c>
      <c r="F50" s="91" t="s">
        <v>735</v>
      </c>
      <c r="G50" s="91" t="b">
        <v>0</v>
      </c>
      <c r="H50" s="91" t="b">
        <v>0</v>
      </c>
      <c r="I50" s="91" t="b">
        <v>0</v>
      </c>
      <c r="J50" s="91" t="b">
        <v>0</v>
      </c>
      <c r="K50" s="91" t="b">
        <v>0</v>
      </c>
      <c r="L50" s="91" t="b">
        <v>0</v>
      </c>
    </row>
    <row r="51" spans="1:12" ht="15">
      <c r="A51" s="91" t="s">
        <v>556</v>
      </c>
      <c r="B51" s="91" t="s">
        <v>589</v>
      </c>
      <c r="C51" s="91">
        <v>2</v>
      </c>
      <c r="D51" s="133">
        <v>0.005684439565632835</v>
      </c>
      <c r="E51" s="133">
        <v>1.2331297600260454</v>
      </c>
      <c r="F51" s="91" t="s">
        <v>735</v>
      </c>
      <c r="G51" s="91" t="b">
        <v>0</v>
      </c>
      <c r="H51" s="91" t="b">
        <v>0</v>
      </c>
      <c r="I51" s="91" t="b">
        <v>0</v>
      </c>
      <c r="J51" s="91" t="b">
        <v>0</v>
      </c>
      <c r="K51" s="91" t="b">
        <v>0</v>
      </c>
      <c r="L51" s="91" t="b">
        <v>0</v>
      </c>
    </row>
    <row r="52" spans="1:12" ht="15">
      <c r="A52" s="91" t="s">
        <v>589</v>
      </c>
      <c r="B52" s="91" t="s">
        <v>590</v>
      </c>
      <c r="C52" s="91">
        <v>2</v>
      </c>
      <c r="D52" s="133">
        <v>0.005684439565632835</v>
      </c>
      <c r="E52" s="133">
        <v>2.210853365314893</v>
      </c>
      <c r="F52" s="91" t="s">
        <v>735</v>
      </c>
      <c r="G52" s="91" t="b">
        <v>0</v>
      </c>
      <c r="H52" s="91" t="b">
        <v>0</v>
      </c>
      <c r="I52" s="91" t="b">
        <v>0</v>
      </c>
      <c r="J52" s="91" t="b">
        <v>0</v>
      </c>
      <c r="K52" s="91" t="b">
        <v>0</v>
      </c>
      <c r="L52" s="91" t="b">
        <v>0</v>
      </c>
    </row>
    <row r="53" spans="1:12" ht="15">
      <c r="A53" s="91" t="s">
        <v>590</v>
      </c>
      <c r="B53" s="91" t="s">
        <v>557</v>
      </c>
      <c r="C53" s="91">
        <v>2</v>
      </c>
      <c r="D53" s="133">
        <v>0.005684439565632835</v>
      </c>
      <c r="E53" s="133">
        <v>1.2331297600260454</v>
      </c>
      <c r="F53" s="91" t="s">
        <v>735</v>
      </c>
      <c r="G53" s="91" t="b">
        <v>0</v>
      </c>
      <c r="H53" s="91" t="b">
        <v>0</v>
      </c>
      <c r="I53" s="91" t="b">
        <v>0</v>
      </c>
      <c r="J53" s="91" t="b">
        <v>0</v>
      </c>
      <c r="K53" s="91" t="b">
        <v>0</v>
      </c>
      <c r="L53" s="91" t="b">
        <v>0</v>
      </c>
    </row>
    <row r="54" spans="1:12" ht="15">
      <c r="A54" s="91" t="s">
        <v>557</v>
      </c>
      <c r="B54" s="91" t="s">
        <v>591</v>
      </c>
      <c r="C54" s="91">
        <v>2</v>
      </c>
      <c r="D54" s="133">
        <v>0.005684439565632835</v>
      </c>
      <c r="E54" s="133">
        <v>1.080519596819887</v>
      </c>
      <c r="F54" s="91" t="s">
        <v>735</v>
      </c>
      <c r="G54" s="91" t="b">
        <v>0</v>
      </c>
      <c r="H54" s="91" t="b">
        <v>0</v>
      </c>
      <c r="I54" s="91" t="b">
        <v>0</v>
      </c>
      <c r="J54" s="91" t="b">
        <v>0</v>
      </c>
      <c r="K54" s="91" t="b">
        <v>0</v>
      </c>
      <c r="L54" s="91" t="b">
        <v>0</v>
      </c>
    </row>
    <row r="55" spans="1:12" ht="15">
      <c r="A55" s="91" t="s">
        <v>591</v>
      </c>
      <c r="B55" s="91" t="s">
        <v>592</v>
      </c>
      <c r="C55" s="91">
        <v>2</v>
      </c>
      <c r="D55" s="133">
        <v>0.005684439565632835</v>
      </c>
      <c r="E55" s="133">
        <v>2.210853365314893</v>
      </c>
      <c r="F55" s="91" t="s">
        <v>735</v>
      </c>
      <c r="G55" s="91" t="b">
        <v>0</v>
      </c>
      <c r="H55" s="91" t="b">
        <v>0</v>
      </c>
      <c r="I55" s="91" t="b">
        <v>0</v>
      </c>
      <c r="J55" s="91" t="b">
        <v>0</v>
      </c>
      <c r="K55" s="91" t="b">
        <v>0</v>
      </c>
      <c r="L55" s="91" t="b">
        <v>0</v>
      </c>
    </row>
    <row r="56" spans="1:12" ht="15">
      <c r="A56" s="91" t="s">
        <v>562</v>
      </c>
      <c r="B56" s="91" t="s">
        <v>563</v>
      </c>
      <c r="C56" s="91">
        <v>6</v>
      </c>
      <c r="D56" s="133">
        <v>0</v>
      </c>
      <c r="E56" s="133">
        <v>1.3187587626244128</v>
      </c>
      <c r="F56" s="91" t="s">
        <v>494</v>
      </c>
      <c r="G56" s="91" t="b">
        <v>0</v>
      </c>
      <c r="H56" s="91" t="b">
        <v>0</v>
      </c>
      <c r="I56" s="91" t="b">
        <v>0</v>
      </c>
      <c r="J56" s="91" t="b">
        <v>0</v>
      </c>
      <c r="K56" s="91" t="b">
        <v>0</v>
      </c>
      <c r="L56" s="91" t="b">
        <v>0</v>
      </c>
    </row>
    <row r="57" spans="1:12" ht="15">
      <c r="A57" s="91" t="s">
        <v>563</v>
      </c>
      <c r="B57" s="91" t="s">
        <v>556</v>
      </c>
      <c r="C57" s="91">
        <v>6</v>
      </c>
      <c r="D57" s="133">
        <v>0</v>
      </c>
      <c r="E57" s="133">
        <v>1.3187587626244128</v>
      </c>
      <c r="F57" s="91" t="s">
        <v>494</v>
      </c>
      <c r="G57" s="91" t="b">
        <v>0</v>
      </c>
      <c r="H57" s="91" t="b">
        <v>0</v>
      </c>
      <c r="I57" s="91" t="b">
        <v>0</v>
      </c>
      <c r="J57" s="91" t="b">
        <v>0</v>
      </c>
      <c r="K57" s="91" t="b">
        <v>0</v>
      </c>
      <c r="L57" s="91" t="b">
        <v>0</v>
      </c>
    </row>
    <row r="58" spans="1:12" ht="15">
      <c r="A58" s="91" t="s">
        <v>556</v>
      </c>
      <c r="B58" s="91" t="s">
        <v>559</v>
      </c>
      <c r="C58" s="91">
        <v>6</v>
      </c>
      <c r="D58" s="133">
        <v>0</v>
      </c>
      <c r="E58" s="133">
        <v>1.3187587626244128</v>
      </c>
      <c r="F58" s="91" t="s">
        <v>494</v>
      </c>
      <c r="G58" s="91" t="b">
        <v>0</v>
      </c>
      <c r="H58" s="91" t="b">
        <v>0</v>
      </c>
      <c r="I58" s="91" t="b">
        <v>0</v>
      </c>
      <c r="J58" s="91" t="b">
        <v>0</v>
      </c>
      <c r="K58" s="91" t="b">
        <v>0</v>
      </c>
      <c r="L58" s="91" t="b">
        <v>0</v>
      </c>
    </row>
    <row r="59" spans="1:12" ht="15">
      <c r="A59" s="91" t="s">
        <v>559</v>
      </c>
      <c r="B59" s="91" t="s">
        <v>560</v>
      </c>
      <c r="C59" s="91">
        <v>6</v>
      </c>
      <c r="D59" s="133">
        <v>0</v>
      </c>
      <c r="E59" s="133">
        <v>1.3187587626244128</v>
      </c>
      <c r="F59" s="91" t="s">
        <v>494</v>
      </c>
      <c r="G59" s="91" t="b">
        <v>0</v>
      </c>
      <c r="H59" s="91" t="b">
        <v>0</v>
      </c>
      <c r="I59" s="91" t="b">
        <v>0</v>
      </c>
      <c r="J59" s="91" t="b">
        <v>0</v>
      </c>
      <c r="K59" s="91" t="b">
        <v>0</v>
      </c>
      <c r="L59" s="91" t="b">
        <v>0</v>
      </c>
    </row>
    <row r="60" spans="1:12" ht="15">
      <c r="A60" s="91" t="s">
        <v>560</v>
      </c>
      <c r="B60" s="91" t="s">
        <v>558</v>
      </c>
      <c r="C60" s="91">
        <v>6</v>
      </c>
      <c r="D60" s="133">
        <v>0</v>
      </c>
      <c r="E60" s="133">
        <v>1.0177287669604316</v>
      </c>
      <c r="F60" s="91" t="s">
        <v>494</v>
      </c>
      <c r="G60" s="91" t="b">
        <v>0</v>
      </c>
      <c r="H60" s="91" t="b">
        <v>0</v>
      </c>
      <c r="I60" s="91" t="b">
        <v>0</v>
      </c>
      <c r="J60" s="91" t="b">
        <v>0</v>
      </c>
      <c r="K60" s="91" t="b">
        <v>0</v>
      </c>
      <c r="L60" s="91" t="b">
        <v>0</v>
      </c>
    </row>
    <row r="61" spans="1:12" ht="15">
      <c r="A61" s="91" t="s">
        <v>558</v>
      </c>
      <c r="B61" s="91" t="s">
        <v>564</v>
      </c>
      <c r="C61" s="91">
        <v>6</v>
      </c>
      <c r="D61" s="133">
        <v>0</v>
      </c>
      <c r="E61" s="133">
        <v>1.0177287669604316</v>
      </c>
      <c r="F61" s="91" t="s">
        <v>494</v>
      </c>
      <c r="G61" s="91" t="b">
        <v>0</v>
      </c>
      <c r="H61" s="91" t="b">
        <v>0</v>
      </c>
      <c r="I61" s="91" t="b">
        <v>0</v>
      </c>
      <c r="J61" s="91" t="b">
        <v>0</v>
      </c>
      <c r="K61" s="91" t="b">
        <v>0</v>
      </c>
      <c r="L61" s="91" t="b">
        <v>0</v>
      </c>
    </row>
    <row r="62" spans="1:12" ht="15">
      <c r="A62" s="91" t="s">
        <v>564</v>
      </c>
      <c r="B62" s="91" t="s">
        <v>565</v>
      </c>
      <c r="C62" s="91">
        <v>6</v>
      </c>
      <c r="D62" s="133">
        <v>0</v>
      </c>
      <c r="E62" s="133">
        <v>1.3187587626244128</v>
      </c>
      <c r="F62" s="91" t="s">
        <v>494</v>
      </c>
      <c r="G62" s="91" t="b">
        <v>0</v>
      </c>
      <c r="H62" s="91" t="b">
        <v>0</v>
      </c>
      <c r="I62" s="91" t="b">
        <v>0</v>
      </c>
      <c r="J62" s="91" t="b">
        <v>0</v>
      </c>
      <c r="K62" s="91" t="b">
        <v>0</v>
      </c>
      <c r="L62" s="91" t="b">
        <v>0</v>
      </c>
    </row>
    <row r="63" spans="1:12" ht="15">
      <c r="A63" s="91" t="s">
        <v>565</v>
      </c>
      <c r="B63" s="91" t="s">
        <v>566</v>
      </c>
      <c r="C63" s="91">
        <v>6</v>
      </c>
      <c r="D63" s="133">
        <v>0</v>
      </c>
      <c r="E63" s="133">
        <v>1.3187587626244128</v>
      </c>
      <c r="F63" s="91" t="s">
        <v>494</v>
      </c>
      <c r="G63" s="91" t="b">
        <v>0</v>
      </c>
      <c r="H63" s="91" t="b">
        <v>0</v>
      </c>
      <c r="I63" s="91" t="b">
        <v>0</v>
      </c>
      <c r="J63" s="91" t="b">
        <v>0</v>
      </c>
      <c r="K63" s="91" t="b">
        <v>0</v>
      </c>
      <c r="L63" s="91" t="b">
        <v>0</v>
      </c>
    </row>
    <row r="64" spans="1:12" ht="15">
      <c r="A64" s="91" t="s">
        <v>566</v>
      </c>
      <c r="B64" s="91" t="s">
        <v>567</v>
      </c>
      <c r="C64" s="91">
        <v>6</v>
      </c>
      <c r="D64" s="133">
        <v>0</v>
      </c>
      <c r="E64" s="133">
        <v>1.3187587626244128</v>
      </c>
      <c r="F64" s="91" t="s">
        <v>494</v>
      </c>
      <c r="G64" s="91" t="b">
        <v>0</v>
      </c>
      <c r="H64" s="91" t="b">
        <v>0</v>
      </c>
      <c r="I64" s="91" t="b">
        <v>0</v>
      </c>
      <c r="J64" s="91" t="b">
        <v>0</v>
      </c>
      <c r="K64" s="91" t="b">
        <v>0</v>
      </c>
      <c r="L64" s="91" t="b">
        <v>0</v>
      </c>
    </row>
    <row r="65" spans="1:12" ht="15">
      <c r="A65" s="91" t="s">
        <v>567</v>
      </c>
      <c r="B65" s="91" t="s">
        <v>714</v>
      </c>
      <c r="C65" s="91">
        <v>6</v>
      </c>
      <c r="D65" s="133">
        <v>0</v>
      </c>
      <c r="E65" s="133">
        <v>1.3187587626244128</v>
      </c>
      <c r="F65" s="91" t="s">
        <v>494</v>
      </c>
      <c r="G65" s="91" t="b">
        <v>0</v>
      </c>
      <c r="H65" s="91" t="b">
        <v>0</v>
      </c>
      <c r="I65" s="91" t="b">
        <v>0</v>
      </c>
      <c r="J65" s="91" t="b">
        <v>0</v>
      </c>
      <c r="K65" s="91" t="b">
        <v>0</v>
      </c>
      <c r="L65" s="91" t="b">
        <v>0</v>
      </c>
    </row>
    <row r="66" spans="1:12" ht="15">
      <c r="A66" s="91" t="s">
        <v>714</v>
      </c>
      <c r="B66" s="91" t="s">
        <v>558</v>
      </c>
      <c r="C66" s="91">
        <v>6</v>
      </c>
      <c r="D66" s="133">
        <v>0</v>
      </c>
      <c r="E66" s="133">
        <v>1.0177287669604316</v>
      </c>
      <c r="F66" s="91" t="s">
        <v>494</v>
      </c>
      <c r="G66" s="91" t="b">
        <v>0</v>
      </c>
      <c r="H66" s="91" t="b">
        <v>0</v>
      </c>
      <c r="I66" s="91" t="b">
        <v>0</v>
      </c>
      <c r="J66" s="91" t="b">
        <v>0</v>
      </c>
      <c r="K66" s="91" t="b">
        <v>0</v>
      </c>
      <c r="L66" s="91" t="b">
        <v>0</v>
      </c>
    </row>
    <row r="67" spans="1:12" ht="15">
      <c r="A67" s="91" t="s">
        <v>558</v>
      </c>
      <c r="B67" s="91" t="s">
        <v>711</v>
      </c>
      <c r="C67" s="91">
        <v>6</v>
      </c>
      <c r="D67" s="133">
        <v>0</v>
      </c>
      <c r="E67" s="133">
        <v>1.0177287669604316</v>
      </c>
      <c r="F67" s="91" t="s">
        <v>494</v>
      </c>
      <c r="G67" s="91" t="b">
        <v>0</v>
      </c>
      <c r="H67" s="91" t="b">
        <v>0</v>
      </c>
      <c r="I67" s="91" t="b">
        <v>0</v>
      </c>
      <c r="J67" s="91" t="b">
        <v>0</v>
      </c>
      <c r="K67" s="91" t="b">
        <v>0</v>
      </c>
      <c r="L67" s="91" t="b">
        <v>0</v>
      </c>
    </row>
    <row r="68" spans="1:12" ht="15">
      <c r="A68" s="91" t="s">
        <v>711</v>
      </c>
      <c r="B68" s="91" t="s">
        <v>712</v>
      </c>
      <c r="C68" s="91">
        <v>6</v>
      </c>
      <c r="D68" s="133">
        <v>0</v>
      </c>
      <c r="E68" s="133">
        <v>1.3187587626244128</v>
      </c>
      <c r="F68" s="91" t="s">
        <v>494</v>
      </c>
      <c r="G68" s="91" t="b">
        <v>0</v>
      </c>
      <c r="H68" s="91" t="b">
        <v>0</v>
      </c>
      <c r="I68" s="91" t="b">
        <v>0</v>
      </c>
      <c r="J68" s="91" t="b">
        <v>0</v>
      </c>
      <c r="K68" s="91" t="b">
        <v>0</v>
      </c>
      <c r="L68" s="91" t="b">
        <v>0</v>
      </c>
    </row>
    <row r="69" spans="1:12" ht="15">
      <c r="A69" s="91" t="s">
        <v>712</v>
      </c>
      <c r="B69" s="91" t="s">
        <v>713</v>
      </c>
      <c r="C69" s="91">
        <v>6</v>
      </c>
      <c r="D69" s="133">
        <v>0</v>
      </c>
      <c r="E69" s="133">
        <v>1.3187587626244128</v>
      </c>
      <c r="F69" s="91" t="s">
        <v>494</v>
      </c>
      <c r="G69" s="91" t="b">
        <v>0</v>
      </c>
      <c r="H69" s="91" t="b">
        <v>0</v>
      </c>
      <c r="I69" s="91" t="b">
        <v>0</v>
      </c>
      <c r="J69" s="91" t="b">
        <v>0</v>
      </c>
      <c r="K69" s="91" t="b">
        <v>0</v>
      </c>
      <c r="L69" s="91" t="b">
        <v>0</v>
      </c>
    </row>
    <row r="70" spans="1:12" ht="15">
      <c r="A70" s="91" t="s">
        <v>713</v>
      </c>
      <c r="B70" s="91" t="s">
        <v>557</v>
      </c>
      <c r="C70" s="91">
        <v>6</v>
      </c>
      <c r="D70" s="133">
        <v>0</v>
      </c>
      <c r="E70" s="133">
        <v>1.3187587626244128</v>
      </c>
      <c r="F70" s="91" t="s">
        <v>494</v>
      </c>
      <c r="G70" s="91" t="b">
        <v>0</v>
      </c>
      <c r="H70" s="91" t="b">
        <v>0</v>
      </c>
      <c r="I70" s="91" t="b">
        <v>0</v>
      </c>
      <c r="J70" s="91" t="b">
        <v>0</v>
      </c>
      <c r="K70" s="91" t="b">
        <v>0</v>
      </c>
      <c r="L70" s="91" t="b">
        <v>0</v>
      </c>
    </row>
    <row r="71" spans="1:12" ht="15">
      <c r="A71" s="91" t="s">
        <v>557</v>
      </c>
      <c r="B71" s="91" t="s">
        <v>715</v>
      </c>
      <c r="C71" s="91">
        <v>6</v>
      </c>
      <c r="D71" s="133">
        <v>0</v>
      </c>
      <c r="E71" s="133">
        <v>1.3187587626244128</v>
      </c>
      <c r="F71" s="91" t="s">
        <v>494</v>
      </c>
      <c r="G71" s="91" t="b">
        <v>0</v>
      </c>
      <c r="H71" s="91" t="b">
        <v>0</v>
      </c>
      <c r="I71" s="91" t="b">
        <v>0</v>
      </c>
      <c r="J71" s="91" t="b">
        <v>0</v>
      </c>
      <c r="K71" s="91" t="b">
        <v>0</v>
      </c>
      <c r="L71" s="91" t="b">
        <v>0</v>
      </c>
    </row>
    <row r="72" spans="1:12" ht="15">
      <c r="A72" s="91" t="s">
        <v>715</v>
      </c>
      <c r="B72" s="91" t="s">
        <v>716</v>
      </c>
      <c r="C72" s="91">
        <v>6</v>
      </c>
      <c r="D72" s="133">
        <v>0</v>
      </c>
      <c r="E72" s="133">
        <v>1.3187587626244128</v>
      </c>
      <c r="F72" s="91" t="s">
        <v>494</v>
      </c>
      <c r="G72" s="91" t="b">
        <v>0</v>
      </c>
      <c r="H72" s="91" t="b">
        <v>0</v>
      </c>
      <c r="I72" s="91" t="b">
        <v>0</v>
      </c>
      <c r="J72" s="91" t="b">
        <v>0</v>
      </c>
      <c r="K72" s="91" t="b">
        <v>0</v>
      </c>
      <c r="L72" s="91" t="b">
        <v>0</v>
      </c>
    </row>
    <row r="73" spans="1:12" ht="15">
      <c r="A73" s="91" t="s">
        <v>716</v>
      </c>
      <c r="B73" s="91" t="s">
        <v>717</v>
      </c>
      <c r="C73" s="91">
        <v>6</v>
      </c>
      <c r="D73" s="133">
        <v>0</v>
      </c>
      <c r="E73" s="133">
        <v>1.3187587626244128</v>
      </c>
      <c r="F73" s="91" t="s">
        <v>494</v>
      </c>
      <c r="G73" s="91" t="b">
        <v>0</v>
      </c>
      <c r="H73" s="91" t="b">
        <v>0</v>
      </c>
      <c r="I73" s="91" t="b">
        <v>0</v>
      </c>
      <c r="J73" s="91" t="b">
        <v>0</v>
      </c>
      <c r="K73" s="91" t="b">
        <v>0</v>
      </c>
      <c r="L73" s="91" t="b">
        <v>0</v>
      </c>
    </row>
    <row r="74" spans="1:12" ht="15">
      <c r="A74" s="91" t="s">
        <v>717</v>
      </c>
      <c r="B74" s="91" t="s">
        <v>718</v>
      </c>
      <c r="C74" s="91">
        <v>6</v>
      </c>
      <c r="D74" s="133">
        <v>0</v>
      </c>
      <c r="E74" s="133">
        <v>1.3187587626244128</v>
      </c>
      <c r="F74" s="91" t="s">
        <v>494</v>
      </c>
      <c r="G74" s="91" t="b">
        <v>0</v>
      </c>
      <c r="H74" s="91" t="b">
        <v>0</v>
      </c>
      <c r="I74" s="91" t="b">
        <v>0</v>
      </c>
      <c r="J74" s="91" t="b">
        <v>0</v>
      </c>
      <c r="K74" s="91" t="b">
        <v>0</v>
      </c>
      <c r="L74" s="91" t="b">
        <v>0</v>
      </c>
    </row>
    <row r="75" spans="1:12" ht="15">
      <c r="A75" s="91" t="s">
        <v>718</v>
      </c>
      <c r="B75" s="91" t="s">
        <v>719</v>
      </c>
      <c r="C75" s="91">
        <v>6</v>
      </c>
      <c r="D75" s="133">
        <v>0</v>
      </c>
      <c r="E75" s="133">
        <v>1.3187587626244128</v>
      </c>
      <c r="F75" s="91" t="s">
        <v>494</v>
      </c>
      <c r="G75" s="91" t="b">
        <v>0</v>
      </c>
      <c r="H75" s="91" t="b">
        <v>0</v>
      </c>
      <c r="I75" s="91" t="b">
        <v>0</v>
      </c>
      <c r="J75" s="91" t="b">
        <v>0</v>
      </c>
      <c r="K75" s="91" t="b">
        <v>0</v>
      </c>
      <c r="L75" s="91" t="b">
        <v>0</v>
      </c>
    </row>
    <row r="76" spans="1:12" ht="15">
      <c r="A76" s="91" t="s">
        <v>221</v>
      </c>
      <c r="B76" s="91" t="s">
        <v>562</v>
      </c>
      <c r="C76" s="91">
        <v>5</v>
      </c>
      <c r="D76" s="133">
        <v>0.003022184963649802</v>
      </c>
      <c r="E76" s="133">
        <v>1.3979400086720377</v>
      </c>
      <c r="F76" s="91" t="s">
        <v>494</v>
      </c>
      <c r="G76" s="91" t="b">
        <v>0</v>
      </c>
      <c r="H76" s="91" t="b">
        <v>0</v>
      </c>
      <c r="I76" s="91" t="b">
        <v>0</v>
      </c>
      <c r="J76" s="91" t="b">
        <v>0</v>
      </c>
      <c r="K76" s="91" t="b">
        <v>0</v>
      </c>
      <c r="L76" s="91" t="b">
        <v>0</v>
      </c>
    </row>
    <row r="77" spans="1:12" ht="15">
      <c r="A77" s="91" t="s">
        <v>556</v>
      </c>
      <c r="B77" s="91" t="s">
        <v>557</v>
      </c>
      <c r="C77" s="91">
        <v>4</v>
      </c>
      <c r="D77" s="133">
        <v>0.008527650831098051</v>
      </c>
      <c r="E77" s="133">
        <v>0.9412476889846585</v>
      </c>
      <c r="F77" s="91" t="s">
        <v>495</v>
      </c>
      <c r="G77" s="91" t="b">
        <v>0</v>
      </c>
      <c r="H77" s="91" t="b">
        <v>0</v>
      </c>
      <c r="I77" s="91" t="b">
        <v>0</v>
      </c>
      <c r="J77" s="91" t="b">
        <v>0</v>
      </c>
      <c r="K77" s="91" t="b">
        <v>0</v>
      </c>
      <c r="L77" s="91" t="b">
        <v>0</v>
      </c>
    </row>
    <row r="78" spans="1:12" ht="15">
      <c r="A78" s="91" t="s">
        <v>557</v>
      </c>
      <c r="B78" s="91" t="s">
        <v>569</v>
      </c>
      <c r="C78" s="91">
        <v>4</v>
      </c>
      <c r="D78" s="133">
        <v>0.008527650831098051</v>
      </c>
      <c r="E78" s="133">
        <v>1.251232527301566</v>
      </c>
      <c r="F78" s="91" t="s">
        <v>495</v>
      </c>
      <c r="G78" s="91" t="b">
        <v>0</v>
      </c>
      <c r="H78" s="91" t="b">
        <v>0</v>
      </c>
      <c r="I78" s="91" t="b">
        <v>0</v>
      </c>
      <c r="J78" s="91" t="b">
        <v>0</v>
      </c>
      <c r="K78" s="91" t="b">
        <v>0</v>
      </c>
      <c r="L78" s="91" t="b">
        <v>0</v>
      </c>
    </row>
    <row r="79" spans="1:12" ht="15">
      <c r="A79" s="91" t="s">
        <v>569</v>
      </c>
      <c r="B79" s="91" t="s">
        <v>570</v>
      </c>
      <c r="C79" s="91">
        <v>4</v>
      </c>
      <c r="D79" s="133">
        <v>0.008527650831098051</v>
      </c>
      <c r="E79" s="133">
        <v>1.4273237863572472</v>
      </c>
      <c r="F79" s="91" t="s">
        <v>495</v>
      </c>
      <c r="G79" s="91" t="b">
        <v>0</v>
      </c>
      <c r="H79" s="91" t="b">
        <v>0</v>
      </c>
      <c r="I79" s="91" t="b">
        <v>0</v>
      </c>
      <c r="J79" s="91" t="b">
        <v>0</v>
      </c>
      <c r="K79" s="91" t="b">
        <v>0</v>
      </c>
      <c r="L79" s="91" t="b">
        <v>0</v>
      </c>
    </row>
    <row r="80" spans="1:12" ht="15">
      <c r="A80" s="91" t="s">
        <v>570</v>
      </c>
      <c r="B80" s="91" t="s">
        <v>571</v>
      </c>
      <c r="C80" s="91">
        <v>4</v>
      </c>
      <c r="D80" s="133">
        <v>0.008527650831098051</v>
      </c>
      <c r="E80" s="133">
        <v>1.4273237863572472</v>
      </c>
      <c r="F80" s="91" t="s">
        <v>495</v>
      </c>
      <c r="G80" s="91" t="b">
        <v>0</v>
      </c>
      <c r="H80" s="91" t="b">
        <v>0</v>
      </c>
      <c r="I80" s="91" t="b">
        <v>0</v>
      </c>
      <c r="J80" s="91" t="b">
        <v>0</v>
      </c>
      <c r="K80" s="91" t="b">
        <v>0</v>
      </c>
      <c r="L80" s="91" t="b">
        <v>0</v>
      </c>
    </row>
    <row r="81" spans="1:12" ht="15">
      <c r="A81" s="91" t="s">
        <v>574</v>
      </c>
      <c r="B81" s="91" t="s">
        <v>556</v>
      </c>
      <c r="C81" s="91">
        <v>2</v>
      </c>
      <c r="D81" s="133">
        <v>0.009545053409653958</v>
      </c>
      <c r="E81" s="133">
        <v>1.1842857376709528</v>
      </c>
      <c r="F81" s="91" t="s">
        <v>495</v>
      </c>
      <c r="G81" s="91" t="b">
        <v>0</v>
      </c>
      <c r="H81" s="91" t="b">
        <v>0</v>
      </c>
      <c r="I81" s="91" t="b">
        <v>0</v>
      </c>
      <c r="J81" s="91" t="b">
        <v>0</v>
      </c>
      <c r="K81" s="91" t="b">
        <v>0</v>
      </c>
      <c r="L81" s="91" t="b">
        <v>0</v>
      </c>
    </row>
    <row r="82" spans="1:12" ht="15">
      <c r="A82" s="91" t="s">
        <v>556</v>
      </c>
      <c r="B82" s="91" t="s">
        <v>559</v>
      </c>
      <c r="C82" s="91">
        <v>2</v>
      </c>
      <c r="D82" s="133">
        <v>0.009545053409653958</v>
      </c>
      <c r="E82" s="133">
        <v>1.1842857376709528</v>
      </c>
      <c r="F82" s="91" t="s">
        <v>495</v>
      </c>
      <c r="G82" s="91" t="b">
        <v>0</v>
      </c>
      <c r="H82" s="91" t="b">
        <v>0</v>
      </c>
      <c r="I82" s="91" t="b">
        <v>0</v>
      </c>
      <c r="J82" s="91" t="b">
        <v>0</v>
      </c>
      <c r="K82" s="91" t="b">
        <v>0</v>
      </c>
      <c r="L82" s="91" t="b">
        <v>0</v>
      </c>
    </row>
    <row r="83" spans="1:12" ht="15">
      <c r="A83" s="91" t="s">
        <v>559</v>
      </c>
      <c r="B83" s="91" t="s">
        <v>560</v>
      </c>
      <c r="C83" s="91">
        <v>2</v>
      </c>
      <c r="D83" s="133">
        <v>0.009545053409653958</v>
      </c>
      <c r="E83" s="133">
        <v>1.7283537820212285</v>
      </c>
      <c r="F83" s="91" t="s">
        <v>495</v>
      </c>
      <c r="G83" s="91" t="b">
        <v>0</v>
      </c>
      <c r="H83" s="91" t="b">
        <v>0</v>
      </c>
      <c r="I83" s="91" t="b">
        <v>0</v>
      </c>
      <c r="J83" s="91" t="b">
        <v>0</v>
      </c>
      <c r="K83" s="91" t="b">
        <v>0</v>
      </c>
      <c r="L83" s="91" t="b">
        <v>0</v>
      </c>
    </row>
    <row r="84" spans="1:12" ht="15">
      <c r="A84" s="91" t="s">
        <v>560</v>
      </c>
      <c r="B84" s="91" t="s">
        <v>558</v>
      </c>
      <c r="C84" s="91">
        <v>2</v>
      </c>
      <c r="D84" s="133">
        <v>0.009545053409653958</v>
      </c>
      <c r="E84" s="133">
        <v>1.4273237863572472</v>
      </c>
      <c r="F84" s="91" t="s">
        <v>495</v>
      </c>
      <c r="G84" s="91" t="b">
        <v>0</v>
      </c>
      <c r="H84" s="91" t="b">
        <v>0</v>
      </c>
      <c r="I84" s="91" t="b">
        <v>0</v>
      </c>
      <c r="J84" s="91" t="b">
        <v>0</v>
      </c>
      <c r="K84" s="91" t="b">
        <v>0</v>
      </c>
      <c r="L84" s="91" t="b">
        <v>0</v>
      </c>
    </row>
    <row r="85" spans="1:12" ht="15">
      <c r="A85" s="91" t="s">
        <v>558</v>
      </c>
      <c r="B85" s="91" t="s">
        <v>564</v>
      </c>
      <c r="C85" s="91">
        <v>2</v>
      </c>
      <c r="D85" s="133">
        <v>0.009545053409653958</v>
      </c>
      <c r="E85" s="133">
        <v>1.4273237863572472</v>
      </c>
      <c r="F85" s="91" t="s">
        <v>495</v>
      </c>
      <c r="G85" s="91" t="b">
        <v>0</v>
      </c>
      <c r="H85" s="91" t="b">
        <v>0</v>
      </c>
      <c r="I85" s="91" t="b">
        <v>0</v>
      </c>
      <c r="J85" s="91" t="b">
        <v>0</v>
      </c>
      <c r="K85" s="91" t="b">
        <v>0</v>
      </c>
      <c r="L85" s="91" t="b">
        <v>0</v>
      </c>
    </row>
    <row r="86" spans="1:12" ht="15">
      <c r="A86" s="91" t="s">
        <v>564</v>
      </c>
      <c r="B86" s="91" t="s">
        <v>565</v>
      </c>
      <c r="C86" s="91">
        <v>2</v>
      </c>
      <c r="D86" s="133">
        <v>0.009545053409653958</v>
      </c>
      <c r="E86" s="133">
        <v>1.7283537820212285</v>
      </c>
      <c r="F86" s="91" t="s">
        <v>495</v>
      </c>
      <c r="G86" s="91" t="b">
        <v>0</v>
      </c>
      <c r="H86" s="91" t="b">
        <v>0</v>
      </c>
      <c r="I86" s="91" t="b">
        <v>0</v>
      </c>
      <c r="J86" s="91" t="b">
        <v>0</v>
      </c>
      <c r="K86" s="91" t="b">
        <v>0</v>
      </c>
      <c r="L86" s="91" t="b">
        <v>0</v>
      </c>
    </row>
    <row r="87" spans="1:12" ht="15">
      <c r="A87" s="91" t="s">
        <v>565</v>
      </c>
      <c r="B87" s="91" t="s">
        <v>731</v>
      </c>
      <c r="C87" s="91">
        <v>2</v>
      </c>
      <c r="D87" s="133">
        <v>0.009545053409653958</v>
      </c>
      <c r="E87" s="133">
        <v>1.7283537820212285</v>
      </c>
      <c r="F87" s="91" t="s">
        <v>495</v>
      </c>
      <c r="G87" s="91" t="b">
        <v>0</v>
      </c>
      <c r="H87" s="91" t="b">
        <v>0</v>
      </c>
      <c r="I87" s="91" t="b">
        <v>0</v>
      </c>
      <c r="J87" s="91" t="b">
        <v>0</v>
      </c>
      <c r="K87" s="91" t="b">
        <v>0</v>
      </c>
      <c r="L87" s="91" t="b">
        <v>0</v>
      </c>
    </row>
    <row r="88" spans="1:12" ht="15">
      <c r="A88" s="91" t="s">
        <v>731</v>
      </c>
      <c r="B88" s="91" t="s">
        <v>732</v>
      </c>
      <c r="C88" s="91">
        <v>2</v>
      </c>
      <c r="D88" s="133">
        <v>0.009545053409653958</v>
      </c>
      <c r="E88" s="133">
        <v>1.7283537820212285</v>
      </c>
      <c r="F88" s="91" t="s">
        <v>495</v>
      </c>
      <c r="G88" s="91" t="b">
        <v>0</v>
      </c>
      <c r="H88" s="91" t="b">
        <v>0</v>
      </c>
      <c r="I88" s="91" t="b">
        <v>0</v>
      </c>
      <c r="J88" s="91" t="b">
        <v>0</v>
      </c>
      <c r="K88" s="91" t="b">
        <v>0</v>
      </c>
      <c r="L88" s="91" t="b">
        <v>0</v>
      </c>
    </row>
    <row r="89" spans="1:12" ht="15">
      <c r="A89" s="91" t="s">
        <v>732</v>
      </c>
      <c r="B89" s="91" t="s">
        <v>566</v>
      </c>
      <c r="C89" s="91">
        <v>2</v>
      </c>
      <c r="D89" s="133">
        <v>0.009545053409653958</v>
      </c>
      <c r="E89" s="133">
        <v>1.7283537820212285</v>
      </c>
      <c r="F89" s="91" t="s">
        <v>495</v>
      </c>
      <c r="G89" s="91" t="b">
        <v>0</v>
      </c>
      <c r="H89" s="91" t="b">
        <v>0</v>
      </c>
      <c r="I89" s="91" t="b">
        <v>0</v>
      </c>
      <c r="J89" s="91" t="b">
        <v>0</v>
      </c>
      <c r="K89" s="91" t="b">
        <v>0</v>
      </c>
      <c r="L89" s="91" t="b">
        <v>0</v>
      </c>
    </row>
    <row r="90" spans="1:12" ht="15">
      <c r="A90" s="91" t="s">
        <v>566</v>
      </c>
      <c r="B90" s="91" t="s">
        <v>567</v>
      </c>
      <c r="C90" s="91">
        <v>2</v>
      </c>
      <c r="D90" s="133">
        <v>0.009545053409653958</v>
      </c>
      <c r="E90" s="133">
        <v>1.7283537820212285</v>
      </c>
      <c r="F90" s="91" t="s">
        <v>495</v>
      </c>
      <c r="G90" s="91" t="b">
        <v>0</v>
      </c>
      <c r="H90" s="91" t="b">
        <v>0</v>
      </c>
      <c r="I90" s="91" t="b">
        <v>0</v>
      </c>
      <c r="J90" s="91" t="b">
        <v>0</v>
      </c>
      <c r="K90" s="91" t="b">
        <v>0</v>
      </c>
      <c r="L90" s="91" t="b">
        <v>0</v>
      </c>
    </row>
    <row r="91" spans="1:12" ht="15">
      <c r="A91" s="91" t="s">
        <v>558</v>
      </c>
      <c r="B91" s="91" t="s">
        <v>711</v>
      </c>
      <c r="C91" s="91">
        <v>2</v>
      </c>
      <c r="D91" s="133">
        <v>0.009545053409653958</v>
      </c>
      <c r="E91" s="133">
        <v>1.4273237863572472</v>
      </c>
      <c r="F91" s="91" t="s">
        <v>495</v>
      </c>
      <c r="G91" s="91" t="b">
        <v>0</v>
      </c>
      <c r="H91" s="91" t="b">
        <v>0</v>
      </c>
      <c r="I91" s="91" t="b">
        <v>0</v>
      </c>
      <c r="J91" s="91" t="b">
        <v>0</v>
      </c>
      <c r="K91" s="91" t="b">
        <v>0</v>
      </c>
      <c r="L91" s="91" t="b">
        <v>0</v>
      </c>
    </row>
    <row r="92" spans="1:12" ht="15">
      <c r="A92" s="91" t="s">
        <v>711</v>
      </c>
      <c r="B92" s="91" t="s">
        <v>712</v>
      </c>
      <c r="C92" s="91">
        <v>2</v>
      </c>
      <c r="D92" s="133">
        <v>0.009545053409653958</v>
      </c>
      <c r="E92" s="133">
        <v>1.7283537820212285</v>
      </c>
      <c r="F92" s="91" t="s">
        <v>495</v>
      </c>
      <c r="G92" s="91" t="b">
        <v>0</v>
      </c>
      <c r="H92" s="91" t="b">
        <v>0</v>
      </c>
      <c r="I92" s="91" t="b">
        <v>0</v>
      </c>
      <c r="J92" s="91" t="b">
        <v>0</v>
      </c>
      <c r="K92" s="91" t="b">
        <v>0</v>
      </c>
      <c r="L92" s="91" t="b">
        <v>0</v>
      </c>
    </row>
    <row r="93" spans="1:12" ht="15">
      <c r="A93" s="91" t="s">
        <v>712</v>
      </c>
      <c r="B93" s="91" t="s">
        <v>713</v>
      </c>
      <c r="C93" s="91">
        <v>2</v>
      </c>
      <c r="D93" s="133">
        <v>0.009545053409653958</v>
      </c>
      <c r="E93" s="133">
        <v>1.7283537820212285</v>
      </c>
      <c r="F93" s="91" t="s">
        <v>495</v>
      </c>
      <c r="G93" s="91" t="b">
        <v>0</v>
      </c>
      <c r="H93" s="91" t="b">
        <v>0</v>
      </c>
      <c r="I93" s="91" t="b">
        <v>0</v>
      </c>
      <c r="J93" s="91" t="b">
        <v>0</v>
      </c>
      <c r="K93" s="91" t="b">
        <v>0</v>
      </c>
      <c r="L93" s="91" t="b">
        <v>0</v>
      </c>
    </row>
    <row r="94" spans="1:12" ht="15">
      <c r="A94" s="91" t="s">
        <v>713</v>
      </c>
      <c r="B94" s="91" t="s">
        <v>557</v>
      </c>
      <c r="C94" s="91">
        <v>2</v>
      </c>
      <c r="D94" s="133">
        <v>0.009545053409653958</v>
      </c>
      <c r="E94" s="133">
        <v>1.1842857376709528</v>
      </c>
      <c r="F94" s="91" t="s">
        <v>495</v>
      </c>
      <c r="G94" s="91" t="b">
        <v>0</v>
      </c>
      <c r="H94" s="91" t="b">
        <v>0</v>
      </c>
      <c r="I94" s="91" t="b">
        <v>0</v>
      </c>
      <c r="J94" s="91" t="b">
        <v>0</v>
      </c>
      <c r="K94" s="91" t="b">
        <v>0</v>
      </c>
      <c r="L94" s="91" t="b">
        <v>0</v>
      </c>
    </row>
    <row r="95" spans="1:12" ht="15">
      <c r="A95" s="91" t="s">
        <v>576</v>
      </c>
      <c r="B95" s="91" t="s">
        <v>577</v>
      </c>
      <c r="C95" s="91">
        <v>2</v>
      </c>
      <c r="D95" s="133">
        <v>0</v>
      </c>
      <c r="E95" s="133">
        <v>1.3222192947339193</v>
      </c>
      <c r="F95" s="91" t="s">
        <v>496</v>
      </c>
      <c r="G95" s="91" t="b">
        <v>0</v>
      </c>
      <c r="H95" s="91" t="b">
        <v>0</v>
      </c>
      <c r="I95" s="91" t="b">
        <v>0</v>
      </c>
      <c r="J95" s="91" t="b">
        <v>0</v>
      </c>
      <c r="K95" s="91" t="b">
        <v>0</v>
      </c>
      <c r="L95" s="91" t="b">
        <v>0</v>
      </c>
    </row>
    <row r="96" spans="1:12" ht="15">
      <c r="A96" s="91" t="s">
        <v>577</v>
      </c>
      <c r="B96" s="91" t="s">
        <v>578</v>
      </c>
      <c r="C96" s="91">
        <v>2</v>
      </c>
      <c r="D96" s="133">
        <v>0</v>
      </c>
      <c r="E96" s="133">
        <v>1.3222192947339193</v>
      </c>
      <c r="F96" s="91" t="s">
        <v>496</v>
      </c>
      <c r="G96" s="91" t="b">
        <v>0</v>
      </c>
      <c r="H96" s="91" t="b">
        <v>0</v>
      </c>
      <c r="I96" s="91" t="b">
        <v>0</v>
      </c>
      <c r="J96" s="91" t="b">
        <v>0</v>
      </c>
      <c r="K96" s="91" t="b">
        <v>0</v>
      </c>
      <c r="L96" s="91" t="b">
        <v>0</v>
      </c>
    </row>
    <row r="97" spans="1:12" ht="15">
      <c r="A97" s="91" t="s">
        <v>578</v>
      </c>
      <c r="B97" s="91" t="s">
        <v>579</v>
      </c>
      <c r="C97" s="91">
        <v>2</v>
      </c>
      <c r="D97" s="133">
        <v>0</v>
      </c>
      <c r="E97" s="133">
        <v>1.3222192947339193</v>
      </c>
      <c r="F97" s="91" t="s">
        <v>496</v>
      </c>
      <c r="G97" s="91" t="b">
        <v>0</v>
      </c>
      <c r="H97" s="91" t="b">
        <v>0</v>
      </c>
      <c r="I97" s="91" t="b">
        <v>0</v>
      </c>
      <c r="J97" s="91" t="b">
        <v>0</v>
      </c>
      <c r="K97" s="91" t="b">
        <v>0</v>
      </c>
      <c r="L97" s="91" t="b">
        <v>0</v>
      </c>
    </row>
    <row r="98" spans="1:12" ht="15">
      <c r="A98" s="91" t="s">
        <v>579</v>
      </c>
      <c r="B98" s="91" t="s">
        <v>580</v>
      </c>
      <c r="C98" s="91">
        <v>2</v>
      </c>
      <c r="D98" s="133">
        <v>0</v>
      </c>
      <c r="E98" s="133">
        <v>1.3222192947339193</v>
      </c>
      <c r="F98" s="91" t="s">
        <v>496</v>
      </c>
      <c r="G98" s="91" t="b">
        <v>0</v>
      </c>
      <c r="H98" s="91" t="b">
        <v>0</v>
      </c>
      <c r="I98" s="91" t="b">
        <v>0</v>
      </c>
      <c r="J98" s="91" t="b">
        <v>0</v>
      </c>
      <c r="K98" s="91" t="b">
        <v>0</v>
      </c>
      <c r="L98" s="91" t="b">
        <v>0</v>
      </c>
    </row>
    <row r="99" spans="1:12" ht="15">
      <c r="A99" s="91" t="s">
        <v>580</v>
      </c>
      <c r="B99" s="91" t="s">
        <v>581</v>
      </c>
      <c r="C99" s="91">
        <v>2</v>
      </c>
      <c r="D99" s="133">
        <v>0</v>
      </c>
      <c r="E99" s="133">
        <v>1.3222192947339193</v>
      </c>
      <c r="F99" s="91" t="s">
        <v>496</v>
      </c>
      <c r="G99" s="91" t="b">
        <v>0</v>
      </c>
      <c r="H99" s="91" t="b">
        <v>0</v>
      </c>
      <c r="I99" s="91" t="b">
        <v>0</v>
      </c>
      <c r="J99" s="91" t="b">
        <v>0</v>
      </c>
      <c r="K99" s="91" t="b">
        <v>0</v>
      </c>
      <c r="L99" s="91" t="b">
        <v>0</v>
      </c>
    </row>
    <row r="100" spans="1:12" ht="15">
      <c r="A100" s="91" t="s">
        <v>581</v>
      </c>
      <c r="B100" s="91" t="s">
        <v>582</v>
      </c>
      <c r="C100" s="91">
        <v>2</v>
      </c>
      <c r="D100" s="133">
        <v>0</v>
      </c>
      <c r="E100" s="133">
        <v>1.3222192947339193</v>
      </c>
      <c r="F100" s="91" t="s">
        <v>496</v>
      </c>
      <c r="G100" s="91" t="b">
        <v>0</v>
      </c>
      <c r="H100" s="91" t="b">
        <v>0</v>
      </c>
      <c r="I100" s="91" t="b">
        <v>0</v>
      </c>
      <c r="J100" s="91" t="b">
        <v>0</v>
      </c>
      <c r="K100" s="91" t="b">
        <v>0</v>
      </c>
      <c r="L100" s="91" t="b">
        <v>0</v>
      </c>
    </row>
    <row r="101" spans="1:12" ht="15">
      <c r="A101" s="91" t="s">
        <v>582</v>
      </c>
      <c r="B101" s="91" t="s">
        <v>583</v>
      </c>
      <c r="C101" s="91">
        <v>2</v>
      </c>
      <c r="D101" s="133">
        <v>0</v>
      </c>
      <c r="E101" s="133">
        <v>1.3222192947339193</v>
      </c>
      <c r="F101" s="91" t="s">
        <v>496</v>
      </c>
      <c r="G101" s="91" t="b">
        <v>0</v>
      </c>
      <c r="H101" s="91" t="b">
        <v>0</v>
      </c>
      <c r="I101" s="91" t="b">
        <v>0</v>
      </c>
      <c r="J101" s="91" t="b">
        <v>0</v>
      </c>
      <c r="K101" s="91" t="b">
        <v>0</v>
      </c>
      <c r="L101" s="91" t="b">
        <v>0</v>
      </c>
    </row>
    <row r="102" spans="1:12" ht="15">
      <c r="A102" s="91" t="s">
        <v>583</v>
      </c>
      <c r="B102" s="91" t="s">
        <v>584</v>
      </c>
      <c r="C102" s="91">
        <v>2</v>
      </c>
      <c r="D102" s="133">
        <v>0</v>
      </c>
      <c r="E102" s="133">
        <v>1.3222192947339193</v>
      </c>
      <c r="F102" s="91" t="s">
        <v>496</v>
      </c>
      <c r="G102" s="91" t="b">
        <v>0</v>
      </c>
      <c r="H102" s="91" t="b">
        <v>0</v>
      </c>
      <c r="I102" s="91" t="b">
        <v>0</v>
      </c>
      <c r="J102" s="91" t="b">
        <v>0</v>
      </c>
      <c r="K102" s="91" t="b">
        <v>0</v>
      </c>
      <c r="L102" s="91" t="b">
        <v>0</v>
      </c>
    </row>
    <row r="103" spans="1:12" ht="15">
      <c r="A103" s="91" t="s">
        <v>584</v>
      </c>
      <c r="B103" s="91" t="s">
        <v>722</v>
      </c>
      <c r="C103" s="91">
        <v>2</v>
      </c>
      <c r="D103" s="133">
        <v>0</v>
      </c>
      <c r="E103" s="133">
        <v>1.3222192947339193</v>
      </c>
      <c r="F103" s="91" t="s">
        <v>496</v>
      </c>
      <c r="G103" s="91" t="b">
        <v>0</v>
      </c>
      <c r="H103" s="91" t="b">
        <v>0</v>
      </c>
      <c r="I103" s="91" t="b">
        <v>0</v>
      </c>
      <c r="J103" s="91" t="b">
        <v>0</v>
      </c>
      <c r="K103" s="91" t="b">
        <v>0</v>
      </c>
      <c r="L103" s="91" t="b">
        <v>0</v>
      </c>
    </row>
    <row r="104" spans="1:12" ht="15">
      <c r="A104" s="91" t="s">
        <v>722</v>
      </c>
      <c r="B104" s="91" t="s">
        <v>573</v>
      </c>
      <c r="C104" s="91">
        <v>2</v>
      </c>
      <c r="D104" s="133">
        <v>0</v>
      </c>
      <c r="E104" s="133">
        <v>1.021189299069938</v>
      </c>
      <c r="F104" s="91" t="s">
        <v>496</v>
      </c>
      <c r="G104" s="91" t="b">
        <v>0</v>
      </c>
      <c r="H104" s="91" t="b">
        <v>0</v>
      </c>
      <c r="I104" s="91" t="b">
        <v>0</v>
      </c>
      <c r="J104" s="91" t="b">
        <v>0</v>
      </c>
      <c r="K104" s="91" t="b">
        <v>0</v>
      </c>
      <c r="L104" s="91" t="b">
        <v>0</v>
      </c>
    </row>
    <row r="105" spans="1:12" ht="15">
      <c r="A105" s="91" t="s">
        <v>573</v>
      </c>
      <c r="B105" s="91" t="s">
        <v>556</v>
      </c>
      <c r="C105" s="91">
        <v>2</v>
      </c>
      <c r="D105" s="133">
        <v>0</v>
      </c>
      <c r="E105" s="133">
        <v>1.021189299069938</v>
      </c>
      <c r="F105" s="91" t="s">
        <v>496</v>
      </c>
      <c r="G105" s="91" t="b">
        <v>0</v>
      </c>
      <c r="H105" s="91" t="b">
        <v>0</v>
      </c>
      <c r="I105" s="91" t="b">
        <v>0</v>
      </c>
      <c r="J105" s="91" t="b">
        <v>0</v>
      </c>
      <c r="K105" s="91" t="b">
        <v>0</v>
      </c>
      <c r="L105" s="91" t="b">
        <v>0</v>
      </c>
    </row>
    <row r="106" spans="1:12" ht="15">
      <c r="A106" s="91" t="s">
        <v>556</v>
      </c>
      <c r="B106" s="91" t="s">
        <v>557</v>
      </c>
      <c r="C106" s="91">
        <v>2</v>
      </c>
      <c r="D106" s="133">
        <v>0</v>
      </c>
      <c r="E106" s="133">
        <v>1.3222192947339193</v>
      </c>
      <c r="F106" s="91" t="s">
        <v>496</v>
      </c>
      <c r="G106" s="91" t="b">
        <v>0</v>
      </c>
      <c r="H106" s="91" t="b">
        <v>0</v>
      </c>
      <c r="I106" s="91" t="b">
        <v>0</v>
      </c>
      <c r="J106" s="91" t="b">
        <v>0</v>
      </c>
      <c r="K106" s="91" t="b">
        <v>0</v>
      </c>
      <c r="L106" s="91" t="b">
        <v>0</v>
      </c>
    </row>
    <row r="107" spans="1:12" ht="15">
      <c r="A107" s="91" t="s">
        <v>557</v>
      </c>
      <c r="B107" s="91" t="s">
        <v>723</v>
      </c>
      <c r="C107" s="91">
        <v>2</v>
      </c>
      <c r="D107" s="133">
        <v>0</v>
      </c>
      <c r="E107" s="133">
        <v>1.3222192947339193</v>
      </c>
      <c r="F107" s="91" t="s">
        <v>496</v>
      </c>
      <c r="G107" s="91" t="b">
        <v>0</v>
      </c>
      <c r="H107" s="91" t="b">
        <v>0</v>
      </c>
      <c r="I107" s="91" t="b">
        <v>0</v>
      </c>
      <c r="J107" s="91" t="b">
        <v>0</v>
      </c>
      <c r="K107" s="91" t="b">
        <v>0</v>
      </c>
      <c r="L107" s="91" t="b">
        <v>0</v>
      </c>
    </row>
    <row r="108" spans="1:12" ht="15">
      <c r="A108" s="91" t="s">
        <v>723</v>
      </c>
      <c r="B108" s="91" t="s">
        <v>720</v>
      </c>
      <c r="C108" s="91">
        <v>2</v>
      </c>
      <c r="D108" s="133">
        <v>0</v>
      </c>
      <c r="E108" s="133">
        <v>1.3222192947339193</v>
      </c>
      <c r="F108" s="91" t="s">
        <v>496</v>
      </c>
      <c r="G108" s="91" t="b">
        <v>0</v>
      </c>
      <c r="H108" s="91" t="b">
        <v>0</v>
      </c>
      <c r="I108" s="91" t="b">
        <v>0</v>
      </c>
      <c r="J108" s="91" t="b">
        <v>0</v>
      </c>
      <c r="K108" s="91" t="b">
        <v>0</v>
      </c>
      <c r="L108" s="91" t="b">
        <v>0</v>
      </c>
    </row>
    <row r="109" spans="1:12" ht="15">
      <c r="A109" s="91" t="s">
        <v>720</v>
      </c>
      <c r="B109" s="91" t="s">
        <v>573</v>
      </c>
      <c r="C109" s="91">
        <v>2</v>
      </c>
      <c r="D109" s="133">
        <v>0</v>
      </c>
      <c r="E109" s="133">
        <v>1.021189299069938</v>
      </c>
      <c r="F109" s="91" t="s">
        <v>496</v>
      </c>
      <c r="G109" s="91" t="b">
        <v>0</v>
      </c>
      <c r="H109" s="91" t="b">
        <v>0</v>
      </c>
      <c r="I109" s="91" t="b">
        <v>0</v>
      </c>
      <c r="J109" s="91" t="b">
        <v>0</v>
      </c>
      <c r="K109" s="91" t="b">
        <v>0</v>
      </c>
      <c r="L109" s="91" t="b">
        <v>0</v>
      </c>
    </row>
    <row r="110" spans="1:12" ht="15">
      <c r="A110" s="91" t="s">
        <v>573</v>
      </c>
      <c r="B110" s="91" t="s">
        <v>724</v>
      </c>
      <c r="C110" s="91">
        <v>2</v>
      </c>
      <c r="D110" s="133">
        <v>0</v>
      </c>
      <c r="E110" s="133">
        <v>1.021189299069938</v>
      </c>
      <c r="F110" s="91" t="s">
        <v>496</v>
      </c>
      <c r="G110" s="91" t="b">
        <v>0</v>
      </c>
      <c r="H110" s="91" t="b">
        <v>0</v>
      </c>
      <c r="I110" s="91" t="b">
        <v>0</v>
      </c>
      <c r="J110" s="91" t="b">
        <v>0</v>
      </c>
      <c r="K110" s="91" t="b">
        <v>0</v>
      </c>
      <c r="L110" s="91" t="b">
        <v>0</v>
      </c>
    </row>
    <row r="111" spans="1:12" ht="15">
      <c r="A111" s="91" t="s">
        <v>724</v>
      </c>
      <c r="B111" s="91" t="s">
        <v>725</v>
      </c>
      <c r="C111" s="91">
        <v>2</v>
      </c>
      <c r="D111" s="133">
        <v>0</v>
      </c>
      <c r="E111" s="133">
        <v>1.3222192947339193</v>
      </c>
      <c r="F111" s="91" t="s">
        <v>496</v>
      </c>
      <c r="G111" s="91" t="b">
        <v>0</v>
      </c>
      <c r="H111" s="91" t="b">
        <v>0</v>
      </c>
      <c r="I111" s="91" t="b">
        <v>0</v>
      </c>
      <c r="J111" s="91" t="b">
        <v>0</v>
      </c>
      <c r="K111" s="91" t="b">
        <v>0</v>
      </c>
      <c r="L111" s="91" t="b">
        <v>0</v>
      </c>
    </row>
    <row r="112" spans="1:12" ht="15">
      <c r="A112" s="91" t="s">
        <v>725</v>
      </c>
      <c r="B112" s="91" t="s">
        <v>726</v>
      </c>
      <c r="C112" s="91">
        <v>2</v>
      </c>
      <c r="D112" s="133">
        <v>0</v>
      </c>
      <c r="E112" s="133">
        <v>1.3222192947339193</v>
      </c>
      <c r="F112" s="91" t="s">
        <v>496</v>
      </c>
      <c r="G112" s="91" t="b">
        <v>0</v>
      </c>
      <c r="H112" s="91" t="b">
        <v>0</v>
      </c>
      <c r="I112" s="91" t="b">
        <v>0</v>
      </c>
      <c r="J112" s="91" t="b">
        <v>0</v>
      </c>
      <c r="K112" s="91" t="b">
        <v>0</v>
      </c>
      <c r="L112" s="91" t="b">
        <v>0</v>
      </c>
    </row>
    <row r="113" spans="1:12" ht="15">
      <c r="A113" s="91" t="s">
        <v>726</v>
      </c>
      <c r="B113" s="91" t="s">
        <v>727</v>
      </c>
      <c r="C113" s="91">
        <v>2</v>
      </c>
      <c r="D113" s="133">
        <v>0</v>
      </c>
      <c r="E113" s="133">
        <v>1.3222192947339193</v>
      </c>
      <c r="F113" s="91" t="s">
        <v>496</v>
      </c>
      <c r="G113" s="91" t="b">
        <v>0</v>
      </c>
      <c r="H113" s="91" t="b">
        <v>0</v>
      </c>
      <c r="I113" s="91" t="b">
        <v>0</v>
      </c>
      <c r="J113" s="91" t="b">
        <v>0</v>
      </c>
      <c r="K113" s="91" t="b">
        <v>0</v>
      </c>
      <c r="L113" s="91" t="b">
        <v>0</v>
      </c>
    </row>
    <row r="114" spans="1:12" ht="15">
      <c r="A114" s="91" t="s">
        <v>587</v>
      </c>
      <c r="B114" s="91" t="s">
        <v>588</v>
      </c>
      <c r="C114" s="91">
        <v>2</v>
      </c>
      <c r="D114" s="133">
        <v>0</v>
      </c>
      <c r="E114" s="133">
        <v>0.8750612633917001</v>
      </c>
      <c r="F114" s="91" t="s">
        <v>498</v>
      </c>
      <c r="G114" s="91" t="b">
        <v>0</v>
      </c>
      <c r="H114" s="91" t="b">
        <v>0</v>
      </c>
      <c r="I114" s="91" t="b">
        <v>0</v>
      </c>
      <c r="J114" s="91" t="b">
        <v>0</v>
      </c>
      <c r="K114" s="91" t="b">
        <v>0</v>
      </c>
      <c r="L114" s="91" t="b">
        <v>0</v>
      </c>
    </row>
    <row r="115" spans="1:12" ht="15">
      <c r="A115" s="91" t="s">
        <v>588</v>
      </c>
      <c r="B115" s="91" t="s">
        <v>556</v>
      </c>
      <c r="C115" s="91">
        <v>2</v>
      </c>
      <c r="D115" s="133">
        <v>0</v>
      </c>
      <c r="E115" s="133">
        <v>0.8750612633917001</v>
      </c>
      <c r="F115" s="91" t="s">
        <v>498</v>
      </c>
      <c r="G115" s="91" t="b">
        <v>0</v>
      </c>
      <c r="H115" s="91" t="b">
        <v>0</v>
      </c>
      <c r="I115" s="91" t="b">
        <v>0</v>
      </c>
      <c r="J115" s="91" t="b">
        <v>0</v>
      </c>
      <c r="K115" s="91" t="b">
        <v>0</v>
      </c>
      <c r="L115" s="91" t="b">
        <v>0</v>
      </c>
    </row>
    <row r="116" spans="1:12" ht="15">
      <c r="A116" s="91" t="s">
        <v>556</v>
      </c>
      <c r="B116" s="91" t="s">
        <v>589</v>
      </c>
      <c r="C116" s="91">
        <v>2</v>
      </c>
      <c r="D116" s="133">
        <v>0</v>
      </c>
      <c r="E116" s="133">
        <v>0.8750612633917001</v>
      </c>
      <c r="F116" s="91" t="s">
        <v>498</v>
      </c>
      <c r="G116" s="91" t="b">
        <v>0</v>
      </c>
      <c r="H116" s="91" t="b">
        <v>0</v>
      </c>
      <c r="I116" s="91" t="b">
        <v>0</v>
      </c>
      <c r="J116" s="91" t="b">
        <v>0</v>
      </c>
      <c r="K116" s="91" t="b">
        <v>0</v>
      </c>
      <c r="L116" s="91" t="b">
        <v>0</v>
      </c>
    </row>
    <row r="117" spans="1:12" ht="15">
      <c r="A117" s="91" t="s">
        <v>589</v>
      </c>
      <c r="B117" s="91" t="s">
        <v>590</v>
      </c>
      <c r="C117" s="91">
        <v>2</v>
      </c>
      <c r="D117" s="133">
        <v>0</v>
      </c>
      <c r="E117" s="133">
        <v>0.8750612633917001</v>
      </c>
      <c r="F117" s="91" t="s">
        <v>498</v>
      </c>
      <c r="G117" s="91" t="b">
        <v>0</v>
      </c>
      <c r="H117" s="91" t="b">
        <v>0</v>
      </c>
      <c r="I117" s="91" t="b">
        <v>0</v>
      </c>
      <c r="J117" s="91" t="b">
        <v>0</v>
      </c>
      <c r="K117" s="91" t="b">
        <v>0</v>
      </c>
      <c r="L117" s="91" t="b">
        <v>0</v>
      </c>
    </row>
    <row r="118" spans="1:12" ht="15">
      <c r="A118" s="91" t="s">
        <v>590</v>
      </c>
      <c r="B118" s="91" t="s">
        <v>557</v>
      </c>
      <c r="C118" s="91">
        <v>2</v>
      </c>
      <c r="D118" s="133">
        <v>0</v>
      </c>
      <c r="E118" s="133">
        <v>0.8750612633917001</v>
      </c>
      <c r="F118" s="91" t="s">
        <v>498</v>
      </c>
      <c r="G118" s="91" t="b">
        <v>0</v>
      </c>
      <c r="H118" s="91" t="b">
        <v>0</v>
      </c>
      <c r="I118" s="91" t="b">
        <v>0</v>
      </c>
      <c r="J118" s="91" t="b">
        <v>0</v>
      </c>
      <c r="K118" s="91" t="b">
        <v>0</v>
      </c>
      <c r="L118" s="91" t="b">
        <v>0</v>
      </c>
    </row>
    <row r="119" spans="1:12" ht="15">
      <c r="A119" s="91" t="s">
        <v>557</v>
      </c>
      <c r="B119" s="91" t="s">
        <v>591</v>
      </c>
      <c r="C119" s="91">
        <v>2</v>
      </c>
      <c r="D119" s="133">
        <v>0</v>
      </c>
      <c r="E119" s="133">
        <v>0.8750612633917001</v>
      </c>
      <c r="F119" s="91" t="s">
        <v>498</v>
      </c>
      <c r="G119" s="91" t="b">
        <v>0</v>
      </c>
      <c r="H119" s="91" t="b">
        <v>0</v>
      </c>
      <c r="I119" s="91" t="b">
        <v>0</v>
      </c>
      <c r="J119" s="91" t="b">
        <v>0</v>
      </c>
      <c r="K119" s="91" t="b">
        <v>0</v>
      </c>
      <c r="L119" s="91" t="b">
        <v>0</v>
      </c>
    </row>
    <row r="120" spans="1:12" ht="15">
      <c r="A120" s="91" t="s">
        <v>591</v>
      </c>
      <c r="B120" s="91" t="s">
        <v>592</v>
      </c>
      <c r="C120" s="91">
        <v>2</v>
      </c>
      <c r="D120" s="133">
        <v>0</v>
      </c>
      <c r="E120" s="133">
        <v>0.8750612633917001</v>
      </c>
      <c r="F120" s="91" t="s">
        <v>498</v>
      </c>
      <c r="G120" s="91" t="b">
        <v>0</v>
      </c>
      <c r="H120" s="91" t="b">
        <v>0</v>
      </c>
      <c r="I120" s="91" t="b">
        <v>0</v>
      </c>
      <c r="J120" s="91" t="b">
        <v>0</v>
      </c>
      <c r="K120" s="91" t="b">
        <v>0</v>
      </c>
      <c r="L120"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493</v>
      </c>
      <c r="BB2" s="13" t="s">
        <v>507</v>
      </c>
      <c r="BC2" s="13" t="s">
        <v>508</v>
      </c>
      <c r="BD2" s="67" t="s">
        <v>748</v>
      </c>
      <c r="BE2" s="67" t="s">
        <v>749</v>
      </c>
      <c r="BF2" s="67" t="s">
        <v>750</v>
      </c>
      <c r="BG2" s="67" t="s">
        <v>751</v>
      </c>
      <c r="BH2" s="67" t="s">
        <v>752</v>
      </c>
      <c r="BI2" s="67" t="s">
        <v>753</v>
      </c>
      <c r="BJ2" s="67" t="s">
        <v>754</v>
      </c>
      <c r="BK2" s="67" t="s">
        <v>755</v>
      </c>
      <c r="BL2" s="67" t="s">
        <v>756</v>
      </c>
    </row>
    <row r="3" spans="1:64" ht="15" customHeight="1">
      <c r="A3" s="84" t="s">
        <v>212</v>
      </c>
      <c r="B3" s="84" t="s">
        <v>227</v>
      </c>
      <c r="C3" s="53"/>
      <c r="D3" s="54"/>
      <c r="E3" s="65"/>
      <c r="F3" s="55"/>
      <c r="G3" s="53"/>
      <c r="H3" s="57"/>
      <c r="I3" s="56"/>
      <c r="J3" s="56"/>
      <c r="K3" s="36" t="s">
        <v>65</v>
      </c>
      <c r="L3" s="62">
        <v>3</v>
      </c>
      <c r="M3" s="62"/>
      <c r="N3" s="63"/>
      <c r="O3" s="85" t="s">
        <v>229</v>
      </c>
      <c r="P3" s="87">
        <v>43597.104733796295</v>
      </c>
      <c r="Q3" s="85" t="s">
        <v>231</v>
      </c>
      <c r="R3" s="85"/>
      <c r="S3" s="85"/>
      <c r="T3" s="85"/>
      <c r="U3" s="85"/>
      <c r="V3" s="90" t="s">
        <v>257</v>
      </c>
      <c r="W3" s="87">
        <v>43597.104733796295</v>
      </c>
      <c r="X3" s="90" t="s">
        <v>270</v>
      </c>
      <c r="Y3" s="85"/>
      <c r="Z3" s="85"/>
      <c r="AA3" s="91" t="s">
        <v>289</v>
      </c>
      <c r="AB3" s="91" t="s">
        <v>308</v>
      </c>
      <c r="AC3" s="85" t="b">
        <v>0</v>
      </c>
      <c r="AD3" s="85">
        <v>0</v>
      </c>
      <c r="AE3" s="91" t="s">
        <v>309</v>
      </c>
      <c r="AF3" s="85" t="b">
        <v>0</v>
      </c>
      <c r="AG3" s="85" t="s">
        <v>312</v>
      </c>
      <c r="AH3" s="85"/>
      <c r="AI3" s="91" t="s">
        <v>310</v>
      </c>
      <c r="AJ3" s="85" t="b">
        <v>0</v>
      </c>
      <c r="AK3" s="85">
        <v>0</v>
      </c>
      <c r="AL3" s="91" t="s">
        <v>310</v>
      </c>
      <c r="AM3" s="85" t="s">
        <v>313</v>
      </c>
      <c r="AN3" s="85" t="b">
        <v>0</v>
      </c>
      <c r="AO3" s="91" t="s">
        <v>308</v>
      </c>
      <c r="AP3" s="85" t="s">
        <v>176</v>
      </c>
      <c r="AQ3" s="85">
        <v>0</v>
      </c>
      <c r="AR3" s="85">
        <v>0</v>
      </c>
      <c r="AS3" s="85"/>
      <c r="AT3" s="85"/>
      <c r="AU3" s="85"/>
      <c r="AV3" s="85"/>
      <c r="AW3" s="85"/>
      <c r="AX3" s="85"/>
      <c r="AY3" s="85"/>
      <c r="AZ3" s="85"/>
      <c r="BA3">
        <v>1</v>
      </c>
      <c r="BB3" s="85" t="str">
        <f>REPLACE(INDEX(GroupVertices[Group],MATCH(Edges24[[#This Row],[Vertex 1]],GroupVertices[Vertex],0)),1,1,"")</f>
        <v>6</v>
      </c>
      <c r="BC3" s="85" t="str">
        <f>REPLACE(INDEX(GroupVertices[Group],MATCH(Edges24[[#This Row],[Vertex 2]],GroupVertices[Vertex],0)),1,1,"")</f>
        <v>6</v>
      </c>
      <c r="BD3" s="51">
        <v>0</v>
      </c>
      <c r="BE3" s="52">
        <v>0</v>
      </c>
      <c r="BF3" s="51">
        <v>0</v>
      </c>
      <c r="BG3" s="52">
        <v>0</v>
      </c>
      <c r="BH3" s="51">
        <v>0</v>
      </c>
      <c r="BI3" s="52">
        <v>0</v>
      </c>
      <c r="BJ3" s="51">
        <v>17</v>
      </c>
      <c r="BK3" s="52">
        <v>100</v>
      </c>
      <c r="BL3" s="51">
        <v>17</v>
      </c>
    </row>
    <row r="4" spans="1:64" ht="15" customHeight="1">
      <c r="A4" s="84" t="s">
        <v>213</v>
      </c>
      <c r="B4" s="84" t="s">
        <v>213</v>
      </c>
      <c r="C4" s="53"/>
      <c r="D4" s="54"/>
      <c r="E4" s="65"/>
      <c r="F4" s="55"/>
      <c r="G4" s="53"/>
      <c r="H4" s="57"/>
      <c r="I4" s="56"/>
      <c r="J4" s="56"/>
      <c r="K4" s="36" t="s">
        <v>65</v>
      </c>
      <c r="L4" s="83">
        <v>4</v>
      </c>
      <c r="M4" s="83"/>
      <c r="N4" s="63"/>
      <c r="O4" s="86" t="s">
        <v>176</v>
      </c>
      <c r="P4" s="88">
        <v>43592.72355324074</v>
      </c>
      <c r="Q4" s="86" t="s">
        <v>232</v>
      </c>
      <c r="R4" s="89" t="s">
        <v>246</v>
      </c>
      <c r="S4" s="86" t="s">
        <v>253</v>
      </c>
      <c r="T4" s="86"/>
      <c r="U4" s="89" t="s">
        <v>256</v>
      </c>
      <c r="V4" s="89" t="s">
        <v>256</v>
      </c>
      <c r="W4" s="88">
        <v>43592.72355324074</v>
      </c>
      <c r="X4" s="89" t="s">
        <v>271</v>
      </c>
      <c r="Y4" s="86"/>
      <c r="Z4" s="86"/>
      <c r="AA4" s="92" t="s">
        <v>290</v>
      </c>
      <c r="AB4" s="86"/>
      <c r="AC4" s="86" t="b">
        <v>0</v>
      </c>
      <c r="AD4" s="86">
        <v>9</v>
      </c>
      <c r="AE4" s="92" t="s">
        <v>310</v>
      </c>
      <c r="AF4" s="86" t="b">
        <v>0</v>
      </c>
      <c r="AG4" s="86" t="s">
        <v>312</v>
      </c>
      <c r="AH4" s="86"/>
      <c r="AI4" s="92" t="s">
        <v>310</v>
      </c>
      <c r="AJ4" s="86" t="b">
        <v>0</v>
      </c>
      <c r="AK4" s="86">
        <v>13</v>
      </c>
      <c r="AL4" s="92" t="s">
        <v>310</v>
      </c>
      <c r="AM4" s="86" t="s">
        <v>313</v>
      </c>
      <c r="AN4" s="86" t="b">
        <v>0</v>
      </c>
      <c r="AO4" s="92" t="s">
        <v>290</v>
      </c>
      <c r="AP4" s="86" t="s">
        <v>316</v>
      </c>
      <c r="AQ4" s="86">
        <v>0</v>
      </c>
      <c r="AR4" s="86">
        <v>0</v>
      </c>
      <c r="AS4" s="86"/>
      <c r="AT4" s="86"/>
      <c r="AU4" s="86"/>
      <c r="AV4" s="86"/>
      <c r="AW4" s="86"/>
      <c r="AX4" s="86"/>
      <c r="AY4" s="86"/>
      <c r="AZ4" s="86"/>
      <c r="BA4">
        <v>1</v>
      </c>
      <c r="BB4" s="85" t="str">
        <f>REPLACE(INDEX(GroupVertices[Group],MATCH(Edges24[[#This Row],[Vertex 1]],GroupVertices[Vertex],0)),1,1,"")</f>
        <v>5</v>
      </c>
      <c r="BC4" s="85" t="str">
        <f>REPLACE(INDEX(GroupVertices[Group],MATCH(Edges24[[#This Row],[Vertex 2]],GroupVertices[Vertex],0)),1,1,"")</f>
        <v>5</v>
      </c>
      <c r="BD4" s="51">
        <v>0</v>
      </c>
      <c r="BE4" s="52">
        <v>0</v>
      </c>
      <c r="BF4" s="51">
        <v>0</v>
      </c>
      <c r="BG4" s="52">
        <v>0</v>
      </c>
      <c r="BH4" s="51">
        <v>0</v>
      </c>
      <c r="BI4" s="52">
        <v>0</v>
      </c>
      <c r="BJ4" s="51">
        <v>8</v>
      </c>
      <c r="BK4" s="52">
        <v>100</v>
      </c>
      <c r="BL4" s="51">
        <v>8</v>
      </c>
    </row>
    <row r="5" spans="1:64" ht="15">
      <c r="A5" s="84" t="s">
        <v>214</v>
      </c>
      <c r="B5" s="84" t="s">
        <v>213</v>
      </c>
      <c r="C5" s="53"/>
      <c r="D5" s="54"/>
      <c r="E5" s="65"/>
      <c r="F5" s="55"/>
      <c r="G5" s="53"/>
      <c r="H5" s="57"/>
      <c r="I5" s="56"/>
      <c r="J5" s="56"/>
      <c r="K5" s="36" t="s">
        <v>65</v>
      </c>
      <c r="L5" s="83">
        <v>5</v>
      </c>
      <c r="M5" s="83"/>
      <c r="N5" s="63"/>
      <c r="O5" s="86" t="s">
        <v>230</v>
      </c>
      <c r="P5" s="88">
        <v>43597.321122685185</v>
      </c>
      <c r="Q5" s="86" t="s">
        <v>233</v>
      </c>
      <c r="R5" s="89" t="s">
        <v>246</v>
      </c>
      <c r="S5" s="86" t="s">
        <v>253</v>
      </c>
      <c r="T5" s="86"/>
      <c r="U5" s="89" t="s">
        <v>256</v>
      </c>
      <c r="V5" s="89" t="s">
        <v>256</v>
      </c>
      <c r="W5" s="88">
        <v>43597.321122685185</v>
      </c>
      <c r="X5" s="89" t="s">
        <v>272</v>
      </c>
      <c r="Y5" s="86"/>
      <c r="Z5" s="86"/>
      <c r="AA5" s="92" t="s">
        <v>291</v>
      </c>
      <c r="AB5" s="86"/>
      <c r="AC5" s="86" t="b">
        <v>0</v>
      </c>
      <c r="AD5" s="86">
        <v>0</v>
      </c>
      <c r="AE5" s="92" t="s">
        <v>310</v>
      </c>
      <c r="AF5" s="86" t="b">
        <v>0</v>
      </c>
      <c r="AG5" s="86" t="s">
        <v>312</v>
      </c>
      <c r="AH5" s="86"/>
      <c r="AI5" s="92" t="s">
        <v>310</v>
      </c>
      <c r="AJ5" s="86" t="b">
        <v>0</v>
      </c>
      <c r="AK5" s="86">
        <v>0</v>
      </c>
      <c r="AL5" s="92" t="s">
        <v>290</v>
      </c>
      <c r="AM5" s="86" t="s">
        <v>313</v>
      </c>
      <c r="AN5" s="86" t="b">
        <v>0</v>
      </c>
      <c r="AO5" s="92" t="s">
        <v>290</v>
      </c>
      <c r="AP5" s="86" t="s">
        <v>176</v>
      </c>
      <c r="AQ5" s="86">
        <v>0</v>
      </c>
      <c r="AR5" s="86">
        <v>0</v>
      </c>
      <c r="AS5" s="86"/>
      <c r="AT5" s="86"/>
      <c r="AU5" s="86"/>
      <c r="AV5" s="86"/>
      <c r="AW5" s="86"/>
      <c r="AX5" s="86"/>
      <c r="AY5" s="86"/>
      <c r="AZ5" s="86"/>
      <c r="BA5">
        <v>1</v>
      </c>
      <c r="BB5" s="85" t="str">
        <f>REPLACE(INDEX(GroupVertices[Group],MATCH(Edges24[[#This Row],[Vertex 1]],GroupVertices[Vertex],0)),1,1,"")</f>
        <v>5</v>
      </c>
      <c r="BC5" s="85" t="str">
        <f>REPLACE(INDEX(GroupVertices[Group],MATCH(Edges24[[#This Row],[Vertex 2]],GroupVertices[Vertex],0)),1,1,"")</f>
        <v>5</v>
      </c>
      <c r="BD5" s="51">
        <v>0</v>
      </c>
      <c r="BE5" s="52">
        <v>0</v>
      </c>
      <c r="BF5" s="51">
        <v>0</v>
      </c>
      <c r="BG5" s="52">
        <v>0</v>
      </c>
      <c r="BH5" s="51">
        <v>0</v>
      </c>
      <c r="BI5" s="52">
        <v>0</v>
      </c>
      <c r="BJ5" s="51">
        <v>10</v>
      </c>
      <c r="BK5" s="52">
        <v>100</v>
      </c>
      <c r="BL5" s="51">
        <v>10</v>
      </c>
    </row>
    <row r="6" spans="1:64" ht="15">
      <c r="A6" s="84" t="s">
        <v>215</v>
      </c>
      <c r="B6" s="84" t="s">
        <v>215</v>
      </c>
      <c r="C6" s="53"/>
      <c r="D6" s="54"/>
      <c r="E6" s="65"/>
      <c r="F6" s="55"/>
      <c r="G6" s="53"/>
      <c r="H6" s="57"/>
      <c r="I6" s="56"/>
      <c r="J6" s="56"/>
      <c r="K6" s="36" t="s">
        <v>65</v>
      </c>
      <c r="L6" s="83">
        <v>6</v>
      </c>
      <c r="M6" s="83"/>
      <c r="N6" s="63"/>
      <c r="O6" s="86" t="s">
        <v>176</v>
      </c>
      <c r="P6" s="88">
        <v>43597.71548611111</v>
      </c>
      <c r="Q6" s="86" t="s">
        <v>234</v>
      </c>
      <c r="R6" s="89" t="s">
        <v>247</v>
      </c>
      <c r="S6" s="86" t="s">
        <v>254</v>
      </c>
      <c r="T6" s="86"/>
      <c r="U6" s="86"/>
      <c r="V6" s="89" t="s">
        <v>258</v>
      </c>
      <c r="W6" s="88">
        <v>43597.71548611111</v>
      </c>
      <c r="X6" s="89" t="s">
        <v>273</v>
      </c>
      <c r="Y6" s="86"/>
      <c r="Z6" s="86"/>
      <c r="AA6" s="92" t="s">
        <v>292</v>
      </c>
      <c r="AB6" s="86"/>
      <c r="AC6" s="86" t="b">
        <v>0</v>
      </c>
      <c r="AD6" s="86">
        <v>0</v>
      </c>
      <c r="AE6" s="92" t="s">
        <v>310</v>
      </c>
      <c r="AF6" s="86" t="b">
        <v>0</v>
      </c>
      <c r="AG6" s="86" t="s">
        <v>312</v>
      </c>
      <c r="AH6" s="86"/>
      <c r="AI6" s="92" t="s">
        <v>310</v>
      </c>
      <c r="AJ6" s="86" t="b">
        <v>0</v>
      </c>
      <c r="AK6" s="86">
        <v>0</v>
      </c>
      <c r="AL6" s="92" t="s">
        <v>310</v>
      </c>
      <c r="AM6" s="86" t="s">
        <v>313</v>
      </c>
      <c r="AN6" s="86" t="b">
        <v>1</v>
      </c>
      <c r="AO6" s="92" t="s">
        <v>292</v>
      </c>
      <c r="AP6" s="86" t="s">
        <v>176</v>
      </c>
      <c r="AQ6" s="86">
        <v>0</v>
      </c>
      <c r="AR6" s="86">
        <v>0</v>
      </c>
      <c r="AS6" s="86"/>
      <c r="AT6" s="86"/>
      <c r="AU6" s="86"/>
      <c r="AV6" s="86"/>
      <c r="AW6" s="86"/>
      <c r="AX6" s="86"/>
      <c r="AY6" s="86"/>
      <c r="AZ6" s="86"/>
      <c r="BA6">
        <v>1</v>
      </c>
      <c r="BB6" s="85" t="str">
        <f>REPLACE(INDEX(GroupVertices[Group],MATCH(Edges24[[#This Row],[Vertex 1]],GroupVertices[Vertex],0)),1,1,"")</f>
        <v>2</v>
      </c>
      <c r="BC6" s="85" t="str">
        <f>REPLACE(INDEX(GroupVertices[Group],MATCH(Edges24[[#This Row],[Vertex 2]],GroupVertices[Vertex],0)),1,1,"")</f>
        <v>2</v>
      </c>
      <c r="BD6" s="51">
        <v>0</v>
      </c>
      <c r="BE6" s="52">
        <v>0</v>
      </c>
      <c r="BF6" s="51">
        <v>0</v>
      </c>
      <c r="BG6" s="52">
        <v>0</v>
      </c>
      <c r="BH6" s="51">
        <v>0</v>
      </c>
      <c r="BI6" s="52">
        <v>0</v>
      </c>
      <c r="BJ6" s="51">
        <v>22</v>
      </c>
      <c r="BK6" s="52">
        <v>100</v>
      </c>
      <c r="BL6" s="51">
        <v>22</v>
      </c>
    </row>
    <row r="7" spans="1:64" ht="15">
      <c r="A7" s="84" t="s">
        <v>216</v>
      </c>
      <c r="B7" s="84" t="s">
        <v>221</v>
      </c>
      <c r="C7" s="53"/>
      <c r="D7" s="54"/>
      <c r="E7" s="65"/>
      <c r="F7" s="55"/>
      <c r="G7" s="53"/>
      <c r="H7" s="57"/>
      <c r="I7" s="56"/>
      <c r="J7" s="56"/>
      <c r="K7" s="36" t="s">
        <v>65</v>
      </c>
      <c r="L7" s="83">
        <v>7</v>
      </c>
      <c r="M7" s="83"/>
      <c r="N7" s="63"/>
      <c r="O7" s="86" t="s">
        <v>230</v>
      </c>
      <c r="P7" s="88">
        <v>43601.00240740741</v>
      </c>
      <c r="Q7" s="86" t="s">
        <v>235</v>
      </c>
      <c r="R7" s="86"/>
      <c r="S7" s="86"/>
      <c r="T7" s="86"/>
      <c r="U7" s="86"/>
      <c r="V7" s="89" t="s">
        <v>259</v>
      </c>
      <c r="W7" s="88">
        <v>43601.00240740741</v>
      </c>
      <c r="X7" s="89" t="s">
        <v>274</v>
      </c>
      <c r="Y7" s="86"/>
      <c r="Z7" s="86"/>
      <c r="AA7" s="92" t="s">
        <v>293</v>
      </c>
      <c r="AB7" s="86"/>
      <c r="AC7" s="86" t="b">
        <v>0</v>
      </c>
      <c r="AD7" s="86">
        <v>0</v>
      </c>
      <c r="AE7" s="92" t="s">
        <v>310</v>
      </c>
      <c r="AF7" s="86" t="b">
        <v>0</v>
      </c>
      <c r="AG7" s="86" t="s">
        <v>312</v>
      </c>
      <c r="AH7" s="86"/>
      <c r="AI7" s="92" t="s">
        <v>310</v>
      </c>
      <c r="AJ7" s="86" t="b">
        <v>0</v>
      </c>
      <c r="AK7" s="86">
        <v>0</v>
      </c>
      <c r="AL7" s="92" t="s">
        <v>299</v>
      </c>
      <c r="AM7" s="86" t="s">
        <v>313</v>
      </c>
      <c r="AN7" s="86" t="b">
        <v>0</v>
      </c>
      <c r="AO7" s="92" t="s">
        <v>299</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v>0</v>
      </c>
      <c r="BE7" s="52">
        <v>0</v>
      </c>
      <c r="BF7" s="51">
        <v>0</v>
      </c>
      <c r="BG7" s="52">
        <v>0</v>
      </c>
      <c r="BH7" s="51">
        <v>0</v>
      </c>
      <c r="BI7" s="52">
        <v>0</v>
      </c>
      <c r="BJ7" s="51">
        <v>23</v>
      </c>
      <c r="BK7" s="52">
        <v>100</v>
      </c>
      <c r="BL7" s="51">
        <v>23</v>
      </c>
    </row>
    <row r="8" spans="1:64" ht="15">
      <c r="A8" s="84" t="s">
        <v>217</v>
      </c>
      <c r="B8" s="84" t="s">
        <v>221</v>
      </c>
      <c r="C8" s="53"/>
      <c r="D8" s="54"/>
      <c r="E8" s="65"/>
      <c r="F8" s="55"/>
      <c r="G8" s="53"/>
      <c r="H8" s="57"/>
      <c r="I8" s="56"/>
      <c r="J8" s="56"/>
      <c r="K8" s="36" t="s">
        <v>65</v>
      </c>
      <c r="L8" s="83">
        <v>8</v>
      </c>
      <c r="M8" s="83"/>
      <c r="N8" s="63"/>
      <c r="O8" s="86" t="s">
        <v>230</v>
      </c>
      <c r="P8" s="88">
        <v>43601.00546296296</v>
      </c>
      <c r="Q8" s="86" t="s">
        <v>235</v>
      </c>
      <c r="R8" s="86"/>
      <c r="S8" s="86"/>
      <c r="T8" s="86"/>
      <c r="U8" s="86"/>
      <c r="V8" s="89" t="s">
        <v>260</v>
      </c>
      <c r="W8" s="88">
        <v>43601.00546296296</v>
      </c>
      <c r="X8" s="89" t="s">
        <v>275</v>
      </c>
      <c r="Y8" s="86"/>
      <c r="Z8" s="86"/>
      <c r="AA8" s="92" t="s">
        <v>294</v>
      </c>
      <c r="AB8" s="86"/>
      <c r="AC8" s="86" t="b">
        <v>0</v>
      </c>
      <c r="AD8" s="86">
        <v>0</v>
      </c>
      <c r="AE8" s="92" t="s">
        <v>310</v>
      </c>
      <c r="AF8" s="86" t="b">
        <v>0</v>
      </c>
      <c r="AG8" s="86" t="s">
        <v>312</v>
      </c>
      <c r="AH8" s="86"/>
      <c r="AI8" s="92" t="s">
        <v>310</v>
      </c>
      <c r="AJ8" s="86" t="b">
        <v>0</v>
      </c>
      <c r="AK8" s="86">
        <v>0</v>
      </c>
      <c r="AL8" s="92" t="s">
        <v>299</v>
      </c>
      <c r="AM8" s="86" t="s">
        <v>313</v>
      </c>
      <c r="AN8" s="86" t="b">
        <v>0</v>
      </c>
      <c r="AO8" s="92" t="s">
        <v>299</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v>0</v>
      </c>
      <c r="BE8" s="52">
        <v>0</v>
      </c>
      <c r="BF8" s="51">
        <v>0</v>
      </c>
      <c r="BG8" s="52">
        <v>0</v>
      </c>
      <c r="BH8" s="51">
        <v>0</v>
      </c>
      <c r="BI8" s="52">
        <v>0</v>
      </c>
      <c r="BJ8" s="51">
        <v>23</v>
      </c>
      <c r="BK8" s="52">
        <v>100</v>
      </c>
      <c r="BL8" s="51">
        <v>23</v>
      </c>
    </row>
    <row r="9" spans="1:64" ht="15">
      <c r="A9" s="84" t="s">
        <v>218</v>
      </c>
      <c r="B9" s="84" t="s">
        <v>218</v>
      </c>
      <c r="C9" s="53"/>
      <c r="D9" s="54"/>
      <c r="E9" s="65"/>
      <c r="F9" s="55"/>
      <c r="G9" s="53"/>
      <c r="H9" s="57"/>
      <c r="I9" s="56"/>
      <c r="J9" s="56"/>
      <c r="K9" s="36" t="s">
        <v>65</v>
      </c>
      <c r="L9" s="83">
        <v>9</v>
      </c>
      <c r="M9" s="83"/>
      <c r="N9" s="63"/>
      <c r="O9" s="86" t="s">
        <v>176</v>
      </c>
      <c r="P9" s="88">
        <v>43601.06611111111</v>
      </c>
      <c r="Q9" s="86" t="s">
        <v>236</v>
      </c>
      <c r="R9" s="86"/>
      <c r="S9" s="86"/>
      <c r="T9" s="86"/>
      <c r="U9" s="86"/>
      <c r="V9" s="89" t="s">
        <v>261</v>
      </c>
      <c r="W9" s="88">
        <v>43601.06611111111</v>
      </c>
      <c r="X9" s="89" t="s">
        <v>276</v>
      </c>
      <c r="Y9" s="86"/>
      <c r="Z9" s="86"/>
      <c r="AA9" s="92" t="s">
        <v>295</v>
      </c>
      <c r="AB9" s="86"/>
      <c r="AC9" s="86" t="b">
        <v>0</v>
      </c>
      <c r="AD9" s="86">
        <v>0</v>
      </c>
      <c r="AE9" s="92" t="s">
        <v>310</v>
      </c>
      <c r="AF9" s="86" t="b">
        <v>0</v>
      </c>
      <c r="AG9" s="86" t="s">
        <v>312</v>
      </c>
      <c r="AH9" s="86"/>
      <c r="AI9" s="92" t="s">
        <v>310</v>
      </c>
      <c r="AJ9" s="86" t="b">
        <v>0</v>
      </c>
      <c r="AK9" s="86">
        <v>0</v>
      </c>
      <c r="AL9" s="92" t="s">
        <v>310</v>
      </c>
      <c r="AM9" s="86" t="s">
        <v>314</v>
      </c>
      <c r="AN9" s="86" t="b">
        <v>0</v>
      </c>
      <c r="AO9" s="92" t="s">
        <v>295</v>
      </c>
      <c r="AP9" s="86" t="s">
        <v>176</v>
      </c>
      <c r="AQ9" s="86">
        <v>0</v>
      </c>
      <c r="AR9" s="86">
        <v>0</v>
      </c>
      <c r="AS9" s="86"/>
      <c r="AT9" s="86"/>
      <c r="AU9" s="86"/>
      <c r="AV9" s="86"/>
      <c r="AW9" s="86"/>
      <c r="AX9" s="86"/>
      <c r="AY9" s="86"/>
      <c r="AZ9" s="86"/>
      <c r="BA9">
        <v>2</v>
      </c>
      <c r="BB9" s="85" t="str">
        <f>REPLACE(INDEX(GroupVertices[Group],MATCH(Edges24[[#This Row],[Vertex 1]],GroupVertices[Vertex],0)),1,1,"")</f>
        <v>2</v>
      </c>
      <c r="BC9" s="85" t="str">
        <f>REPLACE(INDEX(GroupVertices[Group],MATCH(Edges24[[#This Row],[Vertex 2]],GroupVertices[Vertex],0)),1,1,"")</f>
        <v>2</v>
      </c>
      <c r="BD9" s="51">
        <v>0</v>
      </c>
      <c r="BE9" s="52">
        <v>0</v>
      </c>
      <c r="BF9" s="51">
        <v>0</v>
      </c>
      <c r="BG9" s="52">
        <v>0</v>
      </c>
      <c r="BH9" s="51">
        <v>0</v>
      </c>
      <c r="BI9" s="52">
        <v>0</v>
      </c>
      <c r="BJ9" s="51">
        <v>23</v>
      </c>
      <c r="BK9" s="52">
        <v>100</v>
      </c>
      <c r="BL9" s="51">
        <v>23</v>
      </c>
    </row>
    <row r="10" spans="1:64" ht="15">
      <c r="A10" s="84" t="s">
        <v>218</v>
      </c>
      <c r="B10" s="84" t="s">
        <v>218</v>
      </c>
      <c r="C10" s="53"/>
      <c r="D10" s="54"/>
      <c r="E10" s="65"/>
      <c r="F10" s="55"/>
      <c r="G10" s="53"/>
      <c r="H10" s="57"/>
      <c r="I10" s="56"/>
      <c r="J10" s="56"/>
      <c r="K10" s="36" t="s">
        <v>65</v>
      </c>
      <c r="L10" s="83">
        <v>10</v>
      </c>
      <c r="M10" s="83"/>
      <c r="N10" s="63"/>
      <c r="O10" s="86" t="s">
        <v>176</v>
      </c>
      <c r="P10" s="88">
        <v>43601.07177083333</v>
      </c>
      <c r="Q10" s="86" t="s">
        <v>237</v>
      </c>
      <c r="R10" s="86"/>
      <c r="S10" s="86"/>
      <c r="T10" s="86"/>
      <c r="U10" s="86"/>
      <c r="V10" s="89" t="s">
        <v>261</v>
      </c>
      <c r="W10" s="88">
        <v>43601.07177083333</v>
      </c>
      <c r="X10" s="89" t="s">
        <v>277</v>
      </c>
      <c r="Y10" s="86"/>
      <c r="Z10" s="86"/>
      <c r="AA10" s="92" t="s">
        <v>296</v>
      </c>
      <c r="AB10" s="86"/>
      <c r="AC10" s="86" t="b">
        <v>0</v>
      </c>
      <c r="AD10" s="86">
        <v>0</v>
      </c>
      <c r="AE10" s="92" t="s">
        <v>310</v>
      </c>
      <c r="AF10" s="86" t="b">
        <v>0</v>
      </c>
      <c r="AG10" s="86" t="s">
        <v>312</v>
      </c>
      <c r="AH10" s="86"/>
      <c r="AI10" s="92" t="s">
        <v>310</v>
      </c>
      <c r="AJ10" s="86" t="b">
        <v>0</v>
      </c>
      <c r="AK10" s="86">
        <v>0</v>
      </c>
      <c r="AL10" s="92" t="s">
        <v>310</v>
      </c>
      <c r="AM10" s="86" t="s">
        <v>314</v>
      </c>
      <c r="AN10" s="86" t="b">
        <v>0</v>
      </c>
      <c r="AO10" s="92" t="s">
        <v>296</v>
      </c>
      <c r="AP10" s="86" t="s">
        <v>176</v>
      </c>
      <c r="AQ10" s="86">
        <v>0</v>
      </c>
      <c r="AR10" s="86">
        <v>0</v>
      </c>
      <c r="AS10" s="86"/>
      <c r="AT10" s="86"/>
      <c r="AU10" s="86"/>
      <c r="AV10" s="86"/>
      <c r="AW10" s="86"/>
      <c r="AX10" s="86"/>
      <c r="AY10" s="86"/>
      <c r="AZ10" s="86"/>
      <c r="BA10">
        <v>2</v>
      </c>
      <c r="BB10" s="85" t="str">
        <f>REPLACE(INDEX(GroupVertices[Group],MATCH(Edges24[[#This Row],[Vertex 1]],GroupVertices[Vertex],0)),1,1,"")</f>
        <v>2</v>
      </c>
      <c r="BC10" s="85" t="str">
        <f>REPLACE(INDEX(GroupVertices[Group],MATCH(Edges24[[#This Row],[Vertex 2]],GroupVertices[Vertex],0)),1,1,"")</f>
        <v>2</v>
      </c>
      <c r="BD10" s="51">
        <v>0</v>
      </c>
      <c r="BE10" s="52">
        <v>0</v>
      </c>
      <c r="BF10" s="51">
        <v>0</v>
      </c>
      <c r="BG10" s="52">
        <v>0</v>
      </c>
      <c r="BH10" s="51">
        <v>0</v>
      </c>
      <c r="BI10" s="52">
        <v>0</v>
      </c>
      <c r="BJ10" s="51">
        <v>21</v>
      </c>
      <c r="BK10" s="52">
        <v>100</v>
      </c>
      <c r="BL10" s="51">
        <v>21</v>
      </c>
    </row>
    <row r="11" spans="1:64" ht="15">
      <c r="A11" s="84" t="s">
        <v>219</v>
      </c>
      <c r="B11" s="84" t="s">
        <v>221</v>
      </c>
      <c r="C11" s="53"/>
      <c r="D11" s="54"/>
      <c r="E11" s="65"/>
      <c r="F11" s="55"/>
      <c r="G11" s="53"/>
      <c r="H11" s="57"/>
      <c r="I11" s="56"/>
      <c r="J11" s="56"/>
      <c r="K11" s="36" t="s">
        <v>65</v>
      </c>
      <c r="L11" s="83">
        <v>11</v>
      </c>
      <c r="M11" s="83"/>
      <c r="N11" s="63"/>
      <c r="O11" s="86" t="s">
        <v>230</v>
      </c>
      <c r="P11" s="88">
        <v>43601.08001157407</v>
      </c>
      <c r="Q11" s="86" t="s">
        <v>235</v>
      </c>
      <c r="R11" s="86"/>
      <c r="S11" s="86"/>
      <c r="T11" s="86"/>
      <c r="U11" s="86"/>
      <c r="V11" s="89" t="s">
        <v>262</v>
      </c>
      <c r="W11" s="88">
        <v>43601.08001157407</v>
      </c>
      <c r="X11" s="89" t="s">
        <v>278</v>
      </c>
      <c r="Y11" s="86"/>
      <c r="Z11" s="86"/>
      <c r="AA11" s="92" t="s">
        <v>297</v>
      </c>
      <c r="AB11" s="86"/>
      <c r="AC11" s="86" t="b">
        <v>0</v>
      </c>
      <c r="AD11" s="86">
        <v>0</v>
      </c>
      <c r="AE11" s="92" t="s">
        <v>310</v>
      </c>
      <c r="AF11" s="86" t="b">
        <v>0</v>
      </c>
      <c r="AG11" s="86" t="s">
        <v>312</v>
      </c>
      <c r="AH11" s="86"/>
      <c r="AI11" s="92" t="s">
        <v>310</v>
      </c>
      <c r="AJ11" s="86" t="b">
        <v>0</v>
      </c>
      <c r="AK11" s="86">
        <v>0</v>
      </c>
      <c r="AL11" s="92" t="s">
        <v>299</v>
      </c>
      <c r="AM11" s="86" t="s">
        <v>313</v>
      </c>
      <c r="AN11" s="86" t="b">
        <v>0</v>
      </c>
      <c r="AO11" s="92" t="s">
        <v>299</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v>0</v>
      </c>
      <c r="BE11" s="52">
        <v>0</v>
      </c>
      <c r="BF11" s="51">
        <v>0</v>
      </c>
      <c r="BG11" s="52">
        <v>0</v>
      </c>
      <c r="BH11" s="51">
        <v>0</v>
      </c>
      <c r="BI11" s="52">
        <v>0</v>
      </c>
      <c r="BJ11" s="51">
        <v>23</v>
      </c>
      <c r="BK11" s="52">
        <v>100</v>
      </c>
      <c r="BL11" s="51">
        <v>23</v>
      </c>
    </row>
    <row r="12" spans="1:64" ht="15">
      <c r="A12" s="84" t="s">
        <v>220</v>
      </c>
      <c r="B12" s="84" t="s">
        <v>221</v>
      </c>
      <c r="C12" s="53"/>
      <c r="D12" s="54"/>
      <c r="E12" s="65"/>
      <c r="F12" s="55"/>
      <c r="G12" s="53"/>
      <c r="H12" s="57"/>
      <c r="I12" s="56"/>
      <c r="J12" s="56"/>
      <c r="K12" s="36" t="s">
        <v>65</v>
      </c>
      <c r="L12" s="83">
        <v>12</v>
      </c>
      <c r="M12" s="83"/>
      <c r="N12" s="63"/>
      <c r="O12" s="86" t="s">
        <v>230</v>
      </c>
      <c r="P12" s="88">
        <v>43601.22565972222</v>
      </c>
      <c r="Q12" s="86" t="s">
        <v>235</v>
      </c>
      <c r="R12" s="86"/>
      <c r="S12" s="86"/>
      <c r="T12" s="86"/>
      <c r="U12" s="86"/>
      <c r="V12" s="89" t="s">
        <v>263</v>
      </c>
      <c r="W12" s="88">
        <v>43601.22565972222</v>
      </c>
      <c r="X12" s="89" t="s">
        <v>279</v>
      </c>
      <c r="Y12" s="86"/>
      <c r="Z12" s="86"/>
      <c r="AA12" s="92" t="s">
        <v>298</v>
      </c>
      <c r="AB12" s="86"/>
      <c r="AC12" s="86" t="b">
        <v>0</v>
      </c>
      <c r="AD12" s="86">
        <v>0</v>
      </c>
      <c r="AE12" s="92" t="s">
        <v>310</v>
      </c>
      <c r="AF12" s="86" t="b">
        <v>0</v>
      </c>
      <c r="AG12" s="86" t="s">
        <v>312</v>
      </c>
      <c r="AH12" s="86"/>
      <c r="AI12" s="92" t="s">
        <v>310</v>
      </c>
      <c r="AJ12" s="86" t="b">
        <v>0</v>
      </c>
      <c r="AK12" s="86">
        <v>0</v>
      </c>
      <c r="AL12" s="92" t="s">
        <v>299</v>
      </c>
      <c r="AM12" s="86" t="s">
        <v>313</v>
      </c>
      <c r="AN12" s="86" t="b">
        <v>0</v>
      </c>
      <c r="AO12" s="92" t="s">
        <v>299</v>
      </c>
      <c r="AP12" s="86" t="s">
        <v>176</v>
      </c>
      <c r="AQ12" s="86">
        <v>0</v>
      </c>
      <c r="AR12" s="86">
        <v>0</v>
      </c>
      <c r="AS12" s="86"/>
      <c r="AT12" s="86"/>
      <c r="AU12" s="86"/>
      <c r="AV12" s="86"/>
      <c r="AW12" s="86"/>
      <c r="AX12" s="86"/>
      <c r="AY12" s="86"/>
      <c r="AZ12" s="86"/>
      <c r="BA12">
        <v>1</v>
      </c>
      <c r="BB12" s="85" t="str">
        <f>REPLACE(INDEX(GroupVertices[Group],MATCH(Edges24[[#This Row],[Vertex 1]],GroupVertices[Vertex],0)),1,1,"")</f>
        <v>1</v>
      </c>
      <c r="BC12" s="85" t="str">
        <f>REPLACE(INDEX(GroupVertices[Group],MATCH(Edges24[[#This Row],[Vertex 2]],GroupVertices[Vertex],0)),1,1,"")</f>
        <v>1</v>
      </c>
      <c r="BD12" s="51">
        <v>0</v>
      </c>
      <c r="BE12" s="52">
        <v>0</v>
      </c>
      <c r="BF12" s="51">
        <v>0</v>
      </c>
      <c r="BG12" s="52">
        <v>0</v>
      </c>
      <c r="BH12" s="51">
        <v>0</v>
      </c>
      <c r="BI12" s="52">
        <v>0</v>
      </c>
      <c r="BJ12" s="51">
        <v>23</v>
      </c>
      <c r="BK12" s="52">
        <v>100</v>
      </c>
      <c r="BL12" s="51">
        <v>23</v>
      </c>
    </row>
    <row r="13" spans="1:64" ht="15">
      <c r="A13" s="84" t="s">
        <v>221</v>
      </c>
      <c r="B13" s="84" t="s">
        <v>221</v>
      </c>
      <c r="C13" s="53"/>
      <c r="D13" s="54"/>
      <c r="E13" s="65"/>
      <c r="F13" s="55"/>
      <c r="G13" s="53"/>
      <c r="H13" s="57"/>
      <c r="I13" s="56"/>
      <c r="J13" s="56"/>
      <c r="K13" s="36" t="s">
        <v>65</v>
      </c>
      <c r="L13" s="83">
        <v>13</v>
      </c>
      <c r="M13" s="83"/>
      <c r="N13" s="63"/>
      <c r="O13" s="86" t="s">
        <v>176</v>
      </c>
      <c r="P13" s="88">
        <v>43600.84128472222</v>
      </c>
      <c r="Q13" s="86" t="s">
        <v>238</v>
      </c>
      <c r="R13" s="86"/>
      <c r="S13" s="86"/>
      <c r="T13" s="86"/>
      <c r="U13" s="86"/>
      <c r="V13" s="89" t="s">
        <v>264</v>
      </c>
      <c r="W13" s="88">
        <v>43600.84128472222</v>
      </c>
      <c r="X13" s="89" t="s">
        <v>280</v>
      </c>
      <c r="Y13" s="86"/>
      <c r="Z13" s="86"/>
      <c r="AA13" s="92" t="s">
        <v>299</v>
      </c>
      <c r="AB13" s="86"/>
      <c r="AC13" s="86" t="b">
        <v>0</v>
      </c>
      <c r="AD13" s="86">
        <v>0</v>
      </c>
      <c r="AE13" s="92" t="s">
        <v>310</v>
      </c>
      <c r="AF13" s="86" t="b">
        <v>0</v>
      </c>
      <c r="AG13" s="86" t="s">
        <v>312</v>
      </c>
      <c r="AH13" s="86"/>
      <c r="AI13" s="92" t="s">
        <v>310</v>
      </c>
      <c r="AJ13" s="86" t="b">
        <v>0</v>
      </c>
      <c r="AK13" s="86">
        <v>0</v>
      </c>
      <c r="AL13" s="92" t="s">
        <v>310</v>
      </c>
      <c r="AM13" s="86" t="s">
        <v>314</v>
      </c>
      <c r="AN13" s="86" t="b">
        <v>0</v>
      </c>
      <c r="AO13" s="92" t="s">
        <v>299</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v>0</v>
      </c>
      <c r="BE13" s="52">
        <v>0</v>
      </c>
      <c r="BF13" s="51">
        <v>0</v>
      </c>
      <c r="BG13" s="52">
        <v>0</v>
      </c>
      <c r="BH13" s="51">
        <v>0</v>
      </c>
      <c r="BI13" s="52">
        <v>0</v>
      </c>
      <c r="BJ13" s="51">
        <v>21</v>
      </c>
      <c r="BK13" s="52">
        <v>100</v>
      </c>
      <c r="BL13" s="51">
        <v>21</v>
      </c>
    </row>
    <row r="14" spans="1:64" ht="15">
      <c r="A14" s="84" t="s">
        <v>222</v>
      </c>
      <c r="B14" s="84" t="s">
        <v>221</v>
      </c>
      <c r="C14" s="53"/>
      <c r="D14" s="54"/>
      <c r="E14" s="65"/>
      <c r="F14" s="55"/>
      <c r="G14" s="53"/>
      <c r="H14" s="57"/>
      <c r="I14" s="56"/>
      <c r="J14" s="56"/>
      <c r="K14" s="36" t="s">
        <v>65</v>
      </c>
      <c r="L14" s="83">
        <v>14</v>
      </c>
      <c r="M14" s="83"/>
      <c r="N14" s="63"/>
      <c r="O14" s="86" t="s">
        <v>230</v>
      </c>
      <c r="P14" s="88">
        <v>43601.26280092593</v>
      </c>
      <c r="Q14" s="86" t="s">
        <v>235</v>
      </c>
      <c r="R14" s="86"/>
      <c r="S14" s="86"/>
      <c r="T14" s="86"/>
      <c r="U14" s="86"/>
      <c r="V14" s="89" t="s">
        <v>265</v>
      </c>
      <c r="W14" s="88">
        <v>43601.26280092593</v>
      </c>
      <c r="X14" s="89" t="s">
        <v>281</v>
      </c>
      <c r="Y14" s="86"/>
      <c r="Z14" s="86"/>
      <c r="AA14" s="92" t="s">
        <v>300</v>
      </c>
      <c r="AB14" s="86"/>
      <c r="AC14" s="86" t="b">
        <v>0</v>
      </c>
      <c r="AD14" s="86">
        <v>0</v>
      </c>
      <c r="AE14" s="92" t="s">
        <v>310</v>
      </c>
      <c r="AF14" s="86" t="b">
        <v>0</v>
      </c>
      <c r="AG14" s="86" t="s">
        <v>312</v>
      </c>
      <c r="AH14" s="86"/>
      <c r="AI14" s="92" t="s">
        <v>310</v>
      </c>
      <c r="AJ14" s="86" t="b">
        <v>0</v>
      </c>
      <c r="AK14" s="86">
        <v>0</v>
      </c>
      <c r="AL14" s="92" t="s">
        <v>299</v>
      </c>
      <c r="AM14" s="86" t="s">
        <v>314</v>
      </c>
      <c r="AN14" s="86" t="b">
        <v>0</v>
      </c>
      <c r="AO14" s="92" t="s">
        <v>299</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v>0</v>
      </c>
      <c r="BE14" s="52">
        <v>0</v>
      </c>
      <c r="BF14" s="51">
        <v>0</v>
      </c>
      <c r="BG14" s="52">
        <v>0</v>
      </c>
      <c r="BH14" s="51">
        <v>0</v>
      </c>
      <c r="BI14" s="52">
        <v>0</v>
      </c>
      <c r="BJ14" s="51">
        <v>23</v>
      </c>
      <c r="BK14" s="52">
        <v>100</v>
      </c>
      <c r="BL14" s="51">
        <v>23</v>
      </c>
    </row>
    <row r="15" spans="1:64" ht="15">
      <c r="A15" s="84" t="s">
        <v>223</v>
      </c>
      <c r="B15" s="84" t="s">
        <v>228</v>
      </c>
      <c r="C15" s="53"/>
      <c r="D15" s="54"/>
      <c r="E15" s="65"/>
      <c r="F15" s="55"/>
      <c r="G15" s="53"/>
      <c r="H15" s="57"/>
      <c r="I15" s="56"/>
      <c r="J15" s="56"/>
      <c r="K15" s="36" t="s">
        <v>65</v>
      </c>
      <c r="L15" s="83">
        <v>15</v>
      </c>
      <c r="M15" s="83"/>
      <c r="N15" s="63"/>
      <c r="O15" s="86" t="s">
        <v>229</v>
      </c>
      <c r="P15" s="88">
        <v>43601.59449074074</v>
      </c>
      <c r="Q15" s="86" t="s">
        <v>239</v>
      </c>
      <c r="R15" s="86"/>
      <c r="S15" s="86"/>
      <c r="T15" s="86"/>
      <c r="U15" s="86"/>
      <c r="V15" s="89" t="s">
        <v>266</v>
      </c>
      <c r="W15" s="88">
        <v>43601.59449074074</v>
      </c>
      <c r="X15" s="89" t="s">
        <v>282</v>
      </c>
      <c r="Y15" s="86"/>
      <c r="Z15" s="86"/>
      <c r="AA15" s="92" t="s">
        <v>301</v>
      </c>
      <c r="AB15" s="86"/>
      <c r="AC15" s="86" t="b">
        <v>0</v>
      </c>
      <c r="AD15" s="86">
        <v>0</v>
      </c>
      <c r="AE15" s="92" t="s">
        <v>311</v>
      </c>
      <c r="AF15" s="86" t="b">
        <v>0</v>
      </c>
      <c r="AG15" s="86" t="s">
        <v>312</v>
      </c>
      <c r="AH15" s="86"/>
      <c r="AI15" s="92" t="s">
        <v>310</v>
      </c>
      <c r="AJ15" s="86" t="b">
        <v>0</v>
      </c>
      <c r="AK15" s="86">
        <v>0</v>
      </c>
      <c r="AL15" s="92" t="s">
        <v>310</v>
      </c>
      <c r="AM15" s="86" t="s">
        <v>313</v>
      </c>
      <c r="AN15" s="86" t="b">
        <v>0</v>
      </c>
      <c r="AO15" s="92" t="s">
        <v>301</v>
      </c>
      <c r="AP15" s="86" t="s">
        <v>176</v>
      </c>
      <c r="AQ15" s="86">
        <v>0</v>
      </c>
      <c r="AR15" s="86">
        <v>0</v>
      </c>
      <c r="AS15" s="86"/>
      <c r="AT15" s="86"/>
      <c r="AU15" s="86"/>
      <c r="AV15" s="86"/>
      <c r="AW15" s="86"/>
      <c r="AX15" s="86"/>
      <c r="AY15" s="86"/>
      <c r="AZ15" s="86"/>
      <c r="BA15">
        <v>1</v>
      </c>
      <c r="BB15" s="85" t="str">
        <f>REPLACE(INDEX(GroupVertices[Group],MATCH(Edges24[[#This Row],[Vertex 1]],GroupVertices[Vertex],0)),1,1,"")</f>
        <v>4</v>
      </c>
      <c r="BC15" s="85" t="str">
        <f>REPLACE(INDEX(GroupVertices[Group],MATCH(Edges24[[#This Row],[Vertex 2]],GroupVertices[Vertex],0)),1,1,"")</f>
        <v>4</v>
      </c>
      <c r="BD15" s="51">
        <v>0</v>
      </c>
      <c r="BE15" s="52">
        <v>0</v>
      </c>
      <c r="BF15" s="51">
        <v>0</v>
      </c>
      <c r="BG15" s="52">
        <v>0</v>
      </c>
      <c r="BH15" s="51">
        <v>0</v>
      </c>
      <c r="BI15" s="52">
        <v>0</v>
      </c>
      <c r="BJ15" s="51">
        <v>21</v>
      </c>
      <c r="BK15" s="52">
        <v>100</v>
      </c>
      <c r="BL15" s="51">
        <v>21</v>
      </c>
    </row>
    <row r="16" spans="1:64" ht="15">
      <c r="A16" s="84" t="s">
        <v>224</v>
      </c>
      <c r="B16" s="84" t="s">
        <v>224</v>
      </c>
      <c r="C16" s="53"/>
      <c r="D16" s="54"/>
      <c r="E16" s="65"/>
      <c r="F16" s="55"/>
      <c r="G16" s="53"/>
      <c r="H16" s="57"/>
      <c r="I16" s="56"/>
      <c r="J16" s="56"/>
      <c r="K16" s="36" t="s">
        <v>65</v>
      </c>
      <c r="L16" s="83">
        <v>16</v>
      </c>
      <c r="M16" s="83"/>
      <c r="N16" s="63"/>
      <c r="O16" s="86" t="s">
        <v>176</v>
      </c>
      <c r="P16" s="88">
        <v>43597.625127314815</v>
      </c>
      <c r="Q16" s="86" t="s">
        <v>240</v>
      </c>
      <c r="R16" s="89" t="s">
        <v>248</v>
      </c>
      <c r="S16" s="86" t="s">
        <v>255</v>
      </c>
      <c r="T16" s="86"/>
      <c r="U16" s="86"/>
      <c r="V16" s="89" t="s">
        <v>267</v>
      </c>
      <c r="W16" s="88">
        <v>43597.625127314815</v>
      </c>
      <c r="X16" s="89" t="s">
        <v>283</v>
      </c>
      <c r="Y16" s="86"/>
      <c r="Z16" s="86"/>
      <c r="AA16" s="92" t="s">
        <v>302</v>
      </c>
      <c r="AB16" s="86"/>
      <c r="AC16" s="86" t="b">
        <v>0</v>
      </c>
      <c r="AD16" s="86">
        <v>0</v>
      </c>
      <c r="AE16" s="92" t="s">
        <v>310</v>
      </c>
      <c r="AF16" s="86" t="b">
        <v>0</v>
      </c>
      <c r="AG16" s="86" t="s">
        <v>312</v>
      </c>
      <c r="AH16" s="86"/>
      <c r="AI16" s="92" t="s">
        <v>310</v>
      </c>
      <c r="AJ16" s="86" t="b">
        <v>0</v>
      </c>
      <c r="AK16" s="86">
        <v>0</v>
      </c>
      <c r="AL16" s="92" t="s">
        <v>310</v>
      </c>
      <c r="AM16" s="86" t="s">
        <v>315</v>
      </c>
      <c r="AN16" s="86" t="b">
        <v>0</v>
      </c>
      <c r="AO16" s="92" t="s">
        <v>302</v>
      </c>
      <c r="AP16" s="86" t="s">
        <v>176</v>
      </c>
      <c r="AQ16" s="86">
        <v>0</v>
      </c>
      <c r="AR16" s="86">
        <v>0</v>
      </c>
      <c r="AS16" s="86"/>
      <c r="AT16" s="86"/>
      <c r="AU16" s="86"/>
      <c r="AV16" s="86"/>
      <c r="AW16" s="86"/>
      <c r="AX16" s="86"/>
      <c r="AY16" s="86"/>
      <c r="AZ16" s="86"/>
      <c r="BA16">
        <v>4</v>
      </c>
      <c r="BB16" s="85" t="str">
        <f>REPLACE(INDEX(GroupVertices[Group],MATCH(Edges24[[#This Row],[Vertex 1]],GroupVertices[Vertex],0)),1,1,"")</f>
        <v>2</v>
      </c>
      <c r="BC16" s="85" t="str">
        <f>REPLACE(INDEX(GroupVertices[Group],MATCH(Edges24[[#This Row],[Vertex 2]],GroupVertices[Vertex],0)),1,1,"")</f>
        <v>2</v>
      </c>
      <c r="BD16" s="51">
        <v>0</v>
      </c>
      <c r="BE16" s="52">
        <v>0</v>
      </c>
      <c r="BF16" s="51">
        <v>0</v>
      </c>
      <c r="BG16" s="52">
        <v>0</v>
      </c>
      <c r="BH16" s="51">
        <v>0</v>
      </c>
      <c r="BI16" s="52">
        <v>0</v>
      </c>
      <c r="BJ16" s="51">
        <v>10</v>
      </c>
      <c r="BK16" s="52">
        <v>100</v>
      </c>
      <c r="BL16" s="51">
        <v>10</v>
      </c>
    </row>
    <row r="17" spans="1:64" ht="15">
      <c r="A17" s="84" t="s">
        <v>224</v>
      </c>
      <c r="B17" s="84" t="s">
        <v>224</v>
      </c>
      <c r="C17" s="53"/>
      <c r="D17" s="54"/>
      <c r="E17" s="65"/>
      <c r="F17" s="55"/>
      <c r="G17" s="53"/>
      <c r="H17" s="57"/>
      <c r="I17" s="56"/>
      <c r="J17" s="56"/>
      <c r="K17" s="36" t="s">
        <v>65</v>
      </c>
      <c r="L17" s="83">
        <v>17</v>
      </c>
      <c r="M17" s="83"/>
      <c r="N17" s="63"/>
      <c r="O17" s="86" t="s">
        <v>176</v>
      </c>
      <c r="P17" s="88">
        <v>43597.81957175926</v>
      </c>
      <c r="Q17" s="86" t="s">
        <v>241</v>
      </c>
      <c r="R17" s="89" t="s">
        <v>249</v>
      </c>
      <c r="S17" s="86" t="s">
        <v>255</v>
      </c>
      <c r="T17" s="86"/>
      <c r="U17" s="86"/>
      <c r="V17" s="89" t="s">
        <v>267</v>
      </c>
      <c r="W17" s="88">
        <v>43597.81957175926</v>
      </c>
      <c r="X17" s="89" t="s">
        <v>284</v>
      </c>
      <c r="Y17" s="86"/>
      <c r="Z17" s="86"/>
      <c r="AA17" s="92" t="s">
        <v>303</v>
      </c>
      <c r="AB17" s="86"/>
      <c r="AC17" s="86" t="b">
        <v>0</v>
      </c>
      <c r="AD17" s="86">
        <v>0</v>
      </c>
      <c r="AE17" s="92" t="s">
        <v>310</v>
      </c>
      <c r="AF17" s="86" t="b">
        <v>0</v>
      </c>
      <c r="AG17" s="86" t="s">
        <v>312</v>
      </c>
      <c r="AH17" s="86"/>
      <c r="AI17" s="92" t="s">
        <v>310</v>
      </c>
      <c r="AJ17" s="86" t="b">
        <v>0</v>
      </c>
      <c r="AK17" s="86">
        <v>0</v>
      </c>
      <c r="AL17" s="92" t="s">
        <v>310</v>
      </c>
      <c r="AM17" s="86" t="s">
        <v>315</v>
      </c>
      <c r="AN17" s="86" t="b">
        <v>0</v>
      </c>
      <c r="AO17" s="92" t="s">
        <v>303</v>
      </c>
      <c r="AP17" s="86" t="s">
        <v>176</v>
      </c>
      <c r="AQ17" s="86">
        <v>0</v>
      </c>
      <c r="AR17" s="86">
        <v>0</v>
      </c>
      <c r="AS17" s="86"/>
      <c r="AT17" s="86"/>
      <c r="AU17" s="86"/>
      <c r="AV17" s="86"/>
      <c r="AW17" s="86"/>
      <c r="AX17" s="86"/>
      <c r="AY17" s="86"/>
      <c r="AZ17" s="86"/>
      <c r="BA17">
        <v>4</v>
      </c>
      <c r="BB17" s="85" t="str">
        <f>REPLACE(INDEX(GroupVertices[Group],MATCH(Edges24[[#This Row],[Vertex 1]],GroupVertices[Vertex],0)),1,1,"")</f>
        <v>2</v>
      </c>
      <c r="BC17" s="85" t="str">
        <f>REPLACE(INDEX(GroupVertices[Group],MATCH(Edges24[[#This Row],[Vertex 2]],GroupVertices[Vertex],0)),1,1,"")</f>
        <v>2</v>
      </c>
      <c r="BD17" s="51">
        <v>0</v>
      </c>
      <c r="BE17" s="52">
        <v>0</v>
      </c>
      <c r="BF17" s="51">
        <v>0</v>
      </c>
      <c r="BG17" s="52">
        <v>0</v>
      </c>
      <c r="BH17" s="51">
        <v>0</v>
      </c>
      <c r="BI17" s="52">
        <v>0</v>
      </c>
      <c r="BJ17" s="51">
        <v>12</v>
      </c>
      <c r="BK17" s="52">
        <v>100</v>
      </c>
      <c r="BL17" s="51">
        <v>12</v>
      </c>
    </row>
    <row r="18" spans="1:64" ht="15">
      <c r="A18" s="84" t="s">
        <v>224</v>
      </c>
      <c r="B18" s="84" t="s">
        <v>224</v>
      </c>
      <c r="C18" s="53"/>
      <c r="D18" s="54"/>
      <c r="E18" s="65"/>
      <c r="F18" s="55"/>
      <c r="G18" s="53"/>
      <c r="H18" s="57"/>
      <c r="I18" s="56"/>
      <c r="J18" s="56"/>
      <c r="K18" s="36" t="s">
        <v>65</v>
      </c>
      <c r="L18" s="83">
        <v>18</v>
      </c>
      <c r="M18" s="83"/>
      <c r="N18" s="63"/>
      <c r="O18" s="86" t="s">
        <v>176</v>
      </c>
      <c r="P18" s="88">
        <v>43598.79178240741</v>
      </c>
      <c r="Q18" s="86" t="s">
        <v>242</v>
      </c>
      <c r="R18" s="89" t="s">
        <v>250</v>
      </c>
      <c r="S18" s="86" t="s">
        <v>255</v>
      </c>
      <c r="T18" s="86"/>
      <c r="U18" s="86"/>
      <c r="V18" s="89" t="s">
        <v>267</v>
      </c>
      <c r="W18" s="88">
        <v>43598.79178240741</v>
      </c>
      <c r="X18" s="89" t="s">
        <v>285</v>
      </c>
      <c r="Y18" s="86"/>
      <c r="Z18" s="86"/>
      <c r="AA18" s="92" t="s">
        <v>304</v>
      </c>
      <c r="AB18" s="86"/>
      <c r="AC18" s="86" t="b">
        <v>0</v>
      </c>
      <c r="AD18" s="86">
        <v>0</v>
      </c>
      <c r="AE18" s="92" t="s">
        <v>310</v>
      </c>
      <c r="AF18" s="86" t="b">
        <v>0</v>
      </c>
      <c r="AG18" s="86" t="s">
        <v>312</v>
      </c>
      <c r="AH18" s="86"/>
      <c r="AI18" s="92" t="s">
        <v>310</v>
      </c>
      <c r="AJ18" s="86" t="b">
        <v>0</v>
      </c>
      <c r="AK18" s="86">
        <v>0</v>
      </c>
      <c r="AL18" s="92" t="s">
        <v>310</v>
      </c>
      <c r="AM18" s="86" t="s">
        <v>315</v>
      </c>
      <c r="AN18" s="86" t="b">
        <v>0</v>
      </c>
      <c r="AO18" s="92" t="s">
        <v>304</v>
      </c>
      <c r="AP18" s="86" t="s">
        <v>176</v>
      </c>
      <c r="AQ18" s="86">
        <v>0</v>
      </c>
      <c r="AR18" s="86">
        <v>0</v>
      </c>
      <c r="AS18" s="86"/>
      <c r="AT18" s="86"/>
      <c r="AU18" s="86"/>
      <c r="AV18" s="86"/>
      <c r="AW18" s="86"/>
      <c r="AX18" s="86"/>
      <c r="AY18" s="86"/>
      <c r="AZ18" s="86"/>
      <c r="BA18">
        <v>4</v>
      </c>
      <c r="BB18" s="85" t="str">
        <f>REPLACE(INDEX(GroupVertices[Group],MATCH(Edges24[[#This Row],[Vertex 1]],GroupVertices[Vertex],0)),1,1,"")</f>
        <v>2</v>
      </c>
      <c r="BC18" s="85" t="str">
        <f>REPLACE(INDEX(GroupVertices[Group],MATCH(Edges24[[#This Row],[Vertex 2]],GroupVertices[Vertex],0)),1,1,"")</f>
        <v>2</v>
      </c>
      <c r="BD18" s="51">
        <v>0</v>
      </c>
      <c r="BE18" s="52">
        <v>0</v>
      </c>
      <c r="BF18" s="51">
        <v>0</v>
      </c>
      <c r="BG18" s="52">
        <v>0</v>
      </c>
      <c r="BH18" s="51">
        <v>0</v>
      </c>
      <c r="BI18" s="52">
        <v>0</v>
      </c>
      <c r="BJ18" s="51">
        <v>15</v>
      </c>
      <c r="BK18" s="52">
        <v>100</v>
      </c>
      <c r="BL18" s="51">
        <v>15</v>
      </c>
    </row>
    <row r="19" spans="1:64" ht="15">
      <c r="A19" s="84" t="s">
        <v>224</v>
      </c>
      <c r="B19" s="84" t="s">
        <v>224</v>
      </c>
      <c r="C19" s="53"/>
      <c r="D19" s="54"/>
      <c r="E19" s="65"/>
      <c r="F19" s="55"/>
      <c r="G19" s="53"/>
      <c r="H19" s="57"/>
      <c r="I19" s="56"/>
      <c r="J19" s="56"/>
      <c r="K19" s="36" t="s">
        <v>65</v>
      </c>
      <c r="L19" s="83">
        <v>19</v>
      </c>
      <c r="M19" s="83"/>
      <c r="N19" s="63"/>
      <c r="O19" s="86" t="s">
        <v>176</v>
      </c>
      <c r="P19" s="88">
        <v>43605.12511574074</v>
      </c>
      <c r="Q19" s="86" t="s">
        <v>243</v>
      </c>
      <c r="R19" s="89" t="s">
        <v>251</v>
      </c>
      <c r="S19" s="86" t="s">
        <v>255</v>
      </c>
      <c r="T19" s="86"/>
      <c r="U19" s="86"/>
      <c r="V19" s="89" t="s">
        <v>267</v>
      </c>
      <c r="W19" s="88">
        <v>43605.12511574074</v>
      </c>
      <c r="X19" s="89" t="s">
        <v>286</v>
      </c>
      <c r="Y19" s="86"/>
      <c r="Z19" s="86"/>
      <c r="AA19" s="92" t="s">
        <v>305</v>
      </c>
      <c r="AB19" s="86"/>
      <c r="AC19" s="86" t="b">
        <v>0</v>
      </c>
      <c r="AD19" s="86">
        <v>0</v>
      </c>
      <c r="AE19" s="92" t="s">
        <v>310</v>
      </c>
      <c r="AF19" s="86" t="b">
        <v>0</v>
      </c>
      <c r="AG19" s="86" t="s">
        <v>312</v>
      </c>
      <c r="AH19" s="86"/>
      <c r="AI19" s="92" t="s">
        <v>310</v>
      </c>
      <c r="AJ19" s="86" t="b">
        <v>0</v>
      </c>
      <c r="AK19" s="86">
        <v>0</v>
      </c>
      <c r="AL19" s="92" t="s">
        <v>310</v>
      </c>
      <c r="AM19" s="86" t="s">
        <v>315</v>
      </c>
      <c r="AN19" s="86" t="b">
        <v>0</v>
      </c>
      <c r="AO19" s="92" t="s">
        <v>305</v>
      </c>
      <c r="AP19" s="86" t="s">
        <v>176</v>
      </c>
      <c r="AQ19" s="86">
        <v>0</v>
      </c>
      <c r="AR19" s="86">
        <v>0</v>
      </c>
      <c r="AS19" s="86"/>
      <c r="AT19" s="86"/>
      <c r="AU19" s="86"/>
      <c r="AV19" s="86"/>
      <c r="AW19" s="86"/>
      <c r="AX19" s="86"/>
      <c r="AY19" s="86"/>
      <c r="AZ19" s="86"/>
      <c r="BA19">
        <v>4</v>
      </c>
      <c r="BB19" s="85" t="str">
        <f>REPLACE(INDEX(GroupVertices[Group],MATCH(Edges24[[#This Row],[Vertex 1]],GroupVertices[Vertex],0)),1,1,"")</f>
        <v>2</v>
      </c>
      <c r="BC19" s="85" t="str">
        <f>REPLACE(INDEX(GroupVertices[Group],MATCH(Edges24[[#This Row],[Vertex 2]],GroupVertices[Vertex],0)),1,1,"")</f>
        <v>2</v>
      </c>
      <c r="BD19" s="51">
        <v>0</v>
      </c>
      <c r="BE19" s="52">
        <v>0</v>
      </c>
      <c r="BF19" s="51">
        <v>0</v>
      </c>
      <c r="BG19" s="52">
        <v>0</v>
      </c>
      <c r="BH19" s="51">
        <v>0</v>
      </c>
      <c r="BI19" s="52">
        <v>0</v>
      </c>
      <c r="BJ19" s="51">
        <v>11</v>
      </c>
      <c r="BK19" s="52">
        <v>100</v>
      </c>
      <c r="BL19" s="51">
        <v>11</v>
      </c>
    </row>
    <row r="20" spans="1:64" ht="15">
      <c r="A20" s="84" t="s">
        <v>225</v>
      </c>
      <c r="B20" s="84" t="s">
        <v>225</v>
      </c>
      <c r="C20" s="53"/>
      <c r="D20" s="54"/>
      <c r="E20" s="65"/>
      <c r="F20" s="55"/>
      <c r="G20" s="53"/>
      <c r="H20" s="57"/>
      <c r="I20" s="56"/>
      <c r="J20" s="56"/>
      <c r="K20" s="36" t="s">
        <v>65</v>
      </c>
      <c r="L20" s="83">
        <v>20</v>
      </c>
      <c r="M20" s="83"/>
      <c r="N20" s="63"/>
      <c r="O20" s="86" t="s">
        <v>176</v>
      </c>
      <c r="P20" s="88">
        <v>43603.55416666667</v>
      </c>
      <c r="Q20" s="86" t="s">
        <v>244</v>
      </c>
      <c r="R20" s="89" t="s">
        <v>252</v>
      </c>
      <c r="S20" s="86" t="s">
        <v>254</v>
      </c>
      <c r="T20" s="86"/>
      <c r="U20" s="86"/>
      <c r="V20" s="89" t="s">
        <v>268</v>
      </c>
      <c r="W20" s="88">
        <v>43603.55416666667</v>
      </c>
      <c r="X20" s="89" t="s">
        <v>287</v>
      </c>
      <c r="Y20" s="86"/>
      <c r="Z20" s="86"/>
      <c r="AA20" s="92" t="s">
        <v>306</v>
      </c>
      <c r="AB20" s="86"/>
      <c r="AC20" s="86" t="b">
        <v>0</v>
      </c>
      <c r="AD20" s="86">
        <v>26</v>
      </c>
      <c r="AE20" s="92" t="s">
        <v>310</v>
      </c>
      <c r="AF20" s="86" t="b">
        <v>0</v>
      </c>
      <c r="AG20" s="86" t="s">
        <v>312</v>
      </c>
      <c r="AH20" s="86"/>
      <c r="AI20" s="92" t="s">
        <v>310</v>
      </c>
      <c r="AJ20" s="86" t="b">
        <v>0</v>
      </c>
      <c r="AK20" s="86">
        <v>15</v>
      </c>
      <c r="AL20" s="92" t="s">
        <v>310</v>
      </c>
      <c r="AM20" s="86" t="s">
        <v>314</v>
      </c>
      <c r="AN20" s="86" t="b">
        <v>1</v>
      </c>
      <c r="AO20" s="92" t="s">
        <v>306</v>
      </c>
      <c r="AP20" s="86" t="s">
        <v>316</v>
      </c>
      <c r="AQ20" s="86">
        <v>0</v>
      </c>
      <c r="AR20" s="86">
        <v>0</v>
      </c>
      <c r="AS20" s="86"/>
      <c r="AT20" s="86"/>
      <c r="AU20" s="86"/>
      <c r="AV20" s="86"/>
      <c r="AW20" s="86"/>
      <c r="AX20" s="86"/>
      <c r="AY20" s="86"/>
      <c r="AZ20" s="86"/>
      <c r="BA20">
        <v>1</v>
      </c>
      <c r="BB20" s="85" t="str">
        <f>REPLACE(INDEX(GroupVertices[Group],MATCH(Edges24[[#This Row],[Vertex 1]],GroupVertices[Vertex],0)),1,1,"")</f>
        <v>3</v>
      </c>
      <c r="BC20" s="85" t="str">
        <f>REPLACE(INDEX(GroupVertices[Group],MATCH(Edges24[[#This Row],[Vertex 2]],GroupVertices[Vertex],0)),1,1,"")</f>
        <v>3</v>
      </c>
      <c r="BD20" s="51">
        <v>0</v>
      </c>
      <c r="BE20" s="52">
        <v>0</v>
      </c>
      <c r="BF20" s="51">
        <v>0</v>
      </c>
      <c r="BG20" s="52">
        <v>0</v>
      </c>
      <c r="BH20" s="51">
        <v>0</v>
      </c>
      <c r="BI20" s="52">
        <v>0</v>
      </c>
      <c r="BJ20" s="51">
        <v>21</v>
      </c>
      <c r="BK20" s="52">
        <v>100</v>
      </c>
      <c r="BL20" s="51">
        <v>21</v>
      </c>
    </row>
    <row r="21" spans="1:64" ht="15">
      <c r="A21" s="84" t="s">
        <v>226</v>
      </c>
      <c r="B21" s="84" t="s">
        <v>225</v>
      </c>
      <c r="C21" s="53"/>
      <c r="D21" s="54"/>
      <c r="E21" s="65"/>
      <c r="F21" s="55"/>
      <c r="G21" s="53"/>
      <c r="H21" s="57"/>
      <c r="I21" s="56"/>
      <c r="J21" s="56"/>
      <c r="K21" s="36" t="s">
        <v>65</v>
      </c>
      <c r="L21" s="83">
        <v>21</v>
      </c>
      <c r="M21" s="83"/>
      <c r="N21" s="63"/>
      <c r="O21" s="86" t="s">
        <v>230</v>
      </c>
      <c r="P21" s="88">
        <v>43605.3752662037</v>
      </c>
      <c r="Q21" s="86" t="s">
        <v>245</v>
      </c>
      <c r="R21" s="86"/>
      <c r="S21" s="86"/>
      <c r="T21" s="86"/>
      <c r="U21" s="86"/>
      <c r="V21" s="89" t="s">
        <v>269</v>
      </c>
      <c r="W21" s="88">
        <v>43605.3752662037</v>
      </c>
      <c r="X21" s="89" t="s">
        <v>288</v>
      </c>
      <c r="Y21" s="86"/>
      <c r="Z21" s="86"/>
      <c r="AA21" s="92" t="s">
        <v>307</v>
      </c>
      <c r="AB21" s="86"/>
      <c r="AC21" s="86" t="b">
        <v>0</v>
      </c>
      <c r="AD21" s="86">
        <v>0</v>
      </c>
      <c r="AE21" s="92" t="s">
        <v>310</v>
      </c>
      <c r="AF21" s="86" t="b">
        <v>0</v>
      </c>
      <c r="AG21" s="86" t="s">
        <v>312</v>
      </c>
      <c r="AH21" s="86"/>
      <c r="AI21" s="92" t="s">
        <v>310</v>
      </c>
      <c r="AJ21" s="86" t="b">
        <v>0</v>
      </c>
      <c r="AK21" s="86">
        <v>0</v>
      </c>
      <c r="AL21" s="92" t="s">
        <v>306</v>
      </c>
      <c r="AM21" s="86" t="s">
        <v>314</v>
      </c>
      <c r="AN21" s="86" t="b">
        <v>0</v>
      </c>
      <c r="AO21" s="92" t="s">
        <v>306</v>
      </c>
      <c r="AP21" s="86" t="s">
        <v>176</v>
      </c>
      <c r="AQ21" s="86">
        <v>0</v>
      </c>
      <c r="AR21" s="86">
        <v>0</v>
      </c>
      <c r="AS21" s="86"/>
      <c r="AT21" s="86"/>
      <c r="AU21" s="86"/>
      <c r="AV21" s="86"/>
      <c r="AW21" s="86"/>
      <c r="AX21" s="86"/>
      <c r="AY21" s="86"/>
      <c r="AZ21" s="86"/>
      <c r="BA21">
        <v>1</v>
      </c>
      <c r="BB21" s="85" t="str">
        <f>REPLACE(INDEX(GroupVertices[Group],MATCH(Edges24[[#This Row],[Vertex 1]],GroupVertices[Vertex],0)),1,1,"")</f>
        <v>3</v>
      </c>
      <c r="BC21" s="85" t="str">
        <f>REPLACE(INDEX(GroupVertices[Group],MATCH(Edges24[[#This Row],[Vertex 2]],GroupVertices[Vertex],0)),1,1,"")</f>
        <v>3</v>
      </c>
      <c r="BD21" s="51">
        <v>0</v>
      </c>
      <c r="BE21" s="52">
        <v>0</v>
      </c>
      <c r="BF21" s="51">
        <v>0</v>
      </c>
      <c r="BG21" s="52">
        <v>0</v>
      </c>
      <c r="BH21" s="51">
        <v>0</v>
      </c>
      <c r="BI21" s="52">
        <v>0</v>
      </c>
      <c r="BJ21" s="51">
        <v>24</v>
      </c>
      <c r="BK21" s="52">
        <v>100</v>
      </c>
      <c r="BL21"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hyperlinks>
    <hyperlink ref="R4" r:id="rId1" display="https://lullabyteam7.blogspot.com/2019/05/blog-post_7.html"/>
    <hyperlink ref="R5" r:id="rId2" display="https://lullabyteam7.blogspot.com/2019/05/blog-post_7.html"/>
    <hyperlink ref="R6" r:id="rId3" display="https://twitter.com/i/web/status/1127622038800228354"/>
    <hyperlink ref="R16" r:id="rId4" display="https://middle-east.sahafahn.net/news4845679.html"/>
    <hyperlink ref="R17" r:id="rId5" display="https://middle-east.sahafahn.net/news4847313.html"/>
    <hyperlink ref="R18" r:id="rId6" display="https://middle-east.sahafahn.net/news4854866.html"/>
    <hyperlink ref="R19" r:id="rId7" display="https://middle-east.sahafahn.net/news4904748.html"/>
    <hyperlink ref="R20" r:id="rId8" display="https://twitter.com/i/web/status/1129737904169848832"/>
    <hyperlink ref="U4" r:id="rId9" display="https://pbs.twimg.com/tweet_video_thumb/D5-w7p1WkAANKk-.jpg"/>
    <hyperlink ref="U5" r:id="rId10" display="https://pbs.twimg.com/tweet_video_thumb/D5-w7p1WkAANKk-.jpg"/>
    <hyperlink ref="V3" r:id="rId11" display="http://pbs.twimg.com/profile_images/1055070352093650944/yFQ0hgK1_normal.jpg"/>
    <hyperlink ref="V4" r:id="rId12" display="https://pbs.twimg.com/tweet_video_thumb/D5-w7p1WkAANKk-.jpg"/>
    <hyperlink ref="V5" r:id="rId13" display="https://pbs.twimg.com/tweet_video_thumb/D5-w7p1WkAANKk-.jpg"/>
    <hyperlink ref="V6" r:id="rId14" display="http://pbs.twimg.com/profile_images/1122622827117543424/MtakGxOh_normal.jpg"/>
    <hyperlink ref="V7" r:id="rId15" display="http://pbs.twimg.com/profile_images/1128757254558310402/6vEkZrLG_normal.jpg"/>
    <hyperlink ref="V8" r:id="rId16" display="http://pbs.twimg.com/profile_images/1125904229674180614/DiAyYPRS_normal.jpg"/>
    <hyperlink ref="V9" r:id="rId17" display="http://pbs.twimg.com/profile_images/1128782037761036289/zycPLSnp_normal.jpg"/>
    <hyperlink ref="V10" r:id="rId18" display="http://pbs.twimg.com/profile_images/1128782037761036289/zycPLSnp_normal.jpg"/>
    <hyperlink ref="V11" r:id="rId19" display="http://pbs.twimg.com/profile_images/1127214179683844096/5ya212G0_normal.jpg"/>
    <hyperlink ref="V12" r:id="rId20" display="http://pbs.twimg.com/profile_images/1128138434932088832/s7OU378R_normal.jpg"/>
    <hyperlink ref="V13" r:id="rId21" display="http://pbs.twimg.com/profile_images/1116173267755204608/VXAPinXO_normal.jpg"/>
    <hyperlink ref="V14" r:id="rId22" display="http://pbs.twimg.com/profile_images/1124347112026714117/zAncUM01_normal.jpg"/>
    <hyperlink ref="V15" r:id="rId23" display="http://pbs.twimg.com/profile_images/1101188002045407232/Mz1GKgzU_normal.jpg"/>
    <hyperlink ref="V16" r:id="rId24" display="http://pbs.twimg.com/profile_images/2065978539/________________21______normal.png"/>
    <hyperlink ref="V17" r:id="rId25" display="http://pbs.twimg.com/profile_images/2065978539/________________21______normal.png"/>
    <hyperlink ref="V18" r:id="rId26" display="http://pbs.twimg.com/profile_images/2065978539/________________21______normal.png"/>
    <hyperlink ref="V19" r:id="rId27" display="http://pbs.twimg.com/profile_images/2065978539/________________21______normal.png"/>
    <hyperlink ref="V20" r:id="rId28" display="http://pbs.twimg.com/profile_images/1058849770083704833/AgxixVkq_normal.jpg"/>
    <hyperlink ref="V21" r:id="rId29" display="http://pbs.twimg.com/profile_images/989417168377872384/ymK2v3Cy_normal.jpg"/>
    <hyperlink ref="X3" r:id="rId30" display="https://twitter.com/#!/lamafaisal2/status/1127400707622088705"/>
    <hyperlink ref="X4" r:id="rId31" display="https://twitter.com/#!/lullabyteam/status/1125813022910558209"/>
    <hyperlink ref="X5" r:id="rId32" display="https://twitter.com/#!/arab_insomnia/status/1127479125567000576"/>
    <hyperlink ref="X6" r:id="rId33" display="https://twitter.com/#!/brehanelfaitory/status/1127622038800228354"/>
    <hyperlink ref="X7" r:id="rId34" display="https://twitter.com/#!/iibrahimashoor/status/1128813177792344064"/>
    <hyperlink ref="X8" r:id="rId35" display="https://twitter.com/#!/maryemnabill/status/1128814286137167872"/>
    <hyperlink ref="X9" r:id="rId36" display="https://twitter.com/#!/totarabea1/status/1128836262293590016"/>
    <hyperlink ref="X10" r:id="rId37" display="https://twitter.com/#!/totarabea1/status/1128838313299857411"/>
    <hyperlink ref="X11" r:id="rId38" display="https://twitter.com/#!/dalia_zedan1/status/1128841300575440896"/>
    <hyperlink ref="X12" r:id="rId39" display="https://twitter.com/#!/hereishossam/status/1128894080010870784"/>
    <hyperlink ref="X13" r:id="rId40" display="https://twitter.com/#!/thatboyfaris/status/1128754790002057218"/>
    <hyperlink ref="X14" r:id="rId41" display="https://twitter.com/#!/mahmdhesham/status/1128907540312535041"/>
    <hyperlink ref="X15" r:id="rId42" display="https://twitter.com/#!/omarmishhadani/status/1129027740429148160"/>
    <hyperlink ref="X16" r:id="rId43" display="https://twitter.com/#!/arabic_top/status/1127589293805973505"/>
    <hyperlink ref="X17" r:id="rId44" display="https://twitter.com/#!/arabic_top/status/1127659755269427201"/>
    <hyperlink ref="X18" r:id="rId45" display="https://twitter.com/#!/arabic_top/status/1128012073017987080"/>
    <hyperlink ref="X19" r:id="rId46" display="https://twitter.com/#!/arabic_top/status/1130307195269263360"/>
    <hyperlink ref="X20" r:id="rId47" display="https://twitter.com/#!/alsofagyy/status/1129737904169848832"/>
    <hyperlink ref="X21" r:id="rId48" display="https://twitter.com/#!/wisso75fares/status/1130397848393211904"/>
  </hyperlinks>
  <printOptions/>
  <pageMargins left="0.7" right="0.7" top="0.75" bottom="0.75" header="0.3" footer="0.3"/>
  <pageSetup horizontalDpi="600" verticalDpi="600" orientation="portrait" r:id="rId52"/>
  <legacyDrawing r:id="rId50"/>
  <tableParts>
    <tablePart r:id="rId5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760</v>
      </c>
      <c r="B1" s="13" t="s">
        <v>34</v>
      </c>
    </row>
    <row r="2" spans="1:2" ht="15">
      <c r="A2" s="124" t="s">
        <v>221</v>
      </c>
      <c r="B2" s="85">
        <v>20</v>
      </c>
    </row>
    <row r="3" spans="1:2" ht="15">
      <c r="A3" s="124" t="s">
        <v>222</v>
      </c>
      <c r="B3" s="85">
        <v>0</v>
      </c>
    </row>
    <row r="4" spans="1:2" ht="15">
      <c r="A4" s="124" t="s">
        <v>219</v>
      </c>
      <c r="B4" s="85">
        <v>0</v>
      </c>
    </row>
    <row r="5" spans="1:2" ht="15">
      <c r="A5" s="124" t="s">
        <v>220</v>
      </c>
      <c r="B5" s="85">
        <v>0</v>
      </c>
    </row>
    <row r="6" spans="1:2" ht="15">
      <c r="A6" s="124" t="s">
        <v>223</v>
      </c>
      <c r="B6" s="85">
        <v>0</v>
      </c>
    </row>
    <row r="7" spans="1:2" ht="15">
      <c r="A7" s="124" t="s">
        <v>225</v>
      </c>
      <c r="B7" s="85">
        <v>0</v>
      </c>
    </row>
    <row r="8" spans="1:2" ht="15">
      <c r="A8" s="124" t="s">
        <v>226</v>
      </c>
      <c r="B8" s="85">
        <v>0</v>
      </c>
    </row>
    <row r="9" spans="1:2" ht="15">
      <c r="A9" s="124" t="s">
        <v>228</v>
      </c>
      <c r="B9" s="85">
        <v>0</v>
      </c>
    </row>
    <row r="10" spans="1:2" ht="15">
      <c r="A10" s="124" t="s">
        <v>224</v>
      </c>
      <c r="B10" s="85">
        <v>0</v>
      </c>
    </row>
    <row r="11" spans="1:2" ht="15">
      <c r="A11" s="124" t="s">
        <v>213</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762</v>
      </c>
      <c r="B25" t="s">
        <v>761</v>
      </c>
    </row>
    <row r="26" spans="1:2" ht="15">
      <c r="A26" s="136">
        <v>43592.72355324074</v>
      </c>
      <c r="B26" s="3">
        <v>1</v>
      </c>
    </row>
    <row r="27" spans="1:2" ht="15">
      <c r="A27" s="136">
        <v>43597.104733796295</v>
      </c>
      <c r="B27" s="3">
        <v>1</v>
      </c>
    </row>
    <row r="28" spans="1:2" ht="15">
      <c r="A28" s="136">
        <v>43597.321122685185</v>
      </c>
      <c r="B28" s="3">
        <v>1</v>
      </c>
    </row>
    <row r="29" spans="1:2" ht="15">
      <c r="A29" s="136">
        <v>43597.625127314815</v>
      </c>
      <c r="B29" s="3">
        <v>1</v>
      </c>
    </row>
    <row r="30" spans="1:2" ht="15">
      <c r="A30" s="136">
        <v>43597.71548611111</v>
      </c>
      <c r="B30" s="3">
        <v>1</v>
      </c>
    </row>
    <row r="31" spans="1:2" ht="15">
      <c r="A31" s="136">
        <v>43597.81957175926</v>
      </c>
      <c r="B31" s="3">
        <v>1</v>
      </c>
    </row>
    <row r="32" spans="1:2" ht="15">
      <c r="A32" s="136">
        <v>43598.79178240741</v>
      </c>
      <c r="B32" s="3">
        <v>1</v>
      </c>
    </row>
    <row r="33" spans="1:2" ht="15">
      <c r="A33" s="136">
        <v>43600.84128472222</v>
      </c>
      <c r="B33" s="3">
        <v>1</v>
      </c>
    </row>
    <row r="34" spans="1:2" ht="15">
      <c r="A34" s="136">
        <v>43601.00240740741</v>
      </c>
      <c r="B34" s="3">
        <v>1</v>
      </c>
    </row>
    <row r="35" spans="1:2" ht="15">
      <c r="A35" s="136">
        <v>43601.00546296296</v>
      </c>
      <c r="B35" s="3">
        <v>1</v>
      </c>
    </row>
    <row r="36" spans="1:2" ht="15">
      <c r="A36" s="136">
        <v>43601.06611111111</v>
      </c>
      <c r="B36" s="3">
        <v>1</v>
      </c>
    </row>
    <row r="37" spans="1:2" ht="15">
      <c r="A37" s="136">
        <v>43601.07177083333</v>
      </c>
      <c r="B37" s="3">
        <v>1</v>
      </c>
    </row>
    <row r="38" spans="1:2" ht="15">
      <c r="A38" s="136">
        <v>43601.08001157407</v>
      </c>
      <c r="B38" s="3">
        <v>1</v>
      </c>
    </row>
    <row r="39" spans="1:2" ht="15">
      <c r="A39" s="136">
        <v>43601.22565972222</v>
      </c>
      <c r="B39" s="3">
        <v>1</v>
      </c>
    </row>
    <row r="40" spans="1:2" ht="15">
      <c r="A40" s="136">
        <v>43601.26280092593</v>
      </c>
      <c r="B40" s="3">
        <v>1</v>
      </c>
    </row>
    <row r="41" spans="1:2" ht="15">
      <c r="A41" s="136">
        <v>43601.59449074074</v>
      </c>
      <c r="B41" s="3">
        <v>1</v>
      </c>
    </row>
    <row r="42" spans="1:2" ht="15">
      <c r="A42" s="136">
        <v>43603.55416666667</v>
      </c>
      <c r="B42" s="3">
        <v>1</v>
      </c>
    </row>
    <row r="43" spans="1:2" ht="15">
      <c r="A43" s="136">
        <v>43605.12511574074</v>
      </c>
      <c r="B43" s="3">
        <v>1</v>
      </c>
    </row>
    <row r="44" spans="1:2" ht="15">
      <c r="A44" s="136">
        <v>43605.3752662037</v>
      </c>
      <c r="B44" s="3">
        <v>1</v>
      </c>
    </row>
    <row r="45" spans="1:2" ht="15">
      <c r="A45" s="136" t="s">
        <v>763</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317</v>
      </c>
      <c r="AE2" s="13" t="s">
        <v>318</v>
      </c>
      <c r="AF2" s="13" t="s">
        <v>319</v>
      </c>
      <c r="AG2" s="13" t="s">
        <v>320</v>
      </c>
      <c r="AH2" s="13" t="s">
        <v>321</v>
      </c>
      <c r="AI2" s="13" t="s">
        <v>322</v>
      </c>
      <c r="AJ2" s="13" t="s">
        <v>323</v>
      </c>
      <c r="AK2" s="13" t="s">
        <v>324</v>
      </c>
      <c r="AL2" s="13" t="s">
        <v>325</v>
      </c>
      <c r="AM2" s="13" t="s">
        <v>326</v>
      </c>
      <c r="AN2" s="13" t="s">
        <v>327</v>
      </c>
      <c r="AO2" s="13" t="s">
        <v>328</v>
      </c>
      <c r="AP2" s="13" t="s">
        <v>329</v>
      </c>
      <c r="AQ2" s="13" t="s">
        <v>330</v>
      </c>
      <c r="AR2" s="13" t="s">
        <v>331</v>
      </c>
      <c r="AS2" s="13" t="s">
        <v>192</v>
      </c>
      <c r="AT2" s="13" t="s">
        <v>332</v>
      </c>
      <c r="AU2" s="13" t="s">
        <v>333</v>
      </c>
      <c r="AV2" s="13" t="s">
        <v>334</v>
      </c>
      <c r="AW2" s="13" t="s">
        <v>335</v>
      </c>
      <c r="AX2" s="13" t="s">
        <v>336</v>
      </c>
      <c r="AY2" s="13" t="s">
        <v>337</v>
      </c>
      <c r="AZ2" s="13" t="s">
        <v>506</v>
      </c>
      <c r="BA2" s="130" t="s">
        <v>677</v>
      </c>
      <c r="BB2" s="130" t="s">
        <v>679</v>
      </c>
      <c r="BC2" s="130" t="s">
        <v>680</v>
      </c>
      <c r="BD2" s="130" t="s">
        <v>681</v>
      </c>
      <c r="BE2" s="130" t="s">
        <v>682</v>
      </c>
      <c r="BF2" s="130" t="s">
        <v>683</v>
      </c>
      <c r="BG2" s="130" t="s">
        <v>684</v>
      </c>
      <c r="BH2" s="130" t="s">
        <v>695</v>
      </c>
      <c r="BI2" s="130" t="s">
        <v>698</v>
      </c>
      <c r="BJ2" s="130" t="s">
        <v>707</v>
      </c>
      <c r="BK2" s="130" t="s">
        <v>748</v>
      </c>
      <c r="BL2" s="130" t="s">
        <v>749</v>
      </c>
      <c r="BM2" s="130" t="s">
        <v>750</v>
      </c>
      <c r="BN2" s="130" t="s">
        <v>751</v>
      </c>
      <c r="BO2" s="130" t="s">
        <v>752</v>
      </c>
      <c r="BP2" s="130" t="s">
        <v>753</v>
      </c>
      <c r="BQ2" s="130" t="s">
        <v>754</v>
      </c>
      <c r="BR2" s="130" t="s">
        <v>755</v>
      </c>
      <c r="BS2" s="130" t="s">
        <v>757</v>
      </c>
      <c r="BT2" s="3"/>
      <c r="BU2" s="3"/>
    </row>
    <row r="3" spans="1:73" ht="15" customHeight="1">
      <c r="A3" s="50" t="s">
        <v>212</v>
      </c>
      <c r="B3" s="53"/>
      <c r="C3" s="53" t="s">
        <v>64</v>
      </c>
      <c r="D3" s="54">
        <v>401.54195870430004</v>
      </c>
      <c r="E3" s="55"/>
      <c r="F3" s="112" t="s">
        <v>257</v>
      </c>
      <c r="G3" s="53"/>
      <c r="H3" s="57" t="s">
        <v>212</v>
      </c>
      <c r="I3" s="56"/>
      <c r="J3" s="56"/>
      <c r="K3" s="114" t="s">
        <v>438</v>
      </c>
      <c r="L3" s="59">
        <v>1</v>
      </c>
      <c r="M3" s="60">
        <v>8987.0810546875</v>
      </c>
      <c r="N3" s="60">
        <v>8216.8251953125</v>
      </c>
      <c r="O3" s="58"/>
      <c r="P3" s="61"/>
      <c r="Q3" s="61"/>
      <c r="R3" s="51"/>
      <c r="S3" s="51">
        <v>0</v>
      </c>
      <c r="T3" s="51">
        <v>1</v>
      </c>
      <c r="U3" s="52">
        <v>0</v>
      </c>
      <c r="V3" s="52">
        <v>1</v>
      </c>
      <c r="W3" s="52">
        <v>0</v>
      </c>
      <c r="X3" s="52">
        <v>0.999971</v>
      </c>
      <c r="Y3" s="52">
        <v>0</v>
      </c>
      <c r="Z3" s="52">
        <v>0</v>
      </c>
      <c r="AA3" s="62">
        <v>3</v>
      </c>
      <c r="AB3" s="62"/>
      <c r="AC3" s="63"/>
      <c r="AD3" s="85" t="s">
        <v>338</v>
      </c>
      <c r="AE3" s="85">
        <v>519</v>
      </c>
      <c r="AF3" s="85">
        <v>1519</v>
      </c>
      <c r="AG3" s="85">
        <v>28753</v>
      </c>
      <c r="AH3" s="85">
        <v>433</v>
      </c>
      <c r="AI3" s="85"/>
      <c r="AJ3" s="85" t="s">
        <v>355</v>
      </c>
      <c r="AK3" s="85" t="s">
        <v>371</v>
      </c>
      <c r="AL3" s="90" t="s">
        <v>382</v>
      </c>
      <c r="AM3" s="85"/>
      <c r="AN3" s="87">
        <v>40913.653958333336</v>
      </c>
      <c r="AO3" s="90" t="s">
        <v>394</v>
      </c>
      <c r="AP3" s="85" t="b">
        <v>0</v>
      </c>
      <c r="AQ3" s="85" t="b">
        <v>0</v>
      </c>
      <c r="AR3" s="85" t="b">
        <v>0</v>
      </c>
      <c r="AS3" s="85" t="s">
        <v>312</v>
      </c>
      <c r="AT3" s="85">
        <v>9</v>
      </c>
      <c r="AU3" s="90" t="s">
        <v>413</v>
      </c>
      <c r="AV3" s="85" t="b">
        <v>0</v>
      </c>
      <c r="AW3" s="85" t="s">
        <v>420</v>
      </c>
      <c r="AX3" s="90" t="s">
        <v>421</v>
      </c>
      <c r="AY3" s="85" t="s">
        <v>66</v>
      </c>
      <c r="AZ3" s="85" t="str">
        <f>REPLACE(INDEX(GroupVertices[Group],MATCH(Vertices[[#This Row],[Vertex]],GroupVertices[Vertex],0)),1,1,"")</f>
        <v>6</v>
      </c>
      <c r="BA3" s="51"/>
      <c r="BB3" s="51"/>
      <c r="BC3" s="51"/>
      <c r="BD3" s="51"/>
      <c r="BE3" s="51"/>
      <c r="BF3" s="51"/>
      <c r="BG3" s="131" t="s">
        <v>685</v>
      </c>
      <c r="BH3" s="131" t="s">
        <v>685</v>
      </c>
      <c r="BI3" s="131" t="s">
        <v>699</v>
      </c>
      <c r="BJ3" s="131" t="s">
        <v>699</v>
      </c>
      <c r="BK3" s="131">
        <v>0</v>
      </c>
      <c r="BL3" s="134">
        <v>0</v>
      </c>
      <c r="BM3" s="131">
        <v>0</v>
      </c>
      <c r="BN3" s="134">
        <v>0</v>
      </c>
      <c r="BO3" s="131">
        <v>0</v>
      </c>
      <c r="BP3" s="134">
        <v>0</v>
      </c>
      <c r="BQ3" s="131">
        <v>17</v>
      </c>
      <c r="BR3" s="134">
        <v>100</v>
      </c>
      <c r="BS3" s="131">
        <v>17</v>
      </c>
      <c r="BT3" s="3"/>
      <c r="BU3" s="3"/>
    </row>
    <row r="4" spans="1:76" ht="15">
      <c r="A4" s="14" t="s">
        <v>227</v>
      </c>
      <c r="B4" s="15"/>
      <c r="C4" s="15" t="s">
        <v>64</v>
      </c>
      <c r="D4" s="93">
        <v>453.1331691608259</v>
      </c>
      <c r="E4" s="81"/>
      <c r="F4" s="112" t="s">
        <v>416</v>
      </c>
      <c r="G4" s="15"/>
      <c r="H4" s="16" t="s">
        <v>227</v>
      </c>
      <c r="I4" s="66"/>
      <c r="J4" s="66"/>
      <c r="K4" s="114" t="s">
        <v>439</v>
      </c>
      <c r="L4" s="94">
        <v>1</v>
      </c>
      <c r="M4" s="95">
        <v>7353.0654296875</v>
      </c>
      <c r="N4" s="95">
        <v>8216.8251953125</v>
      </c>
      <c r="O4" s="77"/>
      <c r="P4" s="96"/>
      <c r="Q4" s="96"/>
      <c r="R4" s="97"/>
      <c r="S4" s="51">
        <v>1</v>
      </c>
      <c r="T4" s="51">
        <v>0</v>
      </c>
      <c r="U4" s="52">
        <v>0</v>
      </c>
      <c r="V4" s="52">
        <v>1</v>
      </c>
      <c r="W4" s="52">
        <v>0</v>
      </c>
      <c r="X4" s="52">
        <v>0.999971</v>
      </c>
      <c r="Y4" s="52">
        <v>0</v>
      </c>
      <c r="Z4" s="52">
        <v>0</v>
      </c>
      <c r="AA4" s="82">
        <v>4</v>
      </c>
      <c r="AB4" s="82"/>
      <c r="AC4" s="98"/>
      <c r="AD4" s="85" t="s">
        <v>339</v>
      </c>
      <c r="AE4" s="85">
        <v>816</v>
      </c>
      <c r="AF4" s="85">
        <v>1844</v>
      </c>
      <c r="AG4" s="85">
        <v>75121</v>
      </c>
      <c r="AH4" s="85">
        <v>2959</v>
      </c>
      <c r="AI4" s="85"/>
      <c r="AJ4" s="85" t="s">
        <v>356</v>
      </c>
      <c r="AK4" s="85" t="s">
        <v>372</v>
      </c>
      <c r="AL4" s="90" t="s">
        <v>383</v>
      </c>
      <c r="AM4" s="85"/>
      <c r="AN4" s="87">
        <v>40785.617164351854</v>
      </c>
      <c r="AO4" s="90" t="s">
        <v>395</v>
      </c>
      <c r="AP4" s="85" t="b">
        <v>0</v>
      </c>
      <c r="AQ4" s="85" t="b">
        <v>0</v>
      </c>
      <c r="AR4" s="85" t="b">
        <v>0</v>
      </c>
      <c r="AS4" s="85" t="s">
        <v>410</v>
      </c>
      <c r="AT4" s="85">
        <v>17</v>
      </c>
      <c r="AU4" s="90" t="s">
        <v>414</v>
      </c>
      <c r="AV4" s="85" t="b">
        <v>0</v>
      </c>
      <c r="AW4" s="85" t="s">
        <v>420</v>
      </c>
      <c r="AX4" s="90" t="s">
        <v>422</v>
      </c>
      <c r="AY4" s="85" t="s">
        <v>65</v>
      </c>
      <c r="AZ4" s="85" t="str">
        <f>REPLACE(INDEX(GroupVertices[Group],MATCH(Vertices[[#This Row],[Vertex]],GroupVertices[Vertex],0)),1,1,"")</f>
        <v>6</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341.69615457473003</v>
      </c>
      <c r="E5" s="81"/>
      <c r="F5" s="112" t="s">
        <v>417</v>
      </c>
      <c r="G5" s="15"/>
      <c r="H5" s="16" t="s">
        <v>213</v>
      </c>
      <c r="I5" s="66"/>
      <c r="J5" s="66"/>
      <c r="K5" s="114" t="s">
        <v>440</v>
      </c>
      <c r="L5" s="94">
        <v>1</v>
      </c>
      <c r="M5" s="95">
        <v>4999.5</v>
      </c>
      <c r="N5" s="95">
        <v>2982.0546875</v>
      </c>
      <c r="O5" s="77"/>
      <c r="P5" s="96"/>
      <c r="Q5" s="96"/>
      <c r="R5" s="97"/>
      <c r="S5" s="51">
        <v>2</v>
      </c>
      <c r="T5" s="51">
        <v>1</v>
      </c>
      <c r="U5" s="52">
        <v>0</v>
      </c>
      <c r="V5" s="52">
        <v>1</v>
      </c>
      <c r="W5" s="52">
        <v>0</v>
      </c>
      <c r="X5" s="52">
        <v>1.298207</v>
      </c>
      <c r="Y5" s="52">
        <v>0</v>
      </c>
      <c r="Z5" s="52">
        <v>0</v>
      </c>
      <c r="AA5" s="82">
        <v>5</v>
      </c>
      <c r="AB5" s="82"/>
      <c r="AC5" s="98"/>
      <c r="AD5" s="85" t="s">
        <v>340</v>
      </c>
      <c r="AE5" s="85">
        <v>9</v>
      </c>
      <c r="AF5" s="85">
        <v>1142</v>
      </c>
      <c r="AG5" s="85">
        <v>1743</v>
      </c>
      <c r="AH5" s="85">
        <v>286</v>
      </c>
      <c r="AI5" s="85"/>
      <c r="AJ5" s="85" t="s">
        <v>357</v>
      </c>
      <c r="AK5" s="85" t="s">
        <v>373</v>
      </c>
      <c r="AL5" s="90" t="s">
        <v>384</v>
      </c>
      <c r="AM5" s="85"/>
      <c r="AN5" s="87">
        <v>42835.74349537037</v>
      </c>
      <c r="AO5" s="90" t="s">
        <v>396</v>
      </c>
      <c r="AP5" s="85" t="b">
        <v>0</v>
      </c>
      <c r="AQ5" s="85" t="b">
        <v>0</v>
      </c>
      <c r="AR5" s="85" t="b">
        <v>0</v>
      </c>
      <c r="AS5" s="85" t="s">
        <v>312</v>
      </c>
      <c r="AT5" s="85">
        <v>8</v>
      </c>
      <c r="AU5" s="90" t="s">
        <v>414</v>
      </c>
      <c r="AV5" s="85" t="b">
        <v>0</v>
      </c>
      <c r="AW5" s="85" t="s">
        <v>420</v>
      </c>
      <c r="AX5" s="90" t="s">
        <v>423</v>
      </c>
      <c r="AY5" s="85" t="s">
        <v>66</v>
      </c>
      <c r="AZ5" s="85" t="str">
        <f>REPLACE(INDEX(GroupVertices[Group],MATCH(Vertices[[#This Row],[Vertex]],GroupVertices[Vertex],0)),1,1,"")</f>
        <v>5</v>
      </c>
      <c r="BA5" s="51" t="s">
        <v>246</v>
      </c>
      <c r="BB5" s="51" t="s">
        <v>246</v>
      </c>
      <c r="BC5" s="51" t="s">
        <v>253</v>
      </c>
      <c r="BD5" s="51" t="s">
        <v>253</v>
      </c>
      <c r="BE5" s="51"/>
      <c r="BF5" s="51"/>
      <c r="BG5" s="131" t="s">
        <v>686</v>
      </c>
      <c r="BH5" s="131" t="s">
        <v>686</v>
      </c>
      <c r="BI5" s="131" t="s">
        <v>646</v>
      </c>
      <c r="BJ5" s="131" t="s">
        <v>646</v>
      </c>
      <c r="BK5" s="131">
        <v>0</v>
      </c>
      <c r="BL5" s="134">
        <v>0</v>
      </c>
      <c r="BM5" s="131">
        <v>0</v>
      </c>
      <c r="BN5" s="134">
        <v>0</v>
      </c>
      <c r="BO5" s="131">
        <v>0</v>
      </c>
      <c r="BP5" s="134">
        <v>0</v>
      </c>
      <c r="BQ5" s="131">
        <v>8</v>
      </c>
      <c r="BR5" s="134">
        <v>100</v>
      </c>
      <c r="BS5" s="131">
        <v>8</v>
      </c>
      <c r="BT5" s="2"/>
      <c r="BU5" s="3"/>
      <c r="BV5" s="3"/>
      <c r="BW5" s="3"/>
      <c r="BX5" s="3"/>
    </row>
    <row r="6" spans="1:76" ht="15">
      <c r="A6" s="14" t="s">
        <v>214</v>
      </c>
      <c r="B6" s="15"/>
      <c r="C6" s="15" t="s">
        <v>64</v>
      </c>
      <c r="D6" s="93">
        <v>402.97063837848077</v>
      </c>
      <c r="E6" s="81"/>
      <c r="F6" s="112" t="s">
        <v>418</v>
      </c>
      <c r="G6" s="15"/>
      <c r="H6" s="16" t="s">
        <v>214</v>
      </c>
      <c r="I6" s="66"/>
      <c r="J6" s="66"/>
      <c r="K6" s="114" t="s">
        <v>441</v>
      </c>
      <c r="L6" s="94">
        <v>1</v>
      </c>
      <c r="M6" s="95">
        <v>4999.5</v>
      </c>
      <c r="N6" s="95">
        <v>1229.288818359375</v>
      </c>
      <c r="O6" s="77"/>
      <c r="P6" s="96"/>
      <c r="Q6" s="96"/>
      <c r="R6" s="97"/>
      <c r="S6" s="51">
        <v>0</v>
      </c>
      <c r="T6" s="51">
        <v>1</v>
      </c>
      <c r="U6" s="52">
        <v>0</v>
      </c>
      <c r="V6" s="52">
        <v>1</v>
      </c>
      <c r="W6" s="52">
        <v>0</v>
      </c>
      <c r="X6" s="52">
        <v>0.701735</v>
      </c>
      <c r="Y6" s="52">
        <v>0</v>
      </c>
      <c r="Z6" s="52">
        <v>0</v>
      </c>
      <c r="AA6" s="82">
        <v>6</v>
      </c>
      <c r="AB6" s="82"/>
      <c r="AC6" s="98"/>
      <c r="AD6" s="85" t="s">
        <v>341</v>
      </c>
      <c r="AE6" s="85">
        <v>120</v>
      </c>
      <c r="AF6" s="85">
        <v>1528</v>
      </c>
      <c r="AG6" s="85">
        <v>19519</v>
      </c>
      <c r="AH6" s="85">
        <v>239</v>
      </c>
      <c r="AI6" s="85"/>
      <c r="AJ6" s="85" t="s">
        <v>358</v>
      </c>
      <c r="AK6" s="85"/>
      <c r="AL6" s="90" t="s">
        <v>385</v>
      </c>
      <c r="AM6" s="85"/>
      <c r="AN6" s="87">
        <v>42832.00434027778</v>
      </c>
      <c r="AO6" s="90" t="s">
        <v>397</v>
      </c>
      <c r="AP6" s="85" t="b">
        <v>0</v>
      </c>
      <c r="AQ6" s="85" t="b">
        <v>0</v>
      </c>
      <c r="AR6" s="85" t="b">
        <v>0</v>
      </c>
      <c r="AS6" s="85" t="s">
        <v>410</v>
      </c>
      <c r="AT6" s="85">
        <v>10</v>
      </c>
      <c r="AU6" s="90" t="s">
        <v>414</v>
      </c>
      <c r="AV6" s="85" t="b">
        <v>0</v>
      </c>
      <c r="AW6" s="85" t="s">
        <v>420</v>
      </c>
      <c r="AX6" s="90" t="s">
        <v>424</v>
      </c>
      <c r="AY6" s="85" t="s">
        <v>66</v>
      </c>
      <c r="AZ6" s="85" t="str">
        <f>REPLACE(INDEX(GroupVertices[Group],MATCH(Vertices[[#This Row],[Vertex]],GroupVertices[Vertex],0)),1,1,"")</f>
        <v>5</v>
      </c>
      <c r="BA6" s="51" t="s">
        <v>246</v>
      </c>
      <c r="BB6" s="51" t="s">
        <v>246</v>
      </c>
      <c r="BC6" s="51" t="s">
        <v>253</v>
      </c>
      <c r="BD6" s="51" t="s">
        <v>253</v>
      </c>
      <c r="BE6" s="51"/>
      <c r="BF6" s="51"/>
      <c r="BG6" s="131" t="s">
        <v>687</v>
      </c>
      <c r="BH6" s="131" t="s">
        <v>687</v>
      </c>
      <c r="BI6" s="131" t="s">
        <v>700</v>
      </c>
      <c r="BJ6" s="131" t="s">
        <v>700</v>
      </c>
      <c r="BK6" s="131">
        <v>0</v>
      </c>
      <c r="BL6" s="134">
        <v>0</v>
      </c>
      <c r="BM6" s="131">
        <v>0</v>
      </c>
      <c r="BN6" s="134">
        <v>0</v>
      </c>
      <c r="BO6" s="131">
        <v>0</v>
      </c>
      <c r="BP6" s="134">
        <v>0</v>
      </c>
      <c r="BQ6" s="131">
        <v>10</v>
      </c>
      <c r="BR6" s="134">
        <v>100</v>
      </c>
      <c r="BS6" s="131">
        <v>10</v>
      </c>
      <c r="BT6" s="2"/>
      <c r="BU6" s="3"/>
      <c r="BV6" s="3"/>
      <c r="BW6" s="3"/>
      <c r="BX6" s="3"/>
    </row>
    <row r="7" spans="1:76" ht="15">
      <c r="A7" s="14" t="s">
        <v>215</v>
      </c>
      <c r="B7" s="15"/>
      <c r="C7" s="15" t="s">
        <v>64</v>
      </c>
      <c r="D7" s="93">
        <v>473.6109111574162</v>
      </c>
      <c r="E7" s="81"/>
      <c r="F7" s="112" t="s">
        <v>258</v>
      </c>
      <c r="G7" s="15"/>
      <c r="H7" s="16" t="s">
        <v>215</v>
      </c>
      <c r="I7" s="66"/>
      <c r="J7" s="66"/>
      <c r="K7" s="114" t="s">
        <v>442</v>
      </c>
      <c r="L7" s="94">
        <v>1</v>
      </c>
      <c r="M7" s="95">
        <v>4328.67724609375</v>
      </c>
      <c r="N7" s="95">
        <v>5570.03125</v>
      </c>
      <c r="O7" s="77"/>
      <c r="P7" s="96"/>
      <c r="Q7" s="96"/>
      <c r="R7" s="97"/>
      <c r="S7" s="51">
        <v>1</v>
      </c>
      <c r="T7" s="51">
        <v>1</v>
      </c>
      <c r="U7" s="52">
        <v>0</v>
      </c>
      <c r="V7" s="52">
        <v>0</v>
      </c>
      <c r="W7" s="52">
        <v>0</v>
      </c>
      <c r="X7" s="52">
        <v>0.999971</v>
      </c>
      <c r="Y7" s="52">
        <v>0</v>
      </c>
      <c r="Z7" s="52" t="s">
        <v>759</v>
      </c>
      <c r="AA7" s="82">
        <v>7</v>
      </c>
      <c r="AB7" s="82"/>
      <c r="AC7" s="98"/>
      <c r="AD7" s="85" t="s">
        <v>342</v>
      </c>
      <c r="AE7" s="85">
        <v>388</v>
      </c>
      <c r="AF7" s="85">
        <v>1973</v>
      </c>
      <c r="AG7" s="85">
        <v>4004</v>
      </c>
      <c r="AH7" s="85">
        <v>901</v>
      </c>
      <c r="AI7" s="85"/>
      <c r="AJ7" s="85" t="s">
        <v>359</v>
      </c>
      <c r="AK7" s="85" t="s">
        <v>374</v>
      </c>
      <c r="AL7" s="90" t="s">
        <v>386</v>
      </c>
      <c r="AM7" s="85"/>
      <c r="AN7" s="87">
        <v>43235.246875</v>
      </c>
      <c r="AO7" s="90" t="s">
        <v>398</v>
      </c>
      <c r="AP7" s="85" t="b">
        <v>1</v>
      </c>
      <c r="AQ7" s="85" t="b">
        <v>0</v>
      </c>
      <c r="AR7" s="85" t="b">
        <v>0</v>
      </c>
      <c r="AS7" s="85" t="s">
        <v>410</v>
      </c>
      <c r="AT7" s="85">
        <v>1</v>
      </c>
      <c r="AU7" s="90" t="s">
        <v>414</v>
      </c>
      <c r="AV7" s="85" t="b">
        <v>0</v>
      </c>
      <c r="AW7" s="85" t="s">
        <v>420</v>
      </c>
      <c r="AX7" s="90" t="s">
        <v>425</v>
      </c>
      <c r="AY7" s="85" t="s">
        <v>66</v>
      </c>
      <c r="AZ7" s="85" t="str">
        <f>REPLACE(INDEX(GroupVertices[Group],MATCH(Vertices[[#This Row],[Vertex]],GroupVertices[Vertex],0)),1,1,"")</f>
        <v>2</v>
      </c>
      <c r="BA7" s="51" t="s">
        <v>247</v>
      </c>
      <c r="BB7" s="51" t="s">
        <v>247</v>
      </c>
      <c r="BC7" s="51" t="s">
        <v>254</v>
      </c>
      <c r="BD7" s="51" t="s">
        <v>254</v>
      </c>
      <c r="BE7" s="51"/>
      <c r="BF7" s="51"/>
      <c r="BG7" s="131" t="s">
        <v>688</v>
      </c>
      <c r="BH7" s="131" t="s">
        <v>688</v>
      </c>
      <c r="BI7" s="131" t="s">
        <v>701</v>
      </c>
      <c r="BJ7" s="131" t="s">
        <v>701</v>
      </c>
      <c r="BK7" s="131">
        <v>0</v>
      </c>
      <c r="BL7" s="134">
        <v>0</v>
      </c>
      <c r="BM7" s="131">
        <v>0</v>
      </c>
      <c r="BN7" s="134">
        <v>0</v>
      </c>
      <c r="BO7" s="131">
        <v>0</v>
      </c>
      <c r="BP7" s="134">
        <v>0</v>
      </c>
      <c r="BQ7" s="131">
        <v>22</v>
      </c>
      <c r="BR7" s="134">
        <v>100</v>
      </c>
      <c r="BS7" s="131">
        <v>22</v>
      </c>
      <c r="BT7" s="2"/>
      <c r="BU7" s="3"/>
      <c r="BV7" s="3"/>
      <c r="BW7" s="3"/>
      <c r="BX7" s="3"/>
    </row>
    <row r="8" spans="1:76" ht="15">
      <c r="A8" s="14" t="s">
        <v>216</v>
      </c>
      <c r="B8" s="15"/>
      <c r="C8" s="15" t="s">
        <v>64</v>
      </c>
      <c r="D8" s="93">
        <v>809.3506345898844</v>
      </c>
      <c r="E8" s="81"/>
      <c r="F8" s="112" t="s">
        <v>259</v>
      </c>
      <c r="G8" s="15"/>
      <c r="H8" s="16" t="s">
        <v>216</v>
      </c>
      <c r="I8" s="66"/>
      <c r="J8" s="66"/>
      <c r="K8" s="114" t="s">
        <v>443</v>
      </c>
      <c r="L8" s="94">
        <v>1</v>
      </c>
      <c r="M8" s="95">
        <v>2060.67578125</v>
      </c>
      <c r="N8" s="95">
        <v>9246.251953125</v>
      </c>
      <c r="O8" s="77"/>
      <c r="P8" s="96"/>
      <c r="Q8" s="96"/>
      <c r="R8" s="97"/>
      <c r="S8" s="51">
        <v>0</v>
      </c>
      <c r="T8" s="51">
        <v>1</v>
      </c>
      <c r="U8" s="52">
        <v>0</v>
      </c>
      <c r="V8" s="52">
        <v>0.111111</v>
      </c>
      <c r="W8" s="52">
        <v>0.128348</v>
      </c>
      <c r="X8" s="52">
        <v>0.58535</v>
      </c>
      <c r="Y8" s="52">
        <v>0</v>
      </c>
      <c r="Z8" s="52">
        <v>0</v>
      </c>
      <c r="AA8" s="82">
        <v>8</v>
      </c>
      <c r="AB8" s="82"/>
      <c r="AC8" s="98"/>
      <c r="AD8" s="85" t="s">
        <v>343</v>
      </c>
      <c r="AE8" s="85">
        <v>713</v>
      </c>
      <c r="AF8" s="85">
        <v>4088</v>
      </c>
      <c r="AG8" s="85">
        <v>2935</v>
      </c>
      <c r="AH8" s="85">
        <v>3753</v>
      </c>
      <c r="AI8" s="85"/>
      <c r="AJ8" s="85" t="s">
        <v>360</v>
      </c>
      <c r="AK8" s="85" t="s">
        <v>375</v>
      </c>
      <c r="AL8" s="90" t="s">
        <v>387</v>
      </c>
      <c r="AM8" s="85"/>
      <c r="AN8" s="87">
        <v>42623.4665625</v>
      </c>
      <c r="AO8" s="90" t="s">
        <v>399</v>
      </c>
      <c r="AP8" s="85" t="b">
        <v>1</v>
      </c>
      <c r="AQ8" s="85" t="b">
        <v>0</v>
      </c>
      <c r="AR8" s="85" t="b">
        <v>0</v>
      </c>
      <c r="AS8" s="85" t="s">
        <v>410</v>
      </c>
      <c r="AT8" s="85">
        <v>7</v>
      </c>
      <c r="AU8" s="85"/>
      <c r="AV8" s="85" t="b">
        <v>0</v>
      </c>
      <c r="AW8" s="85" t="s">
        <v>420</v>
      </c>
      <c r="AX8" s="90" t="s">
        <v>426</v>
      </c>
      <c r="AY8" s="85" t="s">
        <v>66</v>
      </c>
      <c r="AZ8" s="85" t="str">
        <f>REPLACE(INDEX(GroupVertices[Group],MATCH(Vertices[[#This Row],[Vertex]],GroupVertices[Vertex],0)),1,1,"")</f>
        <v>1</v>
      </c>
      <c r="BA8" s="51"/>
      <c r="BB8" s="51"/>
      <c r="BC8" s="51"/>
      <c r="BD8" s="51"/>
      <c r="BE8" s="51"/>
      <c r="BF8" s="51"/>
      <c r="BG8" s="131" t="s">
        <v>689</v>
      </c>
      <c r="BH8" s="131" t="s">
        <v>689</v>
      </c>
      <c r="BI8" s="131" t="s">
        <v>702</v>
      </c>
      <c r="BJ8" s="131" t="s">
        <v>702</v>
      </c>
      <c r="BK8" s="131">
        <v>0</v>
      </c>
      <c r="BL8" s="134">
        <v>0</v>
      </c>
      <c r="BM8" s="131">
        <v>0</v>
      </c>
      <c r="BN8" s="134">
        <v>0</v>
      </c>
      <c r="BO8" s="131">
        <v>0</v>
      </c>
      <c r="BP8" s="134">
        <v>0</v>
      </c>
      <c r="BQ8" s="131">
        <v>23</v>
      </c>
      <c r="BR8" s="134">
        <v>100</v>
      </c>
      <c r="BS8" s="131">
        <v>23</v>
      </c>
      <c r="BT8" s="2"/>
      <c r="BU8" s="3"/>
      <c r="BV8" s="3"/>
      <c r="BW8" s="3"/>
      <c r="BX8" s="3"/>
    </row>
    <row r="9" spans="1:76" ht="15">
      <c r="A9" s="14" t="s">
        <v>221</v>
      </c>
      <c r="B9" s="15"/>
      <c r="C9" s="15" t="s">
        <v>64</v>
      </c>
      <c r="D9" s="93">
        <v>194.06592157605607</v>
      </c>
      <c r="E9" s="81"/>
      <c r="F9" s="112" t="s">
        <v>264</v>
      </c>
      <c r="G9" s="15"/>
      <c r="H9" s="16" t="s">
        <v>221</v>
      </c>
      <c r="I9" s="66"/>
      <c r="J9" s="66"/>
      <c r="K9" s="114" t="s">
        <v>444</v>
      </c>
      <c r="L9" s="94">
        <v>9999</v>
      </c>
      <c r="M9" s="95">
        <v>1725.278564453125</v>
      </c>
      <c r="N9" s="95">
        <v>4815.35009765625</v>
      </c>
      <c r="O9" s="77"/>
      <c r="P9" s="96"/>
      <c r="Q9" s="96"/>
      <c r="R9" s="97"/>
      <c r="S9" s="51">
        <v>6</v>
      </c>
      <c r="T9" s="51">
        <v>1</v>
      </c>
      <c r="U9" s="52">
        <v>20</v>
      </c>
      <c r="V9" s="52">
        <v>0.2</v>
      </c>
      <c r="W9" s="52">
        <v>0.358258</v>
      </c>
      <c r="X9" s="52">
        <v>3.073077</v>
      </c>
      <c r="Y9" s="52">
        <v>0</v>
      </c>
      <c r="Z9" s="52">
        <v>0</v>
      </c>
      <c r="AA9" s="82">
        <v>9</v>
      </c>
      <c r="AB9" s="82"/>
      <c r="AC9" s="98"/>
      <c r="AD9" s="85" t="s">
        <v>344</v>
      </c>
      <c r="AE9" s="85">
        <v>88</v>
      </c>
      <c r="AF9" s="85">
        <v>212</v>
      </c>
      <c r="AG9" s="85">
        <v>3102</v>
      </c>
      <c r="AH9" s="85">
        <v>5526</v>
      </c>
      <c r="AI9" s="85"/>
      <c r="AJ9" s="85" t="s">
        <v>361</v>
      </c>
      <c r="AK9" s="85"/>
      <c r="AL9" s="90" t="s">
        <v>388</v>
      </c>
      <c r="AM9" s="85"/>
      <c r="AN9" s="87">
        <v>42673.59292824074</v>
      </c>
      <c r="AO9" s="90" t="s">
        <v>400</v>
      </c>
      <c r="AP9" s="85" t="b">
        <v>1</v>
      </c>
      <c r="AQ9" s="85" t="b">
        <v>0</v>
      </c>
      <c r="AR9" s="85" t="b">
        <v>1</v>
      </c>
      <c r="AS9" s="85" t="s">
        <v>410</v>
      </c>
      <c r="AT9" s="85">
        <v>0</v>
      </c>
      <c r="AU9" s="85"/>
      <c r="AV9" s="85" t="b">
        <v>0</v>
      </c>
      <c r="AW9" s="85" t="s">
        <v>420</v>
      </c>
      <c r="AX9" s="90" t="s">
        <v>427</v>
      </c>
      <c r="AY9" s="85" t="s">
        <v>66</v>
      </c>
      <c r="AZ9" s="85" t="str">
        <f>REPLACE(INDEX(GroupVertices[Group],MATCH(Vertices[[#This Row],[Vertex]],GroupVertices[Vertex],0)),1,1,"")</f>
        <v>1</v>
      </c>
      <c r="BA9" s="51"/>
      <c r="BB9" s="51"/>
      <c r="BC9" s="51"/>
      <c r="BD9" s="51"/>
      <c r="BE9" s="51"/>
      <c r="BF9" s="51"/>
      <c r="BG9" s="131" t="s">
        <v>690</v>
      </c>
      <c r="BH9" s="131" t="s">
        <v>690</v>
      </c>
      <c r="BI9" s="131" t="s">
        <v>643</v>
      </c>
      <c r="BJ9" s="131" t="s">
        <v>643</v>
      </c>
      <c r="BK9" s="131">
        <v>0</v>
      </c>
      <c r="BL9" s="134">
        <v>0</v>
      </c>
      <c r="BM9" s="131">
        <v>0</v>
      </c>
      <c r="BN9" s="134">
        <v>0</v>
      </c>
      <c r="BO9" s="131">
        <v>0</v>
      </c>
      <c r="BP9" s="134">
        <v>0</v>
      </c>
      <c r="BQ9" s="131">
        <v>21</v>
      </c>
      <c r="BR9" s="134">
        <v>100</v>
      </c>
      <c r="BS9" s="131">
        <v>21</v>
      </c>
      <c r="BT9" s="2"/>
      <c r="BU9" s="3"/>
      <c r="BV9" s="3"/>
      <c r="BW9" s="3"/>
      <c r="BX9" s="3"/>
    </row>
    <row r="10" spans="1:76" ht="15">
      <c r="A10" s="14" t="s">
        <v>217</v>
      </c>
      <c r="B10" s="15"/>
      <c r="C10" s="15" t="s">
        <v>64</v>
      </c>
      <c r="D10" s="93">
        <v>193.58969501799584</v>
      </c>
      <c r="E10" s="81"/>
      <c r="F10" s="112" t="s">
        <v>260</v>
      </c>
      <c r="G10" s="15"/>
      <c r="H10" s="16" t="s">
        <v>217</v>
      </c>
      <c r="I10" s="66"/>
      <c r="J10" s="66"/>
      <c r="K10" s="114" t="s">
        <v>445</v>
      </c>
      <c r="L10" s="94">
        <v>1</v>
      </c>
      <c r="M10" s="95">
        <v>444.0594482421875</v>
      </c>
      <c r="N10" s="95">
        <v>1461.5108642578125</v>
      </c>
      <c r="O10" s="77"/>
      <c r="P10" s="96"/>
      <c r="Q10" s="96"/>
      <c r="R10" s="97"/>
      <c r="S10" s="51">
        <v>0</v>
      </c>
      <c r="T10" s="51">
        <v>1</v>
      </c>
      <c r="U10" s="52">
        <v>0</v>
      </c>
      <c r="V10" s="52">
        <v>0.111111</v>
      </c>
      <c r="W10" s="52">
        <v>0.128348</v>
      </c>
      <c r="X10" s="52">
        <v>0.58535</v>
      </c>
      <c r="Y10" s="52">
        <v>0</v>
      </c>
      <c r="Z10" s="52">
        <v>0</v>
      </c>
      <c r="AA10" s="82">
        <v>10</v>
      </c>
      <c r="AB10" s="82"/>
      <c r="AC10" s="98"/>
      <c r="AD10" s="85" t="s">
        <v>345</v>
      </c>
      <c r="AE10" s="85">
        <v>132</v>
      </c>
      <c r="AF10" s="85">
        <v>209</v>
      </c>
      <c r="AG10" s="85">
        <v>1058</v>
      </c>
      <c r="AH10" s="85">
        <v>757</v>
      </c>
      <c r="AI10" s="85"/>
      <c r="AJ10" s="85" t="s">
        <v>362</v>
      </c>
      <c r="AK10" s="85"/>
      <c r="AL10" s="90" t="s">
        <v>389</v>
      </c>
      <c r="AM10" s="85"/>
      <c r="AN10" s="87">
        <v>43535.67832175926</v>
      </c>
      <c r="AO10" s="90" t="s">
        <v>401</v>
      </c>
      <c r="AP10" s="85" t="b">
        <v>1</v>
      </c>
      <c r="AQ10" s="85" t="b">
        <v>0</v>
      </c>
      <c r="AR10" s="85" t="b">
        <v>0</v>
      </c>
      <c r="AS10" s="85" t="s">
        <v>410</v>
      </c>
      <c r="AT10" s="85">
        <v>0</v>
      </c>
      <c r="AU10" s="85"/>
      <c r="AV10" s="85" t="b">
        <v>0</v>
      </c>
      <c r="AW10" s="85" t="s">
        <v>420</v>
      </c>
      <c r="AX10" s="90" t="s">
        <v>428</v>
      </c>
      <c r="AY10" s="85" t="s">
        <v>66</v>
      </c>
      <c r="AZ10" s="85" t="str">
        <f>REPLACE(INDEX(GroupVertices[Group],MATCH(Vertices[[#This Row],[Vertex]],GroupVertices[Vertex],0)),1,1,"")</f>
        <v>1</v>
      </c>
      <c r="BA10" s="51"/>
      <c r="BB10" s="51"/>
      <c r="BC10" s="51"/>
      <c r="BD10" s="51"/>
      <c r="BE10" s="51"/>
      <c r="BF10" s="51"/>
      <c r="BG10" s="131" t="s">
        <v>689</v>
      </c>
      <c r="BH10" s="131" t="s">
        <v>689</v>
      </c>
      <c r="BI10" s="131" t="s">
        <v>702</v>
      </c>
      <c r="BJ10" s="131" t="s">
        <v>702</v>
      </c>
      <c r="BK10" s="131">
        <v>0</v>
      </c>
      <c r="BL10" s="134">
        <v>0</v>
      </c>
      <c r="BM10" s="131">
        <v>0</v>
      </c>
      <c r="BN10" s="134">
        <v>0</v>
      </c>
      <c r="BO10" s="131">
        <v>0</v>
      </c>
      <c r="BP10" s="134">
        <v>0</v>
      </c>
      <c r="BQ10" s="131">
        <v>23</v>
      </c>
      <c r="BR10" s="134">
        <v>100</v>
      </c>
      <c r="BS10" s="131">
        <v>23</v>
      </c>
      <c r="BT10" s="2"/>
      <c r="BU10" s="3"/>
      <c r="BV10" s="3"/>
      <c r="BW10" s="3"/>
      <c r="BX10" s="3"/>
    </row>
    <row r="11" spans="1:76" ht="15">
      <c r="A11" s="14" t="s">
        <v>218</v>
      </c>
      <c r="B11" s="15"/>
      <c r="C11" s="15" t="s">
        <v>64</v>
      </c>
      <c r="D11" s="93">
        <v>182.47774199659025</v>
      </c>
      <c r="E11" s="81"/>
      <c r="F11" s="112" t="s">
        <v>261</v>
      </c>
      <c r="G11" s="15"/>
      <c r="H11" s="16" t="s">
        <v>218</v>
      </c>
      <c r="I11" s="66"/>
      <c r="J11" s="66"/>
      <c r="K11" s="114" t="s">
        <v>446</v>
      </c>
      <c r="L11" s="94">
        <v>1</v>
      </c>
      <c r="M11" s="95">
        <v>5670.32275390625</v>
      </c>
      <c r="N11" s="95">
        <v>8287.40625</v>
      </c>
      <c r="O11" s="77"/>
      <c r="P11" s="96"/>
      <c r="Q11" s="96"/>
      <c r="R11" s="97"/>
      <c r="S11" s="51">
        <v>1</v>
      </c>
      <c r="T11" s="51">
        <v>1</v>
      </c>
      <c r="U11" s="52">
        <v>0</v>
      </c>
      <c r="V11" s="52">
        <v>0</v>
      </c>
      <c r="W11" s="52">
        <v>0</v>
      </c>
      <c r="X11" s="52">
        <v>0.999971</v>
      </c>
      <c r="Y11" s="52">
        <v>0</v>
      </c>
      <c r="Z11" s="52" t="s">
        <v>759</v>
      </c>
      <c r="AA11" s="82">
        <v>11</v>
      </c>
      <c r="AB11" s="82"/>
      <c r="AC11" s="98"/>
      <c r="AD11" s="85" t="s">
        <v>346</v>
      </c>
      <c r="AE11" s="85">
        <v>182</v>
      </c>
      <c r="AF11" s="85">
        <v>139</v>
      </c>
      <c r="AG11" s="85">
        <v>76</v>
      </c>
      <c r="AH11" s="85">
        <v>194</v>
      </c>
      <c r="AI11" s="85"/>
      <c r="AJ11" s="85" t="s">
        <v>363</v>
      </c>
      <c r="AK11" s="85" t="s">
        <v>376</v>
      </c>
      <c r="AL11" s="85"/>
      <c r="AM11" s="85"/>
      <c r="AN11" s="87">
        <v>42798.52070601852</v>
      </c>
      <c r="AO11" s="90" t="s">
        <v>402</v>
      </c>
      <c r="AP11" s="85" t="b">
        <v>1</v>
      </c>
      <c r="AQ11" s="85" t="b">
        <v>0</v>
      </c>
      <c r="AR11" s="85" t="b">
        <v>1</v>
      </c>
      <c r="AS11" s="85" t="s">
        <v>312</v>
      </c>
      <c r="AT11" s="85">
        <v>0</v>
      </c>
      <c r="AU11" s="85"/>
      <c r="AV11" s="85" t="b">
        <v>0</v>
      </c>
      <c r="AW11" s="85" t="s">
        <v>420</v>
      </c>
      <c r="AX11" s="90" t="s">
        <v>429</v>
      </c>
      <c r="AY11" s="85" t="s">
        <v>66</v>
      </c>
      <c r="AZ11" s="85" t="str">
        <f>REPLACE(INDEX(GroupVertices[Group],MATCH(Vertices[[#This Row],[Vertex]],GroupVertices[Vertex],0)),1,1,"")</f>
        <v>2</v>
      </c>
      <c r="BA11" s="51"/>
      <c r="BB11" s="51"/>
      <c r="BC11" s="51"/>
      <c r="BD11" s="51"/>
      <c r="BE11" s="51"/>
      <c r="BF11" s="51"/>
      <c r="BG11" s="131" t="s">
        <v>691</v>
      </c>
      <c r="BH11" s="131" t="s">
        <v>696</v>
      </c>
      <c r="BI11" s="131" t="s">
        <v>703</v>
      </c>
      <c r="BJ11" s="131" t="s">
        <v>708</v>
      </c>
      <c r="BK11" s="131">
        <v>0</v>
      </c>
      <c r="BL11" s="134">
        <v>0</v>
      </c>
      <c r="BM11" s="131">
        <v>0</v>
      </c>
      <c r="BN11" s="134">
        <v>0</v>
      </c>
      <c r="BO11" s="131">
        <v>0</v>
      </c>
      <c r="BP11" s="134">
        <v>0</v>
      </c>
      <c r="BQ11" s="131">
        <v>44</v>
      </c>
      <c r="BR11" s="134">
        <v>100</v>
      </c>
      <c r="BS11" s="131">
        <v>44</v>
      </c>
      <c r="BT11" s="2"/>
      <c r="BU11" s="3"/>
      <c r="BV11" s="3"/>
      <c r="BW11" s="3"/>
      <c r="BX11" s="3"/>
    </row>
    <row r="12" spans="1:76" ht="15">
      <c r="A12" s="14" t="s">
        <v>219</v>
      </c>
      <c r="B12" s="15"/>
      <c r="C12" s="15" t="s">
        <v>64</v>
      </c>
      <c r="D12" s="93">
        <v>1000</v>
      </c>
      <c r="E12" s="81"/>
      <c r="F12" s="112" t="s">
        <v>262</v>
      </c>
      <c r="G12" s="15"/>
      <c r="H12" s="16" t="s">
        <v>219</v>
      </c>
      <c r="I12" s="66"/>
      <c r="J12" s="66"/>
      <c r="K12" s="114" t="s">
        <v>447</v>
      </c>
      <c r="L12" s="94">
        <v>1</v>
      </c>
      <c r="M12" s="95">
        <v>451.6117248535156</v>
      </c>
      <c r="N12" s="95">
        <v>7205.02294921875</v>
      </c>
      <c r="O12" s="77"/>
      <c r="P12" s="96"/>
      <c r="Q12" s="96"/>
      <c r="R12" s="97"/>
      <c r="S12" s="51">
        <v>0</v>
      </c>
      <c r="T12" s="51">
        <v>1</v>
      </c>
      <c r="U12" s="52">
        <v>0</v>
      </c>
      <c r="V12" s="52">
        <v>0.111111</v>
      </c>
      <c r="W12" s="52">
        <v>0.128348</v>
      </c>
      <c r="X12" s="52">
        <v>0.58535</v>
      </c>
      <c r="Y12" s="52">
        <v>0</v>
      </c>
      <c r="Z12" s="52">
        <v>0</v>
      </c>
      <c r="AA12" s="82">
        <v>12</v>
      </c>
      <c r="AB12" s="82"/>
      <c r="AC12" s="98"/>
      <c r="AD12" s="85" t="s">
        <v>347</v>
      </c>
      <c r="AE12" s="85">
        <v>302</v>
      </c>
      <c r="AF12" s="85">
        <v>5289</v>
      </c>
      <c r="AG12" s="85">
        <v>10587</v>
      </c>
      <c r="AH12" s="85">
        <v>7671</v>
      </c>
      <c r="AI12" s="85"/>
      <c r="AJ12" s="85" t="s">
        <v>364</v>
      </c>
      <c r="AK12" s="85"/>
      <c r="AL12" s="90" t="s">
        <v>390</v>
      </c>
      <c r="AM12" s="85"/>
      <c r="AN12" s="87">
        <v>42702.61753472222</v>
      </c>
      <c r="AO12" s="90" t="s">
        <v>403</v>
      </c>
      <c r="AP12" s="85" t="b">
        <v>1</v>
      </c>
      <c r="AQ12" s="85" t="b">
        <v>0</v>
      </c>
      <c r="AR12" s="85" t="b">
        <v>1</v>
      </c>
      <c r="AS12" s="85" t="s">
        <v>312</v>
      </c>
      <c r="AT12" s="85">
        <v>23</v>
      </c>
      <c r="AU12" s="85"/>
      <c r="AV12" s="85" t="b">
        <v>0</v>
      </c>
      <c r="AW12" s="85" t="s">
        <v>420</v>
      </c>
      <c r="AX12" s="90" t="s">
        <v>430</v>
      </c>
      <c r="AY12" s="85" t="s">
        <v>66</v>
      </c>
      <c r="AZ12" s="85" t="str">
        <f>REPLACE(INDEX(GroupVertices[Group],MATCH(Vertices[[#This Row],[Vertex]],GroupVertices[Vertex],0)),1,1,"")</f>
        <v>1</v>
      </c>
      <c r="BA12" s="51"/>
      <c r="BB12" s="51"/>
      <c r="BC12" s="51"/>
      <c r="BD12" s="51"/>
      <c r="BE12" s="51"/>
      <c r="BF12" s="51"/>
      <c r="BG12" s="131" t="s">
        <v>689</v>
      </c>
      <c r="BH12" s="131" t="s">
        <v>689</v>
      </c>
      <c r="BI12" s="131" t="s">
        <v>702</v>
      </c>
      <c r="BJ12" s="131" t="s">
        <v>702</v>
      </c>
      <c r="BK12" s="131">
        <v>0</v>
      </c>
      <c r="BL12" s="134">
        <v>0</v>
      </c>
      <c r="BM12" s="131">
        <v>0</v>
      </c>
      <c r="BN12" s="134">
        <v>0</v>
      </c>
      <c r="BO12" s="131">
        <v>0</v>
      </c>
      <c r="BP12" s="134">
        <v>0</v>
      </c>
      <c r="BQ12" s="131">
        <v>23</v>
      </c>
      <c r="BR12" s="134">
        <v>100</v>
      </c>
      <c r="BS12" s="131">
        <v>23</v>
      </c>
      <c r="BT12" s="2"/>
      <c r="BU12" s="3"/>
      <c r="BV12" s="3"/>
      <c r="BW12" s="3"/>
      <c r="BX12" s="3"/>
    </row>
    <row r="13" spans="1:76" ht="15">
      <c r="A13" s="14" t="s">
        <v>220</v>
      </c>
      <c r="B13" s="15"/>
      <c r="C13" s="15" t="s">
        <v>64</v>
      </c>
      <c r="D13" s="93">
        <v>194.38340594809623</v>
      </c>
      <c r="E13" s="81"/>
      <c r="F13" s="112" t="s">
        <v>263</v>
      </c>
      <c r="G13" s="15"/>
      <c r="H13" s="16" t="s">
        <v>220</v>
      </c>
      <c r="I13" s="66"/>
      <c r="J13" s="66"/>
      <c r="K13" s="114" t="s">
        <v>448</v>
      </c>
      <c r="L13" s="94">
        <v>1</v>
      </c>
      <c r="M13" s="95">
        <v>3462.94140625</v>
      </c>
      <c r="N13" s="95">
        <v>5411.3134765625</v>
      </c>
      <c r="O13" s="77"/>
      <c r="P13" s="96"/>
      <c r="Q13" s="96"/>
      <c r="R13" s="97"/>
      <c r="S13" s="51">
        <v>0</v>
      </c>
      <c r="T13" s="51">
        <v>1</v>
      </c>
      <c r="U13" s="52">
        <v>0</v>
      </c>
      <c r="V13" s="52">
        <v>0.111111</v>
      </c>
      <c r="W13" s="52">
        <v>0.128348</v>
      </c>
      <c r="X13" s="52">
        <v>0.58535</v>
      </c>
      <c r="Y13" s="52">
        <v>0</v>
      </c>
      <c r="Z13" s="52">
        <v>0</v>
      </c>
      <c r="AA13" s="82">
        <v>13</v>
      </c>
      <c r="AB13" s="82"/>
      <c r="AC13" s="98"/>
      <c r="AD13" s="85" t="s">
        <v>348</v>
      </c>
      <c r="AE13" s="85">
        <v>55</v>
      </c>
      <c r="AF13" s="85">
        <v>214</v>
      </c>
      <c r="AG13" s="85">
        <v>4109</v>
      </c>
      <c r="AH13" s="85">
        <v>3294</v>
      </c>
      <c r="AI13" s="85"/>
      <c r="AJ13" s="85" t="s">
        <v>365</v>
      </c>
      <c r="AK13" s="85" t="s">
        <v>377</v>
      </c>
      <c r="AL13" s="90" t="s">
        <v>391</v>
      </c>
      <c r="AM13" s="85"/>
      <c r="AN13" s="87">
        <v>42049.90453703704</v>
      </c>
      <c r="AO13" s="90" t="s">
        <v>404</v>
      </c>
      <c r="AP13" s="85" t="b">
        <v>1</v>
      </c>
      <c r="AQ13" s="85" t="b">
        <v>0</v>
      </c>
      <c r="AR13" s="85" t="b">
        <v>1</v>
      </c>
      <c r="AS13" s="85" t="s">
        <v>411</v>
      </c>
      <c r="AT13" s="85">
        <v>0</v>
      </c>
      <c r="AU13" s="90" t="s">
        <v>414</v>
      </c>
      <c r="AV13" s="85" t="b">
        <v>0</v>
      </c>
      <c r="AW13" s="85" t="s">
        <v>420</v>
      </c>
      <c r="AX13" s="90" t="s">
        <v>431</v>
      </c>
      <c r="AY13" s="85" t="s">
        <v>66</v>
      </c>
      <c r="AZ13" s="85" t="str">
        <f>REPLACE(INDEX(GroupVertices[Group],MATCH(Vertices[[#This Row],[Vertex]],GroupVertices[Vertex],0)),1,1,"")</f>
        <v>1</v>
      </c>
      <c r="BA13" s="51"/>
      <c r="BB13" s="51"/>
      <c r="BC13" s="51"/>
      <c r="BD13" s="51"/>
      <c r="BE13" s="51"/>
      <c r="BF13" s="51"/>
      <c r="BG13" s="131" t="s">
        <v>689</v>
      </c>
      <c r="BH13" s="131" t="s">
        <v>689</v>
      </c>
      <c r="BI13" s="131" t="s">
        <v>702</v>
      </c>
      <c r="BJ13" s="131" t="s">
        <v>702</v>
      </c>
      <c r="BK13" s="131">
        <v>0</v>
      </c>
      <c r="BL13" s="134">
        <v>0</v>
      </c>
      <c r="BM13" s="131">
        <v>0</v>
      </c>
      <c r="BN13" s="134">
        <v>0</v>
      </c>
      <c r="BO13" s="131">
        <v>0</v>
      </c>
      <c r="BP13" s="134">
        <v>0</v>
      </c>
      <c r="BQ13" s="131">
        <v>23</v>
      </c>
      <c r="BR13" s="134">
        <v>100</v>
      </c>
      <c r="BS13" s="131">
        <v>23</v>
      </c>
      <c r="BT13" s="2"/>
      <c r="BU13" s="3"/>
      <c r="BV13" s="3"/>
      <c r="BW13" s="3"/>
      <c r="BX13" s="3"/>
    </row>
    <row r="14" spans="1:76" ht="15">
      <c r="A14" s="14" t="s">
        <v>222</v>
      </c>
      <c r="B14" s="15"/>
      <c r="C14" s="15" t="s">
        <v>64</v>
      </c>
      <c r="D14" s="93">
        <v>235.97385868535707</v>
      </c>
      <c r="E14" s="81"/>
      <c r="F14" s="112" t="s">
        <v>265</v>
      </c>
      <c r="G14" s="15"/>
      <c r="H14" s="16" t="s">
        <v>222</v>
      </c>
      <c r="I14" s="66"/>
      <c r="J14" s="66"/>
      <c r="K14" s="114" t="s">
        <v>449</v>
      </c>
      <c r="L14" s="94">
        <v>1</v>
      </c>
      <c r="M14" s="95">
        <v>2463.8193359375</v>
      </c>
      <c r="N14" s="95">
        <v>484.8923645019531</v>
      </c>
      <c r="O14" s="77"/>
      <c r="P14" s="96"/>
      <c r="Q14" s="96"/>
      <c r="R14" s="97"/>
      <c r="S14" s="51">
        <v>0</v>
      </c>
      <c r="T14" s="51">
        <v>1</v>
      </c>
      <c r="U14" s="52">
        <v>0</v>
      </c>
      <c r="V14" s="52">
        <v>0.111111</v>
      </c>
      <c r="W14" s="52">
        <v>0.128348</v>
      </c>
      <c r="X14" s="52">
        <v>0.58535</v>
      </c>
      <c r="Y14" s="52">
        <v>0</v>
      </c>
      <c r="Z14" s="52">
        <v>0</v>
      </c>
      <c r="AA14" s="82">
        <v>14</v>
      </c>
      <c r="AB14" s="82"/>
      <c r="AC14" s="98"/>
      <c r="AD14" s="85" t="s">
        <v>349</v>
      </c>
      <c r="AE14" s="85">
        <v>115</v>
      </c>
      <c r="AF14" s="85">
        <v>476</v>
      </c>
      <c r="AG14" s="85">
        <v>4867</v>
      </c>
      <c r="AH14" s="85">
        <v>6005</v>
      </c>
      <c r="AI14" s="85"/>
      <c r="AJ14" s="85" t="s">
        <v>366</v>
      </c>
      <c r="AK14" s="85" t="s">
        <v>378</v>
      </c>
      <c r="AL14" s="90" t="s">
        <v>392</v>
      </c>
      <c r="AM14" s="85"/>
      <c r="AN14" s="87">
        <v>41883.77134259259</v>
      </c>
      <c r="AO14" s="90" t="s">
        <v>405</v>
      </c>
      <c r="AP14" s="85" t="b">
        <v>1</v>
      </c>
      <c r="AQ14" s="85" t="b">
        <v>0</v>
      </c>
      <c r="AR14" s="85" t="b">
        <v>1</v>
      </c>
      <c r="AS14" s="85" t="s">
        <v>412</v>
      </c>
      <c r="AT14" s="85">
        <v>0</v>
      </c>
      <c r="AU14" s="90" t="s">
        <v>414</v>
      </c>
      <c r="AV14" s="85" t="b">
        <v>0</v>
      </c>
      <c r="AW14" s="85" t="s">
        <v>420</v>
      </c>
      <c r="AX14" s="90" t="s">
        <v>432</v>
      </c>
      <c r="AY14" s="85" t="s">
        <v>66</v>
      </c>
      <c r="AZ14" s="85" t="str">
        <f>REPLACE(INDEX(GroupVertices[Group],MATCH(Vertices[[#This Row],[Vertex]],GroupVertices[Vertex],0)),1,1,"")</f>
        <v>1</v>
      </c>
      <c r="BA14" s="51"/>
      <c r="BB14" s="51"/>
      <c r="BC14" s="51"/>
      <c r="BD14" s="51"/>
      <c r="BE14" s="51"/>
      <c r="BF14" s="51"/>
      <c r="BG14" s="131" t="s">
        <v>689</v>
      </c>
      <c r="BH14" s="131" t="s">
        <v>689</v>
      </c>
      <c r="BI14" s="131" t="s">
        <v>702</v>
      </c>
      <c r="BJ14" s="131" t="s">
        <v>702</v>
      </c>
      <c r="BK14" s="131">
        <v>0</v>
      </c>
      <c r="BL14" s="134">
        <v>0</v>
      </c>
      <c r="BM14" s="131">
        <v>0</v>
      </c>
      <c r="BN14" s="134">
        <v>0</v>
      </c>
      <c r="BO14" s="131">
        <v>0</v>
      </c>
      <c r="BP14" s="134">
        <v>0</v>
      </c>
      <c r="BQ14" s="131">
        <v>23</v>
      </c>
      <c r="BR14" s="134">
        <v>100</v>
      </c>
      <c r="BS14" s="131">
        <v>23</v>
      </c>
      <c r="BT14" s="2"/>
      <c r="BU14" s="3"/>
      <c r="BV14" s="3"/>
      <c r="BW14" s="3"/>
      <c r="BX14" s="3"/>
    </row>
    <row r="15" spans="1:76" ht="15">
      <c r="A15" s="14" t="s">
        <v>223</v>
      </c>
      <c r="B15" s="15"/>
      <c r="C15" s="15" t="s">
        <v>64</v>
      </c>
      <c r="D15" s="93">
        <v>172.7944686493654</v>
      </c>
      <c r="E15" s="81"/>
      <c r="F15" s="112" t="s">
        <v>266</v>
      </c>
      <c r="G15" s="15"/>
      <c r="H15" s="16" t="s">
        <v>223</v>
      </c>
      <c r="I15" s="66"/>
      <c r="J15" s="66"/>
      <c r="K15" s="114" t="s">
        <v>450</v>
      </c>
      <c r="L15" s="94">
        <v>1</v>
      </c>
      <c r="M15" s="95">
        <v>8987.0810546875</v>
      </c>
      <c r="N15" s="95">
        <v>1782.1746826171875</v>
      </c>
      <c r="O15" s="77"/>
      <c r="P15" s="96"/>
      <c r="Q15" s="96"/>
      <c r="R15" s="97"/>
      <c r="S15" s="51">
        <v>0</v>
      </c>
      <c r="T15" s="51">
        <v>1</v>
      </c>
      <c r="U15" s="52">
        <v>0</v>
      </c>
      <c r="V15" s="52">
        <v>1</v>
      </c>
      <c r="W15" s="52">
        <v>0</v>
      </c>
      <c r="X15" s="52">
        <v>0.999971</v>
      </c>
      <c r="Y15" s="52">
        <v>0</v>
      </c>
      <c r="Z15" s="52">
        <v>0</v>
      </c>
      <c r="AA15" s="82">
        <v>15</v>
      </c>
      <c r="AB15" s="82"/>
      <c r="AC15" s="98"/>
      <c r="AD15" s="85" t="s">
        <v>350</v>
      </c>
      <c r="AE15" s="85">
        <v>281</v>
      </c>
      <c r="AF15" s="85">
        <v>78</v>
      </c>
      <c r="AG15" s="85">
        <v>143</v>
      </c>
      <c r="AH15" s="85">
        <v>43</v>
      </c>
      <c r="AI15" s="85"/>
      <c r="AJ15" s="85" t="s">
        <v>367</v>
      </c>
      <c r="AK15" s="85" t="s">
        <v>379</v>
      </c>
      <c r="AL15" s="85"/>
      <c r="AM15" s="85"/>
      <c r="AN15" s="87">
        <v>40962.49822916667</v>
      </c>
      <c r="AO15" s="90" t="s">
        <v>406</v>
      </c>
      <c r="AP15" s="85" t="b">
        <v>0</v>
      </c>
      <c r="AQ15" s="85" t="b">
        <v>0</v>
      </c>
      <c r="AR15" s="85" t="b">
        <v>0</v>
      </c>
      <c r="AS15" s="85" t="s">
        <v>410</v>
      </c>
      <c r="AT15" s="85">
        <v>0</v>
      </c>
      <c r="AU15" s="90" t="s">
        <v>414</v>
      </c>
      <c r="AV15" s="85" t="b">
        <v>0</v>
      </c>
      <c r="AW15" s="85" t="s">
        <v>420</v>
      </c>
      <c r="AX15" s="90" t="s">
        <v>433</v>
      </c>
      <c r="AY15" s="85" t="s">
        <v>66</v>
      </c>
      <c r="AZ15" s="85" t="str">
        <f>REPLACE(INDEX(GroupVertices[Group],MATCH(Vertices[[#This Row],[Vertex]],GroupVertices[Vertex],0)),1,1,"")</f>
        <v>4</v>
      </c>
      <c r="BA15" s="51"/>
      <c r="BB15" s="51"/>
      <c r="BC15" s="51"/>
      <c r="BD15" s="51"/>
      <c r="BE15" s="51"/>
      <c r="BF15" s="51"/>
      <c r="BG15" s="131" t="s">
        <v>692</v>
      </c>
      <c r="BH15" s="131" t="s">
        <v>692</v>
      </c>
      <c r="BI15" s="131" t="s">
        <v>704</v>
      </c>
      <c r="BJ15" s="131" t="s">
        <v>704</v>
      </c>
      <c r="BK15" s="131">
        <v>0</v>
      </c>
      <c r="BL15" s="134">
        <v>0</v>
      </c>
      <c r="BM15" s="131">
        <v>0</v>
      </c>
      <c r="BN15" s="134">
        <v>0</v>
      </c>
      <c r="BO15" s="131">
        <v>0</v>
      </c>
      <c r="BP15" s="134">
        <v>0</v>
      </c>
      <c r="BQ15" s="131">
        <v>21</v>
      </c>
      <c r="BR15" s="134">
        <v>100</v>
      </c>
      <c r="BS15" s="131">
        <v>21</v>
      </c>
      <c r="BT15" s="2"/>
      <c r="BU15" s="3"/>
      <c r="BV15" s="3"/>
      <c r="BW15" s="3"/>
      <c r="BX15" s="3"/>
    </row>
    <row r="16" spans="1:76" ht="15">
      <c r="A16" s="14" t="s">
        <v>228</v>
      </c>
      <c r="B16" s="15"/>
      <c r="C16" s="15" t="s">
        <v>64</v>
      </c>
      <c r="D16" s="93">
        <v>1000</v>
      </c>
      <c r="E16" s="81"/>
      <c r="F16" s="112" t="s">
        <v>419</v>
      </c>
      <c r="G16" s="15"/>
      <c r="H16" s="16" t="s">
        <v>228</v>
      </c>
      <c r="I16" s="66"/>
      <c r="J16" s="66"/>
      <c r="K16" s="114" t="s">
        <v>451</v>
      </c>
      <c r="L16" s="94">
        <v>1</v>
      </c>
      <c r="M16" s="95">
        <v>7353.0654296875</v>
      </c>
      <c r="N16" s="95">
        <v>1782.1746826171875</v>
      </c>
      <c r="O16" s="77"/>
      <c r="P16" s="96"/>
      <c r="Q16" s="96"/>
      <c r="R16" s="97"/>
      <c r="S16" s="51">
        <v>1</v>
      </c>
      <c r="T16" s="51">
        <v>0</v>
      </c>
      <c r="U16" s="52">
        <v>0</v>
      </c>
      <c r="V16" s="52">
        <v>1</v>
      </c>
      <c r="W16" s="52">
        <v>0</v>
      </c>
      <c r="X16" s="52">
        <v>0.999971</v>
      </c>
      <c r="Y16" s="52">
        <v>0</v>
      </c>
      <c r="Z16" s="52">
        <v>0</v>
      </c>
      <c r="AA16" s="82">
        <v>16</v>
      </c>
      <c r="AB16" s="82"/>
      <c r="AC16" s="98"/>
      <c r="AD16" s="85" t="s">
        <v>351</v>
      </c>
      <c r="AE16" s="85">
        <v>1543</v>
      </c>
      <c r="AF16" s="85">
        <v>113095</v>
      </c>
      <c r="AG16" s="85">
        <v>17308</v>
      </c>
      <c r="AH16" s="85">
        <v>10825</v>
      </c>
      <c r="AI16" s="85"/>
      <c r="AJ16" s="85" t="s">
        <v>368</v>
      </c>
      <c r="AK16" s="85" t="s">
        <v>380</v>
      </c>
      <c r="AL16" s="90" t="s">
        <v>393</v>
      </c>
      <c r="AM16" s="85"/>
      <c r="AN16" s="87">
        <v>41053.98138888889</v>
      </c>
      <c r="AO16" s="90" t="s">
        <v>407</v>
      </c>
      <c r="AP16" s="85" t="b">
        <v>0</v>
      </c>
      <c r="AQ16" s="85" t="b">
        <v>0</v>
      </c>
      <c r="AR16" s="85" t="b">
        <v>0</v>
      </c>
      <c r="AS16" s="85" t="s">
        <v>312</v>
      </c>
      <c r="AT16" s="85">
        <v>71</v>
      </c>
      <c r="AU16" s="90" t="s">
        <v>415</v>
      </c>
      <c r="AV16" s="85" t="b">
        <v>0</v>
      </c>
      <c r="AW16" s="85" t="s">
        <v>420</v>
      </c>
      <c r="AX16" s="90" t="s">
        <v>434</v>
      </c>
      <c r="AY16" s="85" t="s">
        <v>65</v>
      </c>
      <c r="AZ16" s="85" t="str">
        <f>REPLACE(INDEX(GroupVertices[Group],MATCH(Vertices[[#This Row],[Vertex]],GroupVertices[Vertex],0)),1,1,"")</f>
        <v>4</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224</v>
      </c>
      <c r="B17" s="15"/>
      <c r="C17" s="15" t="s">
        <v>64</v>
      </c>
      <c r="D17" s="93">
        <v>162</v>
      </c>
      <c r="E17" s="81"/>
      <c r="F17" s="112" t="s">
        <v>267</v>
      </c>
      <c r="G17" s="15"/>
      <c r="H17" s="16" t="s">
        <v>224</v>
      </c>
      <c r="I17" s="66"/>
      <c r="J17" s="66"/>
      <c r="K17" s="114" t="s">
        <v>452</v>
      </c>
      <c r="L17" s="94">
        <v>1</v>
      </c>
      <c r="M17" s="95">
        <v>4328.67724609375</v>
      </c>
      <c r="N17" s="95">
        <v>8287.40625</v>
      </c>
      <c r="O17" s="77"/>
      <c r="P17" s="96"/>
      <c r="Q17" s="96"/>
      <c r="R17" s="97"/>
      <c r="S17" s="51">
        <v>1</v>
      </c>
      <c r="T17" s="51">
        <v>1</v>
      </c>
      <c r="U17" s="52">
        <v>0</v>
      </c>
      <c r="V17" s="52">
        <v>0</v>
      </c>
      <c r="W17" s="52">
        <v>0</v>
      </c>
      <c r="X17" s="52">
        <v>0.999971</v>
      </c>
      <c r="Y17" s="52">
        <v>0</v>
      </c>
      <c r="Z17" s="52" t="s">
        <v>759</v>
      </c>
      <c r="AA17" s="82">
        <v>17</v>
      </c>
      <c r="AB17" s="82"/>
      <c r="AC17" s="98"/>
      <c r="AD17" s="85" t="s">
        <v>352</v>
      </c>
      <c r="AE17" s="85">
        <v>11</v>
      </c>
      <c r="AF17" s="85">
        <v>10</v>
      </c>
      <c r="AG17" s="85">
        <v>3902</v>
      </c>
      <c r="AH17" s="85">
        <v>2</v>
      </c>
      <c r="AI17" s="85"/>
      <c r="AJ17" s="85" t="s">
        <v>369</v>
      </c>
      <c r="AK17" s="85"/>
      <c r="AL17" s="85"/>
      <c r="AM17" s="85"/>
      <c r="AN17" s="87">
        <v>41007.48484953704</v>
      </c>
      <c r="AO17" s="85"/>
      <c r="AP17" s="85" t="b">
        <v>1</v>
      </c>
      <c r="AQ17" s="85" t="b">
        <v>0</v>
      </c>
      <c r="AR17" s="85" t="b">
        <v>0</v>
      </c>
      <c r="AS17" s="85" t="s">
        <v>312</v>
      </c>
      <c r="AT17" s="85">
        <v>0</v>
      </c>
      <c r="AU17" s="90" t="s">
        <v>414</v>
      </c>
      <c r="AV17" s="85" t="b">
        <v>0</v>
      </c>
      <c r="AW17" s="85" t="s">
        <v>420</v>
      </c>
      <c r="AX17" s="90" t="s">
        <v>435</v>
      </c>
      <c r="AY17" s="85" t="s">
        <v>66</v>
      </c>
      <c r="AZ17" s="85" t="str">
        <f>REPLACE(INDEX(GroupVertices[Group],MATCH(Vertices[[#This Row],[Vertex]],GroupVertices[Vertex],0)),1,1,"")</f>
        <v>2</v>
      </c>
      <c r="BA17" s="51" t="s">
        <v>678</v>
      </c>
      <c r="BB17" s="51" t="s">
        <v>678</v>
      </c>
      <c r="BC17" s="51" t="s">
        <v>255</v>
      </c>
      <c r="BD17" s="51" t="s">
        <v>255</v>
      </c>
      <c r="BE17" s="51"/>
      <c r="BF17" s="51"/>
      <c r="BG17" s="131" t="s">
        <v>693</v>
      </c>
      <c r="BH17" s="131" t="s">
        <v>697</v>
      </c>
      <c r="BI17" s="131" t="s">
        <v>705</v>
      </c>
      <c r="BJ17" s="131" t="s">
        <v>709</v>
      </c>
      <c r="BK17" s="131">
        <v>0</v>
      </c>
      <c r="BL17" s="134">
        <v>0</v>
      </c>
      <c r="BM17" s="131">
        <v>0</v>
      </c>
      <c r="BN17" s="134">
        <v>0</v>
      </c>
      <c r="BO17" s="131">
        <v>0</v>
      </c>
      <c r="BP17" s="134">
        <v>0</v>
      </c>
      <c r="BQ17" s="131">
        <v>48</v>
      </c>
      <c r="BR17" s="134">
        <v>100</v>
      </c>
      <c r="BS17" s="131">
        <v>48</v>
      </c>
      <c r="BT17" s="2"/>
      <c r="BU17" s="3"/>
      <c r="BV17" s="3"/>
      <c r="BW17" s="3"/>
      <c r="BX17" s="3"/>
    </row>
    <row r="18" spans="1:76" ht="15">
      <c r="A18" s="14" t="s">
        <v>225</v>
      </c>
      <c r="B18" s="15"/>
      <c r="C18" s="15" t="s">
        <v>64</v>
      </c>
      <c r="D18" s="93">
        <v>211.21007766622466</v>
      </c>
      <c r="E18" s="81"/>
      <c r="F18" s="112" t="s">
        <v>268</v>
      </c>
      <c r="G18" s="15"/>
      <c r="H18" s="16" t="s">
        <v>225</v>
      </c>
      <c r="I18" s="66"/>
      <c r="J18" s="66"/>
      <c r="K18" s="114" t="s">
        <v>453</v>
      </c>
      <c r="L18" s="94">
        <v>1</v>
      </c>
      <c r="M18" s="95">
        <v>7353.0654296875</v>
      </c>
      <c r="N18" s="95">
        <v>4999.5</v>
      </c>
      <c r="O18" s="77"/>
      <c r="P18" s="96"/>
      <c r="Q18" s="96"/>
      <c r="R18" s="97"/>
      <c r="S18" s="51">
        <v>2</v>
      </c>
      <c r="T18" s="51">
        <v>1</v>
      </c>
      <c r="U18" s="52">
        <v>0</v>
      </c>
      <c r="V18" s="52">
        <v>1</v>
      </c>
      <c r="W18" s="52">
        <v>0</v>
      </c>
      <c r="X18" s="52">
        <v>1.298207</v>
      </c>
      <c r="Y18" s="52">
        <v>0</v>
      </c>
      <c r="Z18" s="52">
        <v>0</v>
      </c>
      <c r="AA18" s="82">
        <v>18</v>
      </c>
      <c r="AB18" s="82"/>
      <c r="AC18" s="98"/>
      <c r="AD18" s="85" t="s">
        <v>353</v>
      </c>
      <c r="AE18" s="85">
        <v>2458</v>
      </c>
      <c r="AF18" s="85">
        <v>320</v>
      </c>
      <c r="AG18" s="85">
        <v>3157</v>
      </c>
      <c r="AH18" s="85">
        <v>1710</v>
      </c>
      <c r="AI18" s="85"/>
      <c r="AJ18" s="85" t="s">
        <v>370</v>
      </c>
      <c r="AK18" s="85" t="s">
        <v>380</v>
      </c>
      <c r="AL18" s="85"/>
      <c r="AM18" s="85"/>
      <c r="AN18" s="87">
        <v>40424.87842592593</v>
      </c>
      <c r="AO18" s="90" t="s">
        <v>408</v>
      </c>
      <c r="AP18" s="85" t="b">
        <v>0</v>
      </c>
      <c r="AQ18" s="85" t="b">
        <v>0</v>
      </c>
      <c r="AR18" s="85" t="b">
        <v>0</v>
      </c>
      <c r="AS18" s="85" t="s">
        <v>312</v>
      </c>
      <c r="AT18" s="85">
        <v>2</v>
      </c>
      <c r="AU18" s="90" t="s">
        <v>414</v>
      </c>
      <c r="AV18" s="85" t="b">
        <v>0</v>
      </c>
      <c r="AW18" s="85" t="s">
        <v>420</v>
      </c>
      <c r="AX18" s="90" t="s">
        <v>436</v>
      </c>
      <c r="AY18" s="85" t="s">
        <v>66</v>
      </c>
      <c r="AZ18" s="85" t="str">
        <f>REPLACE(INDEX(GroupVertices[Group],MATCH(Vertices[[#This Row],[Vertex]],GroupVertices[Vertex],0)),1,1,"")</f>
        <v>3</v>
      </c>
      <c r="BA18" s="51" t="s">
        <v>252</v>
      </c>
      <c r="BB18" s="51" t="s">
        <v>252</v>
      </c>
      <c r="BC18" s="51" t="s">
        <v>254</v>
      </c>
      <c r="BD18" s="51" t="s">
        <v>254</v>
      </c>
      <c r="BE18" s="51"/>
      <c r="BF18" s="51"/>
      <c r="BG18" s="131" t="s">
        <v>597</v>
      </c>
      <c r="BH18" s="131" t="s">
        <v>597</v>
      </c>
      <c r="BI18" s="131" t="s">
        <v>645</v>
      </c>
      <c r="BJ18" s="131" t="s">
        <v>645</v>
      </c>
      <c r="BK18" s="131">
        <v>0</v>
      </c>
      <c r="BL18" s="134">
        <v>0</v>
      </c>
      <c r="BM18" s="131">
        <v>0</v>
      </c>
      <c r="BN18" s="134">
        <v>0</v>
      </c>
      <c r="BO18" s="131">
        <v>0</v>
      </c>
      <c r="BP18" s="134">
        <v>0</v>
      </c>
      <c r="BQ18" s="131">
        <v>21</v>
      </c>
      <c r="BR18" s="134">
        <v>100</v>
      </c>
      <c r="BS18" s="131">
        <v>21</v>
      </c>
      <c r="BT18" s="2"/>
      <c r="BU18" s="3"/>
      <c r="BV18" s="3"/>
      <c r="BW18" s="3"/>
      <c r="BX18" s="3"/>
    </row>
    <row r="19" spans="1:76" ht="15">
      <c r="A19" s="99" t="s">
        <v>226</v>
      </c>
      <c r="B19" s="100"/>
      <c r="C19" s="100" t="s">
        <v>64</v>
      </c>
      <c r="D19" s="101">
        <v>245.33964766054177</v>
      </c>
      <c r="E19" s="102"/>
      <c r="F19" s="113" t="s">
        <v>269</v>
      </c>
      <c r="G19" s="100"/>
      <c r="H19" s="103" t="s">
        <v>226</v>
      </c>
      <c r="I19" s="104"/>
      <c r="J19" s="104"/>
      <c r="K19" s="115" t="s">
        <v>454</v>
      </c>
      <c r="L19" s="105">
        <v>1</v>
      </c>
      <c r="M19" s="106">
        <v>8987.0810546875</v>
      </c>
      <c r="N19" s="106">
        <v>4999.5</v>
      </c>
      <c r="O19" s="107"/>
      <c r="P19" s="108"/>
      <c r="Q19" s="108"/>
      <c r="R19" s="109"/>
      <c r="S19" s="51">
        <v>0</v>
      </c>
      <c r="T19" s="51">
        <v>1</v>
      </c>
      <c r="U19" s="52">
        <v>0</v>
      </c>
      <c r="V19" s="52">
        <v>1</v>
      </c>
      <c r="W19" s="52">
        <v>0</v>
      </c>
      <c r="X19" s="52">
        <v>0.701735</v>
      </c>
      <c r="Y19" s="52">
        <v>0</v>
      </c>
      <c r="Z19" s="52">
        <v>0</v>
      </c>
      <c r="AA19" s="110">
        <v>19</v>
      </c>
      <c r="AB19" s="110"/>
      <c r="AC19" s="111"/>
      <c r="AD19" s="85" t="s">
        <v>354</v>
      </c>
      <c r="AE19" s="85">
        <v>633</v>
      </c>
      <c r="AF19" s="85">
        <v>535</v>
      </c>
      <c r="AG19" s="85">
        <v>14866</v>
      </c>
      <c r="AH19" s="85">
        <v>51204</v>
      </c>
      <c r="AI19" s="85"/>
      <c r="AJ19" s="85"/>
      <c r="AK19" s="85" t="s">
        <v>381</v>
      </c>
      <c r="AL19" s="85"/>
      <c r="AM19" s="85"/>
      <c r="AN19" s="87">
        <v>40949.408530092594</v>
      </c>
      <c r="AO19" s="90" t="s">
        <v>409</v>
      </c>
      <c r="AP19" s="85" t="b">
        <v>1</v>
      </c>
      <c r="AQ19" s="85" t="b">
        <v>0</v>
      </c>
      <c r="AR19" s="85" t="b">
        <v>1</v>
      </c>
      <c r="AS19" s="85" t="s">
        <v>410</v>
      </c>
      <c r="AT19" s="85">
        <v>4</v>
      </c>
      <c r="AU19" s="90" t="s">
        <v>414</v>
      </c>
      <c r="AV19" s="85" t="b">
        <v>0</v>
      </c>
      <c r="AW19" s="85" t="s">
        <v>420</v>
      </c>
      <c r="AX19" s="90" t="s">
        <v>437</v>
      </c>
      <c r="AY19" s="85" t="s">
        <v>66</v>
      </c>
      <c r="AZ19" s="85" t="str">
        <f>REPLACE(INDEX(GroupVertices[Group],MATCH(Vertices[[#This Row],[Vertex]],GroupVertices[Vertex],0)),1,1,"")</f>
        <v>3</v>
      </c>
      <c r="BA19" s="51"/>
      <c r="BB19" s="51"/>
      <c r="BC19" s="51"/>
      <c r="BD19" s="51"/>
      <c r="BE19" s="51"/>
      <c r="BF19" s="51"/>
      <c r="BG19" s="131" t="s">
        <v>694</v>
      </c>
      <c r="BH19" s="131" t="s">
        <v>694</v>
      </c>
      <c r="BI19" s="131" t="s">
        <v>706</v>
      </c>
      <c r="BJ19" s="131" t="s">
        <v>706</v>
      </c>
      <c r="BK19" s="131">
        <v>0</v>
      </c>
      <c r="BL19" s="134">
        <v>0</v>
      </c>
      <c r="BM19" s="131">
        <v>0</v>
      </c>
      <c r="BN19" s="134">
        <v>0</v>
      </c>
      <c r="BO19" s="131">
        <v>0</v>
      </c>
      <c r="BP19" s="134">
        <v>0</v>
      </c>
      <c r="BQ19" s="131">
        <v>24</v>
      </c>
      <c r="BR19" s="134">
        <v>100</v>
      </c>
      <c r="BS19" s="131">
        <v>24</v>
      </c>
      <c r="BT19" s="2"/>
      <c r="BU19" s="3"/>
      <c r="BV19" s="3"/>
      <c r="BW19" s="3"/>
      <c r="BX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hyperlinks>
    <hyperlink ref="AL3" r:id="rId1" display="http://lamafaisal2.sarahah.com/"/>
    <hyperlink ref="AL4" r:id="rId2" display="https://t.co/acSYbZEghk"/>
    <hyperlink ref="AL5" r:id="rId3" display="https://t.co/nkhtKUTy5Z"/>
    <hyperlink ref="AL6" r:id="rId4" display="http://instagram.com/Arab_InSomnia"/>
    <hyperlink ref="AL7" r:id="rId5" display="http://sayat.me/Balfitoury"/>
    <hyperlink ref="AL8" r:id="rId6" display="https://curiouscat.me/Appii"/>
    <hyperlink ref="AL9" r:id="rId7" display="https://instagram.com/thatboyfaris?utmy_source=ig_profile_share&amp;igshid=1kyqkf8y58a9g"/>
    <hyperlink ref="AL10" r:id="rId8" display="https://curiouscat.me/maryemnabill"/>
    <hyperlink ref="AL12" r:id="rId9" display="https://daliazedan911.sarahah.com/"/>
    <hyperlink ref="AL13" r:id="rId10" display="https://instagram.com/badarchetict?utm_source=ig_profile_share&amp;igshid=1sxyglzvofpuw"/>
    <hyperlink ref="AL14" r:id="rId11" display="https://www.instagram.com/muhamadhesham/"/>
    <hyperlink ref="AL16" r:id="rId12" display="http://hamedalmaliki.blogspot.com/"/>
    <hyperlink ref="AO3" r:id="rId13" display="https://pbs.twimg.com/profile_banners/455842211/1381085536"/>
    <hyperlink ref="AO4" r:id="rId14" display="https://pbs.twimg.com/profile_banners/364899593/1506806374"/>
    <hyperlink ref="AO5" r:id="rId15" display="https://pbs.twimg.com/profile_banners/851492631058288641/1550859089"/>
    <hyperlink ref="AO6" r:id="rId16" display="https://pbs.twimg.com/profile_banners/850137609590513667/1557071475"/>
    <hyperlink ref="AO7" r:id="rId17" display="https://pbs.twimg.com/profile_banners/996267812271349760/1541152274"/>
    <hyperlink ref="AO8" r:id="rId18" display="https://pbs.twimg.com/profile_banners/774566047290654721/1553789679"/>
    <hyperlink ref="AO9" r:id="rId19" display="https://pbs.twimg.com/profile_banners/792731235932078080/1557878583"/>
    <hyperlink ref="AO10" r:id="rId20" display="https://pbs.twimg.com/profile_banners/1105140521507454978/1557276146"/>
    <hyperlink ref="AO11" r:id="rId21" display="https://pbs.twimg.com/profile_banners/838003546591199233/1557958028"/>
    <hyperlink ref="AO12" r:id="rId22" display="https://pbs.twimg.com/profile_banners/803249402353696768/1552846877"/>
    <hyperlink ref="AO13" r:id="rId23" display="https://pbs.twimg.com/profile_banners/3037690169/1556040352"/>
    <hyperlink ref="AO14" r:id="rId24" display="https://pbs.twimg.com/profile_banners/2784516968/1555641200"/>
    <hyperlink ref="AO15" r:id="rId25" display="https://pbs.twimg.com/profile_banners/500718452/1554835729"/>
    <hyperlink ref="AO16" r:id="rId26" display="https://pbs.twimg.com/profile_banners/589509845/1485901121"/>
    <hyperlink ref="AO18" r:id="rId27" display="https://pbs.twimg.com/profile_banners/186581761/1541229629"/>
    <hyperlink ref="AO19" r:id="rId28" display="https://pbs.twimg.com/profile_banners/488312018/1446697965"/>
    <hyperlink ref="AU3" r:id="rId29" display="http://abs.twimg.com/images/themes/theme18/bg.gif"/>
    <hyperlink ref="AU4" r:id="rId30" display="http://abs.twimg.com/images/themes/theme1/bg.png"/>
    <hyperlink ref="AU5" r:id="rId31" display="http://abs.twimg.com/images/themes/theme1/bg.png"/>
    <hyperlink ref="AU6" r:id="rId32" display="http://abs.twimg.com/images/themes/theme1/bg.png"/>
    <hyperlink ref="AU7" r:id="rId33" display="http://abs.twimg.com/images/themes/theme1/bg.png"/>
    <hyperlink ref="AU13" r:id="rId34" display="http://abs.twimg.com/images/themes/theme1/bg.png"/>
    <hyperlink ref="AU14" r:id="rId35" display="http://abs.twimg.com/images/themes/theme1/bg.png"/>
    <hyperlink ref="AU15" r:id="rId36" display="http://abs.twimg.com/images/themes/theme1/bg.png"/>
    <hyperlink ref="AU16" r:id="rId37" display="http://abs.twimg.com/images/themes/theme11/bg.gif"/>
    <hyperlink ref="AU17" r:id="rId38" display="http://abs.twimg.com/images/themes/theme1/bg.png"/>
    <hyperlink ref="AU18" r:id="rId39" display="http://abs.twimg.com/images/themes/theme1/bg.png"/>
    <hyperlink ref="AU19" r:id="rId40" display="http://abs.twimg.com/images/themes/theme1/bg.png"/>
    <hyperlink ref="F3" r:id="rId41" display="http://pbs.twimg.com/profile_images/1055070352093650944/yFQ0hgK1_normal.jpg"/>
    <hyperlink ref="F4" r:id="rId42" display="http://pbs.twimg.com/profile_images/1021061248367185920/n4PBnDv1_normal.jpg"/>
    <hyperlink ref="F5" r:id="rId43" display="http://pbs.twimg.com/profile_images/1099008784373039104/u3ONS6dF_normal.jpg"/>
    <hyperlink ref="F6" r:id="rId44" display="http://pbs.twimg.com/profile_images/1125065416282390528/LAALXzrC_normal.jpg"/>
    <hyperlink ref="F7" r:id="rId45" display="http://pbs.twimg.com/profile_images/1122622827117543424/MtakGxOh_normal.jpg"/>
    <hyperlink ref="F8" r:id="rId46" display="http://pbs.twimg.com/profile_images/1128757254558310402/6vEkZrLG_normal.jpg"/>
    <hyperlink ref="F9" r:id="rId47" display="http://pbs.twimg.com/profile_images/1116173267755204608/VXAPinXO_normal.jpg"/>
    <hyperlink ref="F10" r:id="rId48" display="http://pbs.twimg.com/profile_images/1125904229674180614/DiAyYPRS_normal.jpg"/>
    <hyperlink ref="F11" r:id="rId49" display="http://pbs.twimg.com/profile_images/1128782037761036289/zycPLSnp_normal.jpg"/>
    <hyperlink ref="F12" r:id="rId50" display="http://pbs.twimg.com/profile_images/1127214179683844096/5ya212G0_normal.jpg"/>
    <hyperlink ref="F13" r:id="rId51" display="http://pbs.twimg.com/profile_images/1128138434932088832/s7OU378R_normal.jpg"/>
    <hyperlink ref="F14" r:id="rId52" display="http://pbs.twimg.com/profile_images/1124347112026714117/zAncUM01_normal.jpg"/>
    <hyperlink ref="F15" r:id="rId53" display="http://pbs.twimg.com/profile_images/1101188002045407232/Mz1GKgzU_normal.jpg"/>
    <hyperlink ref="F16" r:id="rId54" display="http://pbs.twimg.com/profile_images/1100174515500396545/7yJ5120p_normal.jpg"/>
    <hyperlink ref="F17" r:id="rId55" display="http://pbs.twimg.com/profile_images/2065978539/________________21______normal.png"/>
    <hyperlink ref="F18" r:id="rId56" display="http://pbs.twimg.com/profile_images/1058849770083704833/AgxixVkq_normal.jpg"/>
    <hyperlink ref="F19" r:id="rId57" display="http://pbs.twimg.com/profile_images/989417168377872384/ymK2v3Cy_normal.jpg"/>
    <hyperlink ref="AX3" r:id="rId58" display="https://twitter.com/lamafaisal2"/>
    <hyperlink ref="AX4" r:id="rId59" display="https://twitter.com/bnosh_77"/>
    <hyperlink ref="AX5" r:id="rId60" display="https://twitter.com/lullabyteam"/>
    <hyperlink ref="AX6" r:id="rId61" display="https://twitter.com/arab_insomnia"/>
    <hyperlink ref="AX7" r:id="rId62" display="https://twitter.com/brehanelfaitory"/>
    <hyperlink ref="AX8" r:id="rId63" display="https://twitter.com/iibrahimashoor"/>
    <hyperlink ref="AX9" r:id="rId64" display="https://twitter.com/thatboyfaris"/>
    <hyperlink ref="AX10" r:id="rId65" display="https://twitter.com/maryemnabill"/>
    <hyperlink ref="AX11" r:id="rId66" display="https://twitter.com/totarabea1"/>
    <hyperlink ref="AX12" r:id="rId67" display="https://twitter.com/dalia_zedan1"/>
    <hyperlink ref="AX13" r:id="rId68" display="https://twitter.com/hereishossam"/>
    <hyperlink ref="AX14" r:id="rId69" display="https://twitter.com/mahmdhesham"/>
    <hyperlink ref="AX15" r:id="rId70" display="https://twitter.com/omarmishhadani"/>
    <hyperlink ref="AX16" r:id="rId71" display="https://twitter.com/hamed_almaliki"/>
    <hyperlink ref="AX17" r:id="rId72" display="https://twitter.com/arabic_top"/>
    <hyperlink ref="AX18" r:id="rId73" display="https://twitter.com/alsofagyy"/>
    <hyperlink ref="AX19" r:id="rId74" display="https://twitter.com/wisso75fares"/>
  </hyperlinks>
  <printOptions/>
  <pageMargins left="0.7" right="0.7" top="0.75" bottom="0.75" header="0.3" footer="0.3"/>
  <pageSetup horizontalDpi="600" verticalDpi="600" orientation="portrait" r:id="rId78"/>
  <legacyDrawing r:id="rId76"/>
  <tableParts>
    <tablePart r:id="rId7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531</v>
      </c>
      <c r="Z2" s="13" t="s">
        <v>540</v>
      </c>
      <c r="AA2" s="13" t="s">
        <v>549</v>
      </c>
      <c r="AB2" s="13" t="s">
        <v>594</v>
      </c>
      <c r="AC2" s="13" t="s">
        <v>642</v>
      </c>
      <c r="AD2" s="13" t="s">
        <v>661</v>
      </c>
      <c r="AE2" s="13" t="s">
        <v>662</v>
      </c>
      <c r="AF2" s="13" t="s">
        <v>670</v>
      </c>
      <c r="AG2" s="67" t="s">
        <v>748</v>
      </c>
      <c r="AH2" s="67" t="s">
        <v>749</v>
      </c>
      <c r="AI2" s="67" t="s">
        <v>750</v>
      </c>
      <c r="AJ2" s="67" t="s">
        <v>751</v>
      </c>
      <c r="AK2" s="67" t="s">
        <v>752</v>
      </c>
      <c r="AL2" s="67" t="s">
        <v>753</v>
      </c>
      <c r="AM2" s="67" t="s">
        <v>754</v>
      </c>
      <c r="AN2" s="67" t="s">
        <v>755</v>
      </c>
      <c r="AO2" s="67" t="s">
        <v>758</v>
      </c>
    </row>
    <row r="3" spans="1:41" ht="15">
      <c r="A3" s="125" t="s">
        <v>494</v>
      </c>
      <c r="B3" s="126" t="s">
        <v>500</v>
      </c>
      <c r="C3" s="126" t="s">
        <v>56</v>
      </c>
      <c r="D3" s="117"/>
      <c r="E3" s="116"/>
      <c r="F3" s="118" t="s">
        <v>766</v>
      </c>
      <c r="G3" s="119"/>
      <c r="H3" s="119"/>
      <c r="I3" s="120">
        <v>3</v>
      </c>
      <c r="J3" s="121"/>
      <c r="K3" s="51">
        <v>6</v>
      </c>
      <c r="L3" s="51">
        <v>6</v>
      </c>
      <c r="M3" s="51">
        <v>0</v>
      </c>
      <c r="N3" s="51">
        <v>6</v>
      </c>
      <c r="O3" s="51">
        <v>1</v>
      </c>
      <c r="P3" s="52">
        <v>0</v>
      </c>
      <c r="Q3" s="52">
        <v>0</v>
      </c>
      <c r="R3" s="51">
        <v>1</v>
      </c>
      <c r="S3" s="51">
        <v>0</v>
      </c>
      <c r="T3" s="51">
        <v>6</v>
      </c>
      <c r="U3" s="51">
        <v>6</v>
      </c>
      <c r="V3" s="51">
        <v>2</v>
      </c>
      <c r="W3" s="52">
        <v>1.388889</v>
      </c>
      <c r="X3" s="52">
        <v>0.16666666666666666</v>
      </c>
      <c r="Y3" s="85"/>
      <c r="Z3" s="85"/>
      <c r="AA3" s="85"/>
      <c r="AB3" s="91" t="s">
        <v>595</v>
      </c>
      <c r="AC3" s="91" t="s">
        <v>643</v>
      </c>
      <c r="AD3" s="91"/>
      <c r="AE3" s="91" t="s">
        <v>221</v>
      </c>
      <c r="AF3" s="91" t="s">
        <v>671</v>
      </c>
      <c r="AG3" s="131">
        <v>0</v>
      </c>
      <c r="AH3" s="134">
        <v>0</v>
      </c>
      <c r="AI3" s="131">
        <v>0</v>
      </c>
      <c r="AJ3" s="134">
        <v>0</v>
      </c>
      <c r="AK3" s="131">
        <v>0</v>
      </c>
      <c r="AL3" s="134">
        <v>0</v>
      </c>
      <c r="AM3" s="131">
        <v>136</v>
      </c>
      <c r="AN3" s="134">
        <v>100</v>
      </c>
      <c r="AO3" s="131">
        <v>136</v>
      </c>
    </row>
    <row r="4" spans="1:41" ht="15">
      <c r="A4" s="125" t="s">
        <v>495</v>
      </c>
      <c r="B4" s="126" t="s">
        <v>501</v>
      </c>
      <c r="C4" s="126" t="s">
        <v>56</v>
      </c>
      <c r="D4" s="122"/>
      <c r="E4" s="100"/>
      <c r="F4" s="103" t="s">
        <v>767</v>
      </c>
      <c r="G4" s="107"/>
      <c r="H4" s="107"/>
      <c r="I4" s="123">
        <v>4</v>
      </c>
      <c r="J4" s="110"/>
      <c r="K4" s="51">
        <v>3</v>
      </c>
      <c r="L4" s="51">
        <v>1</v>
      </c>
      <c r="M4" s="51">
        <v>6</v>
      </c>
      <c r="N4" s="51">
        <v>7</v>
      </c>
      <c r="O4" s="51">
        <v>7</v>
      </c>
      <c r="P4" s="52" t="s">
        <v>759</v>
      </c>
      <c r="Q4" s="52" t="s">
        <v>759</v>
      </c>
      <c r="R4" s="51">
        <v>3</v>
      </c>
      <c r="S4" s="51">
        <v>3</v>
      </c>
      <c r="T4" s="51">
        <v>1</v>
      </c>
      <c r="U4" s="51">
        <v>4</v>
      </c>
      <c r="V4" s="51">
        <v>0</v>
      </c>
      <c r="W4" s="52">
        <v>0</v>
      </c>
      <c r="X4" s="52">
        <v>0</v>
      </c>
      <c r="Y4" s="85" t="s">
        <v>532</v>
      </c>
      <c r="Z4" s="85" t="s">
        <v>541</v>
      </c>
      <c r="AA4" s="85"/>
      <c r="AB4" s="91" t="s">
        <v>596</v>
      </c>
      <c r="AC4" s="91" t="s">
        <v>644</v>
      </c>
      <c r="AD4" s="91"/>
      <c r="AE4" s="91"/>
      <c r="AF4" s="91" t="s">
        <v>672</v>
      </c>
      <c r="AG4" s="131">
        <v>0</v>
      </c>
      <c r="AH4" s="134">
        <v>0</v>
      </c>
      <c r="AI4" s="131">
        <v>0</v>
      </c>
      <c r="AJ4" s="134">
        <v>0</v>
      </c>
      <c r="AK4" s="131">
        <v>0</v>
      </c>
      <c r="AL4" s="134">
        <v>0</v>
      </c>
      <c r="AM4" s="131">
        <v>114</v>
      </c>
      <c r="AN4" s="134">
        <v>100</v>
      </c>
      <c r="AO4" s="131">
        <v>114</v>
      </c>
    </row>
    <row r="5" spans="1:41" ht="15">
      <c r="A5" s="125" t="s">
        <v>496</v>
      </c>
      <c r="B5" s="126" t="s">
        <v>502</v>
      </c>
      <c r="C5" s="126" t="s">
        <v>56</v>
      </c>
      <c r="D5" s="122"/>
      <c r="E5" s="100"/>
      <c r="F5" s="103" t="s">
        <v>768</v>
      </c>
      <c r="G5" s="107"/>
      <c r="H5" s="107"/>
      <c r="I5" s="123">
        <v>5</v>
      </c>
      <c r="J5" s="110"/>
      <c r="K5" s="51">
        <v>2</v>
      </c>
      <c r="L5" s="51">
        <v>2</v>
      </c>
      <c r="M5" s="51">
        <v>0</v>
      </c>
      <c r="N5" s="51">
        <v>2</v>
      </c>
      <c r="O5" s="51">
        <v>1</v>
      </c>
      <c r="P5" s="52">
        <v>0</v>
      </c>
      <c r="Q5" s="52">
        <v>0</v>
      </c>
      <c r="R5" s="51">
        <v>1</v>
      </c>
      <c r="S5" s="51">
        <v>0</v>
      </c>
      <c r="T5" s="51">
        <v>2</v>
      </c>
      <c r="U5" s="51">
        <v>2</v>
      </c>
      <c r="V5" s="51">
        <v>1</v>
      </c>
      <c r="W5" s="52">
        <v>0.5</v>
      </c>
      <c r="X5" s="52">
        <v>0.5</v>
      </c>
      <c r="Y5" s="85" t="s">
        <v>252</v>
      </c>
      <c r="Z5" s="85" t="s">
        <v>254</v>
      </c>
      <c r="AA5" s="85"/>
      <c r="AB5" s="91" t="s">
        <v>597</v>
      </c>
      <c r="AC5" s="91" t="s">
        <v>645</v>
      </c>
      <c r="AD5" s="91"/>
      <c r="AE5" s="91" t="s">
        <v>225</v>
      </c>
      <c r="AF5" s="91" t="s">
        <v>673</v>
      </c>
      <c r="AG5" s="131">
        <v>0</v>
      </c>
      <c r="AH5" s="134">
        <v>0</v>
      </c>
      <c r="AI5" s="131">
        <v>0</v>
      </c>
      <c r="AJ5" s="134">
        <v>0</v>
      </c>
      <c r="AK5" s="131">
        <v>0</v>
      </c>
      <c r="AL5" s="134">
        <v>0</v>
      </c>
      <c r="AM5" s="131">
        <v>45</v>
      </c>
      <c r="AN5" s="134">
        <v>100</v>
      </c>
      <c r="AO5" s="131">
        <v>45</v>
      </c>
    </row>
    <row r="6" spans="1:41" ht="15">
      <c r="A6" s="125" t="s">
        <v>497</v>
      </c>
      <c r="B6" s="126" t="s">
        <v>503</v>
      </c>
      <c r="C6" s="126" t="s">
        <v>56</v>
      </c>
      <c r="D6" s="122"/>
      <c r="E6" s="100"/>
      <c r="F6" s="103" t="s">
        <v>497</v>
      </c>
      <c r="G6" s="107"/>
      <c r="H6" s="107"/>
      <c r="I6" s="123">
        <v>6</v>
      </c>
      <c r="J6" s="110"/>
      <c r="K6" s="51">
        <v>2</v>
      </c>
      <c r="L6" s="51">
        <v>1</v>
      </c>
      <c r="M6" s="51">
        <v>0</v>
      </c>
      <c r="N6" s="51">
        <v>1</v>
      </c>
      <c r="O6" s="51">
        <v>0</v>
      </c>
      <c r="P6" s="52">
        <v>0</v>
      </c>
      <c r="Q6" s="52">
        <v>0</v>
      </c>
      <c r="R6" s="51">
        <v>1</v>
      </c>
      <c r="S6" s="51">
        <v>0</v>
      </c>
      <c r="T6" s="51">
        <v>2</v>
      </c>
      <c r="U6" s="51">
        <v>1</v>
      </c>
      <c r="V6" s="51">
        <v>1</v>
      </c>
      <c r="W6" s="52">
        <v>0.5</v>
      </c>
      <c r="X6" s="52">
        <v>0.5</v>
      </c>
      <c r="Y6" s="85"/>
      <c r="Z6" s="85"/>
      <c r="AA6" s="85"/>
      <c r="AB6" s="91" t="s">
        <v>310</v>
      </c>
      <c r="AC6" s="91" t="s">
        <v>310</v>
      </c>
      <c r="AD6" s="91" t="s">
        <v>228</v>
      </c>
      <c r="AE6" s="91"/>
      <c r="AF6" s="91" t="s">
        <v>674</v>
      </c>
      <c r="AG6" s="131">
        <v>0</v>
      </c>
      <c r="AH6" s="134">
        <v>0</v>
      </c>
      <c r="AI6" s="131">
        <v>0</v>
      </c>
      <c r="AJ6" s="134">
        <v>0</v>
      </c>
      <c r="AK6" s="131">
        <v>0</v>
      </c>
      <c r="AL6" s="134">
        <v>0</v>
      </c>
      <c r="AM6" s="131">
        <v>21</v>
      </c>
      <c r="AN6" s="134">
        <v>100</v>
      </c>
      <c r="AO6" s="131">
        <v>21</v>
      </c>
    </row>
    <row r="7" spans="1:41" ht="15">
      <c r="A7" s="125" t="s">
        <v>498</v>
      </c>
      <c r="B7" s="126" t="s">
        <v>504</v>
      </c>
      <c r="C7" s="126" t="s">
        <v>56</v>
      </c>
      <c r="D7" s="122"/>
      <c r="E7" s="100"/>
      <c r="F7" s="103" t="s">
        <v>769</v>
      </c>
      <c r="G7" s="107"/>
      <c r="H7" s="107"/>
      <c r="I7" s="123">
        <v>7</v>
      </c>
      <c r="J7" s="110"/>
      <c r="K7" s="51">
        <v>2</v>
      </c>
      <c r="L7" s="51">
        <v>2</v>
      </c>
      <c r="M7" s="51">
        <v>0</v>
      </c>
      <c r="N7" s="51">
        <v>2</v>
      </c>
      <c r="O7" s="51">
        <v>1</v>
      </c>
      <c r="P7" s="52">
        <v>0</v>
      </c>
      <c r="Q7" s="52">
        <v>0</v>
      </c>
      <c r="R7" s="51">
        <v>1</v>
      </c>
      <c r="S7" s="51">
        <v>0</v>
      </c>
      <c r="T7" s="51">
        <v>2</v>
      </c>
      <c r="U7" s="51">
        <v>2</v>
      </c>
      <c r="V7" s="51">
        <v>1</v>
      </c>
      <c r="W7" s="52">
        <v>0.5</v>
      </c>
      <c r="X7" s="52">
        <v>0.5</v>
      </c>
      <c r="Y7" s="85" t="s">
        <v>246</v>
      </c>
      <c r="Z7" s="85" t="s">
        <v>253</v>
      </c>
      <c r="AA7" s="85"/>
      <c r="AB7" s="91" t="s">
        <v>598</v>
      </c>
      <c r="AC7" s="91" t="s">
        <v>646</v>
      </c>
      <c r="AD7" s="91"/>
      <c r="AE7" s="91" t="s">
        <v>213</v>
      </c>
      <c r="AF7" s="91" t="s">
        <v>675</v>
      </c>
      <c r="AG7" s="131">
        <v>0</v>
      </c>
      <c r="AH7" s="134">
        <v>0</v>
      </c>
      <c r="AI7" s="131">
        <v>0</v>
      </c>
      <c r="AJ7" s="134">
        <v>0</v>
      </c>
      <c r="AK7" s="131">
        <v>0</v>
      </c>
      <c r="AL7" s="134">
        <v>0</v>
      </c>
      <c r="AM7" s="131">
        <v>18</v>
      </c>
      <c r="AN7" s="134">
        <v>100</v>
      </c>
      <c r="AO7" s="131">
        <v>18</v>
      </c>
    </row>
    <row r="8" spans="1:41" ht="15">
      <c r="A8" s="125" t="s">
        <v>499</v>
      </c>
      <c r="B8" s="126" t="s">
        <v>505</v>
      </c>
      <c r="C8" s="126" t="s">
        <v>56</v>
      </c>
      <c r="D8" s="122"/>
      <c r="E8" s="100"/>
      <c r="F8" s="103" t="s">
        <v>770</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c r="Z8" s="85"/>
      <c r="AA8" s="85"/>
      <c r="AB8" s="91" t="s">
        <v>572</v>
      </c>
      <c r="AC8" s="91" t="s">
        <v>310</v>
      </c>
      <c r="AD8" s="91" t="s">
        <v>227</v>
      </c>
      <c r="AE8" s="91"/>
      <c r="AF8" s="91" t="s">
        <v>676</v>
      </c>
      <c r="AG8" s="131">
        <v>0</v>
      </c>
      <c r="AH8" s="134">
        <v>0</v>
      </c>
      <c r="AI8" s="131">
        <v>0</v>
      </c>
      <c r="AJ8" s="134">
        <v>0</v>
      </c>
      <c r="AK8" s="131">
        <v>0</v>
      </c>
      <c r="AL8" s="134">
        <v>0</v>
      </c>
      <c r="AM8" s="131">
        <v>17</v>
      </c>
      <c r="AN8" s="134">
        <v>100</v>
      </c>
      <c r="AO8" s="131">
        <v>17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494</v>
      </c>
      <c r="B2" s="91" t="s">
        <v>222</v>
      </c>
      <c r="C2" s="85">
        <f>VLOOKUP(GroupVertices[[#This Row],[Vertex]],Vertices[],MATCH("ID",Vertices[[#Headers],[Vertex]:[Vertex Content Word Count]],0),FALSE)</f>
        <v>14</v>
      </c>
    </row>
    <row r="3" spans="1:3" ht="15">
      <c r="A3" s="85" t="s">
        <v>494</v>
      </c>
      <c r="B3" s="91" t="s">
        <v>221</v>
      </c>
      <c r="C3" s="85">
        <f>VLOOKUP(GroupVertices[[#This Row],[Vertex]],Vertices[],MATCH("ID",Vertices[[#Headers],[Vertex]:[Vertex Content Word Count]],0),FALSE)</f>
        <v>9</v>
      </c>
    </row>
    <row r="4" spans="1:3" ht="15">
      <c r="A4" s="85" t="s">
        <v>494</v>
      </c>
      <c r="B4" s="91" t="s">
        <v>220</v>
      </c>
      <c r="C4" s="85">
        <f>VLOOKUP(GroupVertices[[#This Row],[Vertex]],Vertices[],MATCH("ID",Vertices[[#Headers],[Vertex]:[Vertex Content Word Count]],0),FALSE)</f>
        <v>13</v>
      </c>
    </row>
    <row r="5" spans="1:3" ht="15">
      <c r="A5" s="85" t="s">
        <v>494</v>
      </c>
      <c r="B5" s="91" t="s">
        <v>219</v>
      </c>
      <c r="C5" s="85">
        <f>VLOOKUP(GroupVertices[[#This Row],[Vertex]],Vertices[],MATCH("ID",Vertices[[#Headers],[Vertex]:[Vertex Content Word Count]],0),FALSE)</f>
        <v>12</v>
      </c>
    </row>
    <row r="6" spans="1:3" ht="15">
      <c r="A6" s="85" t="s">
        <v>494</v>
      </c>
      <c r="B6" s="91" t="s">
        <v>217</v>
      </c>
      <c r="C6" s="85">
        <f>VLOOKUP(GroupVertices[[#This Row],[Vertex]],Vertices[],MATCH("ID",Vertices[[#Headers],[Vertex]:[Vertex Content Word Count]],0),FALSE)</f>
        <v>10</v>
      </c>
    </row>
    <row r="7" spans="1:3" ht="15">
      <c r="A7" s="85" t="s">
        <v>494</v>
      </c>
      <c r="B7" s="91" t="s">
        <v>216</v>
      </c>
      <c r="C7" s="85">
        <f>VLOOKUP(GroupVertices[[#This Row],[Vertex]],Vertices[],MATCH("ID",Vertices[[#Headers],[Vertex]:[Vertex Content Word Count]],0),FALSE)</f>
        <v>8</v>
      </c>
    </row>
    <row r="8" spans="1:3" ht="15">
      <c r="A8" s="85" t="s">
        <v>495</v>
      </c>
      <c r="B8" s="91" t="s">
        <v>215</v>
      </c>
      <c r="C8" s="85">
        <f>VLOOKUP(GroupVertices[[#This Row],[Vertex]],Vertices[],MATCH("ID",Vertices[[#Headers],[Vertex]:[Vertex Content Word Count]],0),FALSE)</f>
        <v>7</v>
      </c>
    </row>
    <row r="9" spans="1:3" ht="15">
      <c r="A9" s="85" t="s">
        <v>495</v>
      </c>
      <c r="B9" s="91" t="s">
        <v>218</v>
      </c>
      <c r="C9" s="85">
        <f>VLOOKUP(GroupVertices[[#This Row],[Vertex]],Vertices[],MATCH("ID",Vertices[[#Headers],[Vertex]:[Vertex Content Word Count]],0),FALSE)</f>
        <v>11</v>
      </c>
    </row>
    <row r="10" spans="1:3" ht="15">
      <c r="A10" s="85" t="s">
        <v>495</v>
      </c>
      <c r="B10" s="91" t="s">
        <v>224</v>
      </c>
      <c r="C10" s="85">
        <f>VLOOKUP(GroupVertices[[#This Row],[Vertex]],Vertices[],MATCH("ID",Vertices[[#Headers],[Vertex]:[Vertex Content Word Count]],0),FALSE)</f>
        <v>17</v>
      </c>
    </row>
    <row r="11" spans="1:3" ht="15">
      <c r="A11" s="85" t="s">
        <v>496</v>
      </c>
      <c r="B11" s="91" t="s">
        <v>226</v>
      </c>
      <c r="C11" s="85">
        <f>VLOOKUP(GroupVertices[[#This Row],[Vertex]],Vertices[],MATCH("ID",Vertices[[#Headers],[Vertex]:[Vertex Content Word Count]],0),FALSE)</f>
        <v>19</v>
      </c>
    </row>
    <row r="12" spans="1:3" ht="15">
      <c r="A12" s="85" t="s">
        <v>496</v>
      </c>
      <c r="B12" s="91" t="s">
        <v>225</v>
      </c>
      <c r="C12" s="85">
        <f>VLOOKUP(GroupVertices[[#This Row],[Vertex]],Vertices[],MATCH("ID",Vertices[[#Headers],[Vertex]:[Vertex Content Word Count]],0),FALSE)</f>
        <v>18</v>
      </c>
    </row>
    <row r="13" spans="1:3" ht="15">
      <c r="A13" s="85" t="s">
        <v>497</v>
      </c>
      <c r="B13" s="91" t="s">
        <v>223</v>
      </c>
      <c r="C13" s="85">
        <f>VLOOKUP(GroupVertices[[#This Row],[Vertex]],Vertices[],MATCH("ID",Vertices[[#Headers],[Vertex]:[Vertex Content Word Count]],0),FALSE)</f>
        <v>15</v>
      </c>
    </row>
    <row r="14" spans="1:3" ht="15">
      <c r="A14" s="85" t="s">
        <v>497</v>
      </c>
      <c r="B14" s="91" t="s">
        <v>228</v>
      </c>
      <c r="C14" s="85">
        <f>VLOOKUP(GroupVertices[[#This Row],[Vertex]],Vertices[],MATCH("ID",Vertices[[#Headers],[Vertex]:[Vertex Content Word Count]],0),FALSE)</f>
        <v>16</v>
      </c>
    </row>
    <row r="15" spans="1:3" ht="15">
      <c r="A15" s="85" t="s">
        <v>498</v>
      </c>
      <c r="B15" s="91" t="s">
        <v>214</v>
      </c>
      <c r="C15" s="85">
        <f>VLOOKUP(GroupVertices[[#This Row],[Vertex]],Vertices[],MATCH("ID",Vertices[[#Headers],[Vertex]:[Vertex Content Word Count]],0),FALSE)</f>
        <v>6</v>
      </c>
    </row>
    <row r="16" spans="1:3" ht="15">
      <c r="A16" s="85" t="s">
        <v>498</v>
      </c>
      <c r="B16" s="91" t="s">
        <v>213</v>
      </c>
      <c r="C16" s="85">
        <f>VLOOKUP(GroupVertices[[#This Row],[Vertex]],Vertices[],MATCH("ID",Vertices[[#Headers],[Vertex]:[Vertex Content Word Count]],0),FALSE)</f>
        <v>5</v>
      </c>
    </row>
    <row r="17" spans="1:3" ht="15">
      <c r="A17" s="85" t="s">
        <v>499</v>
      </c>
      <c r="B17" s="91" t="s">
        <v>212</v>
      </c>
      <c r="C17" s="85">
        <f>VLOOKUP(GroupVertices[[#This Row],[Vertex]],Vertices[],MATCH("ID",Vertices[[#Headers],[Vertex]:[Vertex Content Word Count]],0),FALSE)</f>
        <v>3</v>
      </c>
    </row>
    <row r="18" spans="1:3" ht="15">
      <c r="A18" s="85" t="s">
        <v>499</v>
      </c>
      <c r="B18" s="91" t="s">
        <v>227</v>
      </c>
      <c r="C18"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512</v>
      </c>
      <c r="B2" s="36" t="s">
        <v>455</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11</v>
      </c>
      <c r="P2" s="39">
        <f>MIN(Vertices[PageRank])</f>
        <v>0.58535</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0.36363636363636365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0.006513781818181819</v>
      </c>
      <c r="O3" s="42">
        <f>COUNTIF(Vertices[Eigenvector Centrality],"&gt;= "&amp;N3)-COUNTIF(Vertices[Eigenvector Centrality],"&gt;="&amp;N4)</f>
        <v>0</v>
      </c>
      <c r="P3" s="41">
        <f aca="true" t="shared" si="7" ref="P3:P26">P2+($P$57-$P$2)/BinDivisor</f>
        <v>0.6305814000000001</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0.21818181818181817</v>
      </c>
      <c r="G4" s="40">
        <f>COUNTIF(Vertices[In-Degree],"&gt;= "&amp;F4)-COUNTIF(Vertices[In-Degree],"&gt;="&amp;F5)</f>
        <v>0</v>
      </c>
      <c r="H4" s="39">
        <f t="shared" si="3"/>
        <v>0.03636363636363636</v>
      </c>
      <c r="I4" s="40">
        <f>COUNTIF(Vertices[Out-Degree],"&gt;= "&amp;H4)-COUNTIF(Vertices[Out-Degree],"&gt;="&amp;H5)</f>
        <v>0</v>
      </c>
      <c r="J4" s="39">
        <f t="shared" si="4"/>
        <v>0.7272727272727273</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0.013027563636363638</v>
      </c>
      <c r="O4" s="40">
        <f>COUNTIF(Vertices[Eigenvector Centrality],"&gt;= "&amp;N4)-COUNTIF(Vertices[Eigenvector Centrality],"&gt;="&amp;N5)</f>
        <v>0</v>
      </c>
      <c r="P4" s="39">
        <f t="shared" si="7"/>
        <v>0.6758128000000001</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0.32727272727272727</v>
      </c>
      <c r="G5" s="42">
        <f>COUNTIF(Vertices[In-Degree],"&gt;= "&amp;F5)-COUNTIF(Vertices[In-Degree],"&gt;="&amp;F6)</f>
        <v>0</v>
      </c>
      <c r="H5" s="41">
        <f t="shared" si="3"/>
        <v>0.05454545454545454</v>
      </c>
      <c r="I5" s="42">
        <f>COUNTIF(Vertices[Out-Degree],"&gt;= "&amp;H5)-COUNTIF(Vertices[Out-Degree],"&gt;="&amp;H6)</f>
        <v>0</v>
      </c>
      <c r="J5" s="41">
        <f t="shared" si="4"/>
        <v>1.0909090909090908</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0.01954134545454546</v>
      </c>
      <c r="O5" s="42">
        <f>COUNTIF(Vertices[Eigenvector Centrality],"&gt;= "&amp;N5)-COUNTIF(Vertices[Eigenvector Centrality],"&gt;="&amp;N6)</f>
        <v>0</v>
      </c>
      <c r="P5" s="41">
        <f t="shared" si="7"/>
        <v>0.7210442000000001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0.43636363636363634</v>
      </c>
      <c r="G6" s="40">
        <f>COUNTIF(Vertices[In-Degree],"&gt;= "&amp;F6)-COUNTIF(Vertices[In-Degree],"&gt;="&amp;F7)</f>
        <v>0</v>
      </c>
      <c r="H6" s="39">
        <f t="shared" si="3"/>
        <v>0.07272727272727272</v>
      </c>
      <c r="I6" s="40">
        <f>COUNTIF(Vertices[Out-Degree],"&gt;= "&amp;H6)-COUNTIF(Vertices[Out-Degree],"&gt;="&amp;H7)</f>
        <v>0</v>
      </c>
      <c r="J6" s="39">
        <f t="shared" si="4"/>
        <v>1.4545454545454546</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0.026055127272727276</v>
      </c>
      <c r="O6" s="40">
        <f>COUNTIF(Vertices[Eigenvector Centrality],"&gt;= "&amp;N6)-COUNTIF(Vertices[Eigenvector Centrality],"&gt;="&amp;N7)</f>
        <v>0</v>
      </c>
      <c r="P6" s="39">
        <f t="shared" si="7"/>
        <v>0.7662756000000002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0.5454545454545454</v>
      </c>
      <c r="G7" s="42">
        <f>COUNTIF(Vertices[In-Degree],"&gt;= "&amp;F7)-COUNTIF(Vertices[In-Degree],"&gt;="&amp;F8)</f>
        <v>0</v>
      </c>
      <c r="H7" s="41">
        <f t="shared" si="3"/>
        <v>0.09090909090909091</v>
      </c>
      <c r="I7" s="42">
        <f>COUNTIF(Vertices[Out-Degree],"&gt;= "&amp;H7)-COUNTIF(Vertices[Out-Degree],"&gt;="&amp;H8)</f>
        <v>0</v>
      </c>
      <c r="J7" s="41">
        <f t="shared" si="4"/>
        <v>1.8181818181818183</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0.03256890909090909</v>
      </c>
      <c r="O7" s="42">
        <f>COUNTIF(Vertices[Eigenvector Centrality],"&gt;= "&amp;N7)-COUNTIF(Vertices[Eigenvector Centrality],"&gt;="&amp;N8)</f>
        <v>0</v>
      </c>
      <c r="P7" s="41">
        <f t="shared" si="7"/>
        <v>0.8115070000000002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0.6545454545454545</v>
      </c>
      <c r="G8" s="40">
        <f>COUNTIF(Vertices[In-Degree],"&gt;= "&amp;F8)-COUNTIF(Vertices[In-Degree],"&gt;="&amp;F9)</f>
        <v>0</v>
      </c>
      <c r="H8" s="39">
        <f t="shared" si="3"/>
        <v>0.1090909090909091</v>
      </c>
      <c r="I8" s="40">
        <f>COUNTIF(Vertices[Out-Degree],"&gt;= "&amp;H8)-COUNTIF(Vertices[Out-Degree],"&gt;="&amp;H9)</f>
        <v>0</v>
      </c>
      <c r="J8" s="39">
        <f t="shared" si="4"/>
        <v>2.181818181818182</v>
      </c>
      <c r="K8" s="40">
        <f>COUNTIF(Vertices[Betweenness Centrality],"&gt;= "&amp;J8)-COUNTIF(Vertices[Betweenness Centrality],"&gt;="&amp;J9)</f>
        <v>0</v>
      </c>
      <c r="L8" s="39">
        <f t="shared" si="5"/>
        <v>0.1090909090909091</v>
      </c>
      <c r="M8" s="40">
        <f>COUNTIF(Vertices[Closeness Centrality],"&gt;= "&amp;L8)-COUNTIF(Vertices[Closeness Centrality],"&gt;="&amp;L9)</f>
        <v>5</v>
      </c>
      <c r="N8" s="39">
        <f t="shared" si="6"/>
        <v>0.03908269090909091</v>
      </c>
      <c r="O8" s="40">
        <f>COUNTIF(Vertices[Eigenvector Centrality],"&gt;= "&amp;N8)-COUNTIF(Vertices[Eigenvector Centrality],"&gt;="&amp;N9)</f>
        <v>0</v>
      </c>
      <c r="P8" s="39">
        <f t="shared" si="7"/>
        <v>0.8567384000000002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0.7636363636363637</v>
      </c>
      <c r="G9" s="42">
        <f>COUNTIF(Vertices[In-Degree],"&gt;= "&amp;F9)-COUNTIF(Vertices[In-Degree],"&gt;="&amp;F10)</f>
        <v>0</v>
      </c>
      <c r="H9" s="41">
        <f t="shared" si="3"/>
        <v>0.1272727272727273</v>
      </c>
      <c r="I9" s="42">
        <f>COUNTIF(Vertices[Out-Degree],"&gt;= "&amp;H9)-COUNTIF(Vertices[Out-Degree],"&gt;="&amp;H10)</f>
        <v>0</v>
      </c>
      <c r="J9" s="41">
        <f t="shared" si="4"/>
        <v>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0.04559647272727273</v>
      </c>
      <c r="O9" s="42">
        <f>COUNTIF(Vertices[Eigenvector Centrality],"&gt;= "&amp;N9)-COUNTIF(Vertices[Eigenvector Centrality],"&gt;="&amp;N10)</f>
        <v>0</v>
      </c>
      <c r="P9" s="41">
        <f t="shared" si="7"/>
        <v>0.9019698000000003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513</v>
      </c>
      <c r="B10" s="36">
        <v>3</v>
      </c>
      <c r="D10" s="34">
        <f t="shared" si="1"/>
        <v>0</v>
      </c>
      <c r="E10" s="3">
        <f>COUNTIF(Vertices[Degree],"&gt;= "&amp;D10)-COUNTIF(Vertices[Degree],"&gt;="&amp;D11)</f>
        <v>0</v>
      </c>
      <c r="F10" s="39">
        <f t="shared" si="2"/>
        <v>0.8727272727272728</v>
      </c>
      <c r="G10" s="40">
        <f>COUNTIF(Vertices[In-Degree],"&gt;= "&amp;F10)-COUNTIF(Vertices[In-Degree],"&gt;="&amp;F11)</f>
        <v>0</v>
      </c>
      <c r="H10" s="39">
        <f t="shared" si="3"/>
        <v>0.14545454545454548</v>
      </c>
      <c r="I10" s="40">
        <f>COUNTIF(Vertices[Out-Degree],"&gt;= "&amp;H10)-COUNTIF(Vertices[Out-Degree],"&gt;="&amp;H11)</f>
        <v>0</v>
      </c>
      <c r="J10" s="39">
        <f t="shared" si="4"/>
        <v>2.9090909090909096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0.052110254545454544</v>
      </c>
      <c r="O10" s="40">
        <f>COUNTIF(Vertices[Eigenvector Centrality],"&gt;= "&amp;N10)-COUNTIF(Vertices[Eigenvector Centrality],"&gt;="&amp;N11)</f>
        <v>0</v>
      </c>
      <c r="P10" s="39">
        <f t="shared" si="7"/>
        <v>0.9472012000000003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0.9818181818181819</v>
      </c>
      <c r="G11" s="42">
        <f>COUNTIF(Vertices[In-Degree],"&gt;= "&amp;F11)-COUNTIF(Vertices[In-Degree],"&gt;="&amp;F12)</f>
        <v>5</v>
      </c>
      <c r="H11" s="41">
        <f t="shared" si="3"/>
        <v>0.16363636363636366</v>
      </c>
      <c r="I11" s="42">
        <f>COUNTIF(Vertices[Out-Degree],"&gt;= "&amp;H11)-COUNTIF(Vertices[Out-Degree],"&gt;="&amp;H12)</f>
        <v>0</v>
      </c>
      <c r="J11" s="41">
        <f t="shared" si="4"/>
        <v>3.2727272727272734</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0.05862403636363636</v>
      </c>
      <c r="O11" s="42">
        <f>COUNTIF(Vertices[Eigenvector Centrality],"&gt;= "&amp;N11)-COUNTIF(Vertices[Eigenvector Centrality],"&gt;="&amp;N12)</f>
        <v>0</v>
      </c>
      <c r="P11" s="41">
        <f t="shared" si="7"/>
        <v>0.9924326000000003</v>
      </c>
      <c r="Q11" s="42">
        <f>COUNTIF(Vertices[PageRank],"&gt;= "&amp;P11)-COUNTIF(Vertices[PageRank],"&gt;="&amp;P12)</f>
        <v>7</v>
      </c>
      <c r="R11" s="41">
        <f t="shared" si="8"/>
        <v>0</v>
      </c>
      <c r="S11" s="46">
        <f>COUNTIF(Vertices[Clustering Coefficient],"&gt;= "&amp;R11)-COUNTIF(Vertices[Clustering Coefficient],"&gt;="&amp;R12)</f>
        <v>0</v>
      </c>
      <c r="T11" s="41" t="e">
        <f ca="1" t="shared" si="9"/>
        <v>#REF!</v>
      </c>
      <c r="U11" s="42" t="e">
        <f ca="1" t="shared" si="0"/>
        <v>#REF!</v>
      </c>
    </row>
    <row r="12" spans="1:21" ht="15">
      <c r="A12" s="36" t="s">
        <v>230</v>
      </c>
      <c r="B12" s="36">
        <v>7</v>
      </c>
      <c r="D12" s="34">
        <f t="shared" si="1"/>
        <v>0</v>
      </c>
      <c r="E12" s="3">
        <f>COUNTIF(Vertices[Degree],"&gt;= "&amp;D12)-COUNTIF(Vertices[Degree],"&gt;="&amp;D13)</f>
        <v>0</v>
      </c>
      <c r="F12" s="39">
        <f t="shared" si="2"/>
        <v>1.090909090909091</v>
      </c>
      <c r="G12" s="40">
        <f>COUNTIF(Vertices[In-Degree],"&gt;= "&amp;F12)-COUNTIF(Vertices[In-Degree],"&gt;="&amp;F13)</f>
        <v>0</v>
      </c>
      <c r="H12" s="39">
        <f t="shared" si="3"/>
        <v>0.18181818181818185</v>
      </c>
      <c r="I12" s="40">
        <f>COUNTIF(Vertices[Out-Degree],"&gt;= "&amp;H12)-COUNTIF(Vertices[Out-Degree],"&gt;="&amp;H13)</f>
        <v>0</v>
      </c>
      <c r="J12" s="39">
        <f t="shared" si="4"/>
        <v>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0.06513781818181819</v>
      </c>
      <c r="O12" s="40">
        <f>COUNTIF(Vertices[Eigenvector Centrality],"&gt;= "&amp;N12)-COUNTIF(Vertices[Eigenvector Centrality],"&gt;="&amp;N13)</f>
        <v>0</v>
      </c>
      <c r="P12" s="39">
        <f t="shared" si="7"/>
        <v>1.0376640000000004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10</v>
      </c>
      <c r="D13" s="34">
        <f t="shared" si="1"/>
        <v>0</v>
      </c>
      <c r="E13" s="3">
        <f>COUNTIF(Vertices[Degree],"&gt;= "&amp;D13)-COUNTIF(Vertices[Degree],"&gt;="&amp;D14)</f>
        <v>0</v>
      </c>
      <c r="F13" s="41">
        <f t="shared" si="2"/>
        <v>1.2000000000000002</v>
      </c>
      <c r="G13" s="42">
        <f>COUNTIF(Vertices[In-Degree],"&gt;= "&amp;F13)-COUNTIF(Vertices[In-Degree],"&gt;="&amp;F14)</f>
        <v>0</v>
      </c>
      <c r="H13" s="41">
        <f t="shared" si="3"/>
        <v>0.20000000000000004</v>
      </c>
      <c r="I13" s="42">
        <f>COUNTIF(Vertices[Out-Degree],"&gt;= "&amp;H13)-COUNTIF(Vertices[Out-Degree],"&gt;="&amp;H14)</f>
        <v>0</v>
      </c>
      <c r="J13" s="41">
        <f t="shared" si="4"/>
        <v>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0.07165160000000001</v>
      </c>
      <c r="O13" s="42">
        <f>COUNTIF(Vertices[Eigenvector Centrality],"&gt;= "&amp;N13)-COUNTIF(Vertices[Eigenvector Centrality],"&gt;="&amp;N14)</f>
        <v>0</v>
      </c>
      <c r="P13" s="41">
        <f t="shared" si="7"/>
        <v>1.0828954000000004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229</v>
      </c>
      <c r="B14" s="36">
        <v>2</v>
      </c>
      <c r="D14" s="34">
        <f t="shared" si="1"/>
        <v>0</v>
      </c>
      <c r="E14" s="3">
        <f>COUNTIF(Vertices[Degree],"&gt;= "&amp;D14)-COUNTIF(Vertices[Degree],"&gt;="&amp;D15)</f>
        <v>0</v>
      </c>
      <c r="F14" s="39">
        <f t="shared" si="2"/>
        <v>1.3090909090909093</v>
      </c>
      <c r="G14" s="40">
        <f>COUNTIF(Vertices[In-Degree],"&gt;= "&amp;F14)-COUNTIF(Vertices[In-Degree],"&gt;="&amp;F15)</f>
        <v>0</v>
      </c>
      <c r="H14" s="39">
        <f t="shared" si="3"/>
        <v>0.21818181818181823</v>
      </c>
      <c r="I14" s="40">
        <f>COUNTIF(Vertices[Out-Degree],"&gt;= "&amp;H14)-COUNTIF(Vertices[Out-Degree],"&gt;="&amp;H15)</f>
        <v>0</v>
      </c>
      <c r="J14" s="39">
        <f t="shared" si="4"/>
        <v>4.363636363636364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0.07816538181818183</v>
      </c>
      <c r="O14" s="40">
        <f>COUNTIF(Vertices[Eigenvector Centrality],"&gt;= "&amp;N14)-COUNTIF(Vertices[Eigenvector Centrality],"&gt;="&amp;N15)</f>
        <v>0</v>
      </c>
      <c r="P14" s="39">
        <f t="shared" si="7"/>
        <v>1.1281268000000004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1.4181818181818184</v>
      </c>
      <c r="G15" s="42">
        <f>COUNTIF(Vertices[In-Degree],"&gt;= "&amp;F15)-COUNTIF(Vertices[In-Degree],"&gt;="&amp;F16)</f>
        <v>0</v>
      </c>
      <c r="H15" s="41">
        <f t="shared" si="3"/>
        <v>0.23636363636363641</v>
      </c>
      <c r="I15" s="42">
        <f>COUNTIF(Vertices[Out-Degree],"&gt;= "&amp;H15)-COUNTIF(Vertices[Out-Degree],"&gt;="&amp;H16)</f>
        <v>0</v>
      </c>
      <c r="J15" s="41">
        <f t="shared" si="4"/>
        <v>4.7272727272727275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0.08467916363636366</v>
      </c>
      <c r="O15" s="42">
        <f>COUNTIF(Vertices[Eigenvector Centrality],"&gt;= "&amp;N15)-COUNTIF(Vertices[Eigenvector Centrality],"&gt;="&amp;N16)</f>
        <v>0</v>
      </c>
      <c r="P15" s="41">
        <f t="shared" si="7"/>
        <v>1.1733582000000005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10</v>
      </c>
      <c r="D16" s="34">
        <f t="shared" si="1"/>
        <v>0</v>
      </c>
      <c r="E16" s="3">
        <f>COUNTIF(Vertices[Degree],"&gt;= "&amp;D16)-COUNTIF(Vertices[Degree],"&gt;="&amp;D17)</f>
        <v>0</v>
      </c>
      <c r="F16" s="39">
        <f t="shared" si="2"/>
        <v>1.5272727272727276</v>
      </c>
      <c r="G16" s="40">
        <f>COUNTIF(Vertices[In-Degree],"&gt;= "&amp;F16)-COUNTIF(Vertices[In-Degree],"&gt;="&amp;F17)</f>
        <v>0</v>
      </c>
      <c r="H16" s="39">
        <f t="shared" si="3"/>
        <v>0.2545454545454546</v>
      </c>
      <c r="I16" s="40">
        <f>COUNTIF(Vertices[Out-Degree],"&gt;= "&amp;H16)-COUNTIF(Vertices[Out-Degree],"&gt;="&amp;H17)</f>
        <v>0</v>
      </c>
      <c r="J16" s="39">
        <f t="shared" si="4"/>
        <v>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0.09119294545454548</v>
      </c>
      <c r="O16" s="40">
        <f>COUNTIF(Vertices[Eigenvector Centrality],"&gt;= "&amp;N16)-COUNTIF(Vertices[Eigenvector Centrality],"&gt;="&amp;N17)</f>
        <v>0</v>
      </c>
      <c r="P16" s="39">
        <f t="shared" si="7"/>
        <v>1.2185896000000005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1.6363636363636367</v>
      </c>
      <c r="G17" s="42">
        <f>COUNTIF(Vertices[In-Degree],"&gt;= "&amp;F17)-COUNTIF(Vertices[In-Degree],"&gt;="&amp;F18)</f>
        <v>0</v>
      </c>
      <c r="H17" s="41">
        <f t="shared" si="3"/>
        <v>0.27272727272727276</v>
      </c>
      <c r="I17" s="42">
        <f>COUNTIF(Vertices[Out-Degree],"&gt;= "&amp;H17)-COUNTIF(Vertices[Out-Degree],"&gt;="&amp;H18)</f>
        <v>0</v>
      </c>
      <c r="J17" s="41">
        <f t="shared" si="4"/>
        <v>5.454545454545454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0.0977067272727273</v>
      </c>
      <c r="O17" s="42">
        <f>COUNTIF(Vertices[Eigenvector Centrality],"&gt;= "&amp;N17)-COUNTIF(Vertices[Eigenvector Centrality],"&gt;="&amp;N18)</f>
        <v>0</v>
      </c>
      <c r="P17" s="41">
        <f t="shared" si="7"/>
        <v>1.2638210000000005</v>
      </c>
      <c r="Q17" s="42">
        <f>COUNTIF(Vertices[PageRank],"&gt;= "&amp;P17)-COUNTIF(Vertices[PageRank],"&gt;="&amp;P18)</f>
        <v>2</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1.7454545454545458</v>
      </c>
      <c r="G18" s="40">
        <f>COUNTIF(Vertices[In-Degree],"&gt;= "&amp;F18)-COUNTIF(Vertices[In-Degree],"&gt;="&amp;F19)</f>
        <v>0</v>
      </c>
      <c r="H18" s="39">
        <f t="shared" si="3"/>
        <v>0.29090909090909095</v>
      </c>
      <c r="I18" s="40">
        <f>COUNTIF(Vertices[Out-Degree],"&gt;= "&amp;H18)-COUNTIF(Vertices[Out-Degree],"&gt;="&amp;H19)</f>
        <v>0</v>
      </c>
      <c r="J18" s="39">
        <f t="shared" si="4"/>
        <v>5.8181818181818175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0.10422050909090913</v>
      </c>
      <c r="O18" s="40">
        <f>COUNTIF(Vertices[Eigenvector Centrality],"&gt;= "&amp;N18)-COUNTIF(Vertices[Eigenvector Centrality],"&gt;="&amp;N19)</f>
        <v>0</v>
      </c>
      <c r="P18" s="39">
        <f t="shared" si="7"/>
        <v>1.3090524000000006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1.854545454545455</v>
      </c>
      <c r="G19" s="42">
        <f>COUNTIF(Vertices[In-Degree],"&gt;= "&amp;F19)-COUNTIF(Vertices[In-Degree],"&gt;="&amp;F20)</f>
        <v>0</v>
      </c>
      <c r="H19" s="41">
        <f t="shared" si="3"/>
        <v>0.30909090909090914</v>
      </c>
      <c r="I19" s="42">
        <f>COUNTIF(Vertices[Out-Degree],"&gt;= "&amp;H19)-COUNTIF(Vertices[Out-Degree],"&gt;="&amp;H20)</f>
        <v>0</v>
      </c>
      <c r="J19" s="41">
        <f t="shared" si="4"/>
        <v>6.181818181818181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0.11073429090909095</v>
      </c>
      <c r="O19" s="42">
        <f>COUNTIF(Vertices[Eigenvector Centrality],"&gt;= "&amp;N19)-COUNTIF(Vertices[Eigenvector Centrality],"&gt;="&amp;N20)</f>
        <v>0</v>
      </c>
      <c r="P19" s="41">
        <f t="shared" si="7"/>
        <v>1.3542838000000006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1.963636363636364</v>
      </c>
      <c r="G20" s="40">
        <f>COUNTIF(Vertices[In-Degree],"&gt;= "&amp;F20)-COUNTIF(Vertices[In-Degree],"&gt;="&amp;F21)</f>
        <v>2</v>
      </c>
      <c r="H20" s="39">
        <f t="shared" si="3"/>
        <v>0.3272727272727273</v>
      </c>
      <c r="I20" s="40">
        <f>COUNTIF(Vertices[Out-Degree],"&gt;= "&amp;H20)-COUNTIF(Vertices[Out-Degree],"&gt;="&amp;H21)</f>
        <v>0</v>
      </c>
      <c r="J20" s="39">
        <f t="shared" si="4"/>
        <v>6.545454545454544</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0.11724807272727278</v>
      </c>
      <c r="O20" s="40">
        <f>COUNTIF(Vertices[Eigenvector Centrality],"&gt;= "&amp;N20)-COUNTIF(Vertices[Eigenvector Centrality],"&gt;="&amp;N21)</f>
        <v>0</v>
      </c>
      <c r="P20" s="39">
        <f t="shared" si="7"/>
        <v>1.3995152000000006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8</v>
      </c>
      <c r="D21" s="34">
        <f t="shared" si="1"/>
        <v>0</v>
      </c>
      <c r="E21" s="3">
        <f>COUNTIF(Vertices[Degree],"&gt;= "&amp;D21)-COUNTIF(Vertices[Degree],"&gt;="&amp;D22)</f>
        <v>0</v>
      </c>
      <c r="F21" s="41">
        <f t="shared" si="2"/>
        <v>2.072727272727273</v>
      </c>
      <c r="G21" s="42">
        <f>COUNTIF(Vertices[In-Degree],"&gt;= "&amp;F21)-COUNTIF(Vertices[In-Degree],"&gt;="&amp;F22)</f>
        <v>0</v>
      </c>
      <c r="H21" s="41">
        <f t="shared" si="3"/>
        <v>0.3454545454545455</v>
      </c>
      <c r="I21" s="42">
        <f>COUNTIF(Vertices[Out-Degree],"&gt;= "&amp;H21)-COUNTIF(Vertices[Out-Degree],"&gt;="&amp;H22)</f>
        <v>0</v>
      </c>
      <c r="J21" s="41">
        <f t="shared" si="4"/>
        <v>6.909090909090907</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0.1237618545454546</v>
      </c>
      <c r="O21" s="42">
        <f>COUNTIF(Vertices[Eigenvector Centrality],"&gt;= "&amp;N21)-COUNTIF(Vertices[Eigenvector Centrality],"&gt;="&amp;N22)</f>
        <v>5</v>
      </c>
      <c r="P21" s="41">
        <f t="shared" si="7"/>
        <v>1.4447466000000007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3</v>
      </c>
      <c r="D22" s="34">
        <f t="shared" si="1"/>
        <v>0</v>
      </c>
      <c r="E22" s="3">
        <f>COUNTIF(Vertices[Degree],"&gt;= "&amp;D22)-COUNTIF(Vertices[Degree],"&gt;="&amp;D23)</f>
        <v>0</v>
      </c>
      <c r="F22" s="39">
        <f t="shared" si="2"/>
        <v>2.181818181818182</v>
      </c>
      <c r="G22" s="40">
        <f>COUNTIF(Vertices[In-Degree],"&gt;= "&amp;F22)-COUNTIF(Vertices[In-Degree],"&gt;="&amp;F23)</f>
        <v>0</v>
      </c>
      <c r="H22" s="39">
        <f t="shared" si="3"/>
        <v>0.3636363636363637</v>
      </c>
      <c r="I22" s="40">
        <f>COUNTIF(Vertices[Out-Degree],"&gt;= "&amp;H22)-COUNTIF(Vertices[Out-Degree],"&gt;="&amp;H23)</f>
        <v>0</v>
      </c>
      <c r="J22" s="39">
        <f t="shared" si="4"/>
        <v>7.272727272727271</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0.13027563636363643</v>
      </c>
      <c r="O22" s="40">
        <f>COUNTIF(Vertices[Eigenvector Centrality],"&gt;= "&amp;N22)-COUNTIF(Vertices[Eigenvector Centrality],"&gt;="&amp;N23)</f>
        <v>0</v>
      </c>
      <c r="P22" s="39">
        <f t="shared" si="7"/>
        <v>1.4899780000000007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2.290909090909091</v>
      </c>
      <c r="G23" s="42">
        <f>COUNTIF(Vertices[In-Degree],"&gt;= "&amp;F23)-COUNTIF(Vertices[In-Degree],"&gt;="&amp;F24)</f>
        <v>0</v>
      </c>
      <c r="H23" s="41">
        <f t="shared" si="3"/>
        <v>0.3818181818181819</v>
      </c>
      <c r="I23" s="42">
        <f>COUNTIF(Vertices[Out-Degree],"&gt;= "&amp;H23)-COUNTIF(Vertices[Out-Degree],"&gt;="&amp;H24)</f>
        <v>0</v>
      </c>
      <c r="J23" s="41">
        <f t="shared" si="4"/>
        <v>7.636363636363634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0.13678941818181825</v>
      </c>
      <c r="O23" s="42">
        <f>COUNTIF(Vertices[Eigenvector Centrality],"&gt;= "&amp;N23)-COUNTIF(Vertices[Eigenvector Centrality],"&gt;="&amp;N24)</f>
        <v>0</v>
      </c>
      <c r="P23" s="41">
        <f t="shared" si="7"/>
        <v>1.5352094000000007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v>
      </c>
      <c r="D24" s="34">
        <f t="shared" si="1"/>
        <v>0</v>
      </c>
      <c r="E24" s="3">
        <f>COUNTIF(Vertices[Degree],"&gt;= "&amp;D24)-COUNTIF(Vertices[Degree],"&gt;="&amp;D25)</f>
        <v>0</v>
      </c>
      <c r="F24" s="39">
        <f t="shared" si="2"/>
        <v>2.4</v>
      </c>
      <c r="G24" s="40">
        <f>COUNTIF(Vertices[In-Degree],"&gt;= "&amp;F24)-COUNTIF(Vertices[In-Degree],"&gt;="&amp;F25)</f>
        <v>0</v>
      </c>
      <c r="H24" s="39">
        <f t="shared" si="3"/>
        <v>0.4000000000000001</v>
      </c>
      <c r="I24" s="40">
        <f>COUNTIF(Vertices[Out-Degree],"&gt;= "&amp;H24)-COUNTIF(Vertices[Out-Degree],"&gt;="&amp;H25)</f>
        <v>0</v>
      </c>
      <c r="J24" s="39">
        <f t="shared" si="4"/>
        <v>7.999999999999997</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0.14330320000000007</v>
      </c>
      <c r="O24" s="40">
        <f>COUNTIF(Vertices[Eigenvector Centrality],"&gt;= "&amp;N24)-COUNTIF(Vertices[Eigenvector Centrality],"&gt;="&amp;N25)</f>
        <v>0</v>
      </c>
      <c r="P24" s="39">
        <f t="shared" si="7"/>
        <v>1.5804408000000008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2.509090909090909</v>
      </c>
      <c r="G25" s="42">
        <f>COUNTIF(Vertices[In-Degree],"&gt;= "&amp;F25)-COUNTIF(Vertices[In-Degree],"&gt;="&amp;F26)</f>
        <v>0</v>
      </c>
      <c r="H25" s="41">
        <f t="shared" si="3"/>
        <v>0.41818181818181827</v>
      </c>
      <c r="I25" s="42">
        <f>COUNTIF(Vertices[Out-Degree],"&gt;= "&amp;H25)-COUNTIF(Vertices[Out-Degree],"&gt;="&amp;H26)</f>
        <v>0</v>
      </c>
      <c r="J25" s="41">
        <f t="shared" si="4"/>
        <v>8.363636363636362</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0.1498169818181819</v>
      </c>
      <c r="O25" s="42">
        <f>COUNTIF(Vertices[Eigenvector Centrality],"&gt;= "&amp;N25)-COUNTIF(Vertices[Eigenvector Centrality],"&gt;="&amp;N26)</f>
        <v>0</v>
      </c>
      <c r="P25" s="41">
        <f t="shared" si="7"/>
        <v>1.6256722000000008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2.6181818181818177</v>
      </c>
      <c r="G26" s="40">
        <f>COUNTIF(Vertices[In-Degree],"&gt;= "&amp;F26)-COUNTIF(Vertices[In-Degree],"&gt;="&amp;F28)</f>
        <v>0</v>
      </c>
      <c r="H26" s="39">
        <f t="shared" si="3"/>
        <v>0.43636363636363645</v>
      </c>
      <c r="I26" s="40">
        <f>COUNTIF(Vertices[Out-Degree],"&gt;= "&amp;H26)-COUNTIF(Vertices[Out-Degree],"&gt;="&amp;H28)</f>
        <v>0</v>
      </c>
      <c r="J26" s="39">
        <f t="shared" si="4"/>
        <v>8.727272727272725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0.15633076363636372</v>
      </c>
      <c r="O26" s="40">
        <f>COUNTIF(Vertices[Eigenvector Centrality],"&gt;= "&amp;N26)-COUNTIF(Vertices[Eigenvector Centrality],"&gt;="&amp;N28)</f>
        <v>0</v>
      </c>
      <c r="P26" s="39">
        <f t="shared" si="7"/>
        <v>1.6709036000000008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1.054545</v>
      </c>
      <c r="D27" s="34"/>
      <c r="E27" s="3">
        <f>COUNTIF(Vertices[Degree],"&gt;= "&amp;D27)-COUNTIF(Vertices[Degree],"&gt;="&amp;D28)</f>
        <v>0</v>
      </c>
      <c r="F27" s="78"/>
      <c r="G27" s="79">
        <f>COUNTIF(Vertices[In-Degree],"&gt;= "&amp;F27)-COUNTIF(Vertices[In-Degree],"&gt;="&amp;F28)</f>
        <v>-1</v>
      </c>
      <c r="H27" s="78"/>
      <c r="I27" s="79">
        <f>COUNTIF(Vertices[Out-Degree],"&gt;= "&amp;H27)-COUNTIF(Vertices[Out-Degree],"&gt;="&amp;H28)</f>
        <v>-15</v>
      </c>
      <c r="J27" s="78"/>
      <c r="K27" s="79">
        <f>COUNTIF(Vertices[Betweenness Centrality],"&gt;= "&amp;J27)-COUNTIF(Vertices[Betweenness Centrality],"&gt;="&amp;J28)</f>
        <v>-1</v>
      </c>
      <c r="L27" s="78"/>
      <c r="M27" s="79">
        <f>COUNTIF(Vertices[Closeness Centrality],"&gt;= "&amp;L27)-COUNTIF(Vertices[Closeness Centrality],"&gt;="&amp;L28)</f>
        <v>-8</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-17</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0.45454545454545464</v>
      </c>
      <c r="I28" s="42">
        <f>COUNTIF(Vertices[Out-Degree],"&gt;= "&amp;H28)-COUNTIF(Vertices[Out-Degree],"&gt;="&amp;H40)</f>
        <v>0</v>
      </c>
      <c r="J28" s="41">
        <f>J26+($J$57-$J$2)/BinDivisor</f>
        <v>9.090909090909088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0.16284454545454555</v>
      </c>
      <c r="O28" s="42">
        <f>COUNTIF(Vertices[Eigenvector Centrality],"&gt;= "&amp;N28)-COUNTIF(Vertices[Eigenvector Centrality],"&gt;="&amp;N40)</f>
        <v>0</v>
      </c>
      <c r="P28" s="41">
        <f>P26+($P$57-$P$2)/BinDivisor</f>
        <v>1.7161350000000009</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0.03308823529411765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514</v>
      </c>
      <c r="B30" s="36">
        <v>0.523546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515</v>
      </c>
      <c r="B32" s="36" t="s">
        <v>516</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-15</v>
      </c>
      <c r="J38" s="78"/>
      <c r="K38" s="79">
        <f>COUNTIF(Vertices[Betweenness Centrality],"&gt;= "&amp;J38)-COUNTIF(Vertices[Betweenness Centrality],"&gt;="&amp;J40)</f>
        <v>-1</v>
      </c>
      <c r="L38" s="78"/>
      <c r="M38" s="79">
        <f>COUNTIF(Vertices[Closeness Centrality],"&gt;= "&amp;L38)-COUNTIF(Vertices[Closeness Centrality],"&gt;="&amp;L40)</f>
        <v>-8</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-17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-15</v>
      </c>
      <c r="J39" s="78"/>
      <c r="K39" s="79">
        <f>COUNTIF(Vertices[Betweenness Centrality],"&gt;= "&amp;J39)-COUNTIF(Vertices[Betweenness Centrality],"&gt;="&amp;J40)</f>
        <v>-1</v>
      </c>
      <c r="L39" s="78"/>
      <c r="M39" s="79">
        <f>COUNTIF(Vertices[Closeness Centrality],"&gt;= "&amp;L39)-COUNTIF(Vertices[Closeness Centrality],"&gt;="&amp;L40)</f>
        <v>-8</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-17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0.47272727272727283</v>
      </c>
      <c r="I40" s="40">
        <f>COUNTIF(Vertices[Out-Degree],"&gt;= "&amp;H40)-COUNTIF(Vertices[Out-Degree],"&gt;="&amp;H41)</f>
        <v>0</v>
      </c>
      <c r="J40" s="39">
        <f>J28+($J$57-$J$2)/BinDivisor</f>
        <v>9.454545454545451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0.16935832727272737</v>
      </c>
      <c r="O40" s="40">
        <f>COUNTIF(Vertices[Eigenvector Centrality],"&gt;= "&amp;N40)-COUNTIF(Vertices[Eigenvector Centrality],"&gt;="&amp;N41)</f>
        <v>0</v>
      </c>
      <c r="P40" s="39">
        <f>P28+($P$57-$P$2)/BinDivisor</f>
        <v>1.7613664000000009</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9.818181818181815</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0.1758721090909092</v>
      </c>
      <c r="O41" s="42">
        <f>COUNTIF(Vertices[Eigenvector Centrality],"&gt;= "&amp;N41)-COUNTIF(Vertices[Eigenvector Centrality],"&gt;="&amp;N42)</f>
        <v>0</v>
      </c>
      <c r="P41" s="41">
        <f aca="true" t="shared" si="16" ref="P41:P56">P40+($P$57-$P$2)/BinDivisor</f>
        <v>1.806597800000001</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3.0545454545454533</v>
      </c>
      <c r="G42" s="40">
        <f>COUNTIF(Vertices[In-Degree],"&gt;= "&amp;F42)-COUNTIF(Vertices[In-Degree],"&gt;="&amp;F43)</f>
        <v>0</v>
      </c>
      <c r="H42" s="39">
        <f t="shared" si="12"/>
        <v>0.5090909090909091</v>
      </c>
      <c r="I42" s="40">
        <f>COUNTIF(Vertices[Out-Degree],"&gt;= "&amp;H42)-COUNTIF(Vertices[Out-Degree],"&gt;="&amp;H43)</f>
        <v>0</v>
      </c>
      <c r="J42" s="39">
        <f t="shared" si="13"/>
        <v>10.181818181818178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0.18238589090909102</v>
      </c>
      <c r="O42" s="40">
        <f>COUNTIF(Vertices[Eigenvector Centrality],"&gt;= "&amp;N42)-COUNTIF(Vertices[Eigenvector Centrality],"&gt;="&amp;N43)</f>
        <v>0</v>
      </c>
      <c r="P42" s="39">
        <f t="shared" si="16"/>
        <v>1.851829200000001</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3.1636363636363622</v>
      </c>
      <c r="G43" s="42">
        <f>COUNTIF(Vertices[In-Degree],"&gt;= "&amp;F43)-COUNTIF(Vertices[In-Degree],"&gt;="&amp;F44)</f>
        <v>0</v>
      </c>
      <c r="H43" s="41">
        <f t="shared" si="12"/>
        <v>0.5272727272727273</v>
      </c>
      <c r="I43" s="42">
        <f>COUNTIF(Vertices[Out-Degree],"&gt;= "&amp;H43)-COUNTIF(Vertices[Out-Degree],"&gt;="&amp;H44)</f>
        <v>0</v>
      </c>
      <c r="J43" s="41">
        <f t="shared" si="13"/>
        <v>10.545454545454541</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0.18889967272727284</v>
      </c>
      <c r="O43" s="42">
        <f>COUNTIF(Vertices[Eigenvector Centrality],"&gt;= "&amp;N43)-COUNTIF(Vertices[Eigenvector Centrality],"&gt;="&amp;N44)</f>
        <v>0</v>
      </c>
      <c r="P43" s="41">
        <f t="shared" si="16"/>
        <v>1.897060600000001</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3.272727272727271</v>
      </c>
      <c r="G44" s="40">
        <f>COUNTIF(Vertices[In-Degree],"&gt;= "&amp;F44)-COUNTIF(Vertices[In-Degree],"&gt;="&amp;F45)</f>
        <v>0</v>
      </c>
      <c r="H44" s="39">
        <f t="shared" si="12"/>
        <v>0.5454545454545455</v>
      </c>
      <c r="I44" s="40">
        <f>COUNTIF(Vertices[Out-Degree],"&gt;= "&amp;H44)-COUNTIF(Vertices[Out-Degree],"&gt;="&amp;H45)</f>
        <v>0</v>
      </c>
      <c r="J44" s="39">
        <f t="shared" si="13"/>
        <v>10.909090909090905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0.19541345454545467</v>
      </c>
      <c r="O44" s="40">
        <f>COUNTIF(Vertices[Eigenvector Centrality],"&gt;= "&amp;N44)-COUNTIF(Vertices[Eigenvector Centrality],"&gt;="&amp;N45)</f>
        <v>0</v>
      </c>
      <c r="P44" s="39">
        <f t="shared" si="16"/>
        <v>1.942292000000001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0.5636363636363637</v>
      </c>
      <c r="I45" s="42">
        <f>COUNTIF(Vertices[Out-Degree],"&gt;= "&amp;H45)-COUNTIF(Vertices[Out-Degree],"&gt;="&amp;H46)</f>
        <v>0</v>
      </c>
      <c r="J45" s="41">
        <f t="shared" si="13"/>
        <v>11.272727272727268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0.2019272363636365</v>
      </c>
      <c r="O45" s="42">
        <f>COUNTIF(Vertices[Eigenvector Centrality],"&gt;= "&amp;N45)-COUNTIF(Vertices[Eigenvector Centrality],"&gt;="&amp;N46)</f>
        <v>0</v>
      </c>
      <c r="P45" s="41">
        <f t="shared" si="16"/>
        <v>1.987523400000001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0.5818181818181819</v>
      </c>
      <c r="I46" s="40">
        <f>COUNTIF(Vertices[Out-Degree],"&gt;= "&amp;H46)-COUNTIF(Vertices[Out-Degree],"&gt;="&amp;H47)</f>
        <v>0</v>
      </c>
      <c r="J46" s="39">
        <f t="shared" si="13"/>
        <v>11.636363636363631</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0.20844101818181832</v>
      </c>
      <c r="O46" s="40">
        <f>COUNTIF(Vertices[Eigenvector Centrality],"&gt;= "&amp;N46)-COUNTIF(Vertices[Eigenvector Centrality],"&gt;="&amp;N47)</f>
        <v>0</v>
      </c>
      <c r="P46" s="39">
        <f t="shared" si="16"/>
        <v>2.032754800000001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v>
      </c>
      <c r="G47" s="42">
        <f>COUNTIF(Vertices[In-Degree],"&gt;= "&amp;F47)-COUNTIF(Vertices[In-Degree],"&gt;="&amp;F48)</f>
        <v>0</v>
      </c>
      <c r="H47" s="41">
        <f t="shared" si="12"/>
        <v>0.6000000000000001</v>
      </c>
      <c r="I47" s="42">
        <f>COUNTIF(Vertices[Out-Degree],"&gt;= "&amp;H47)-COUNTIF(Vertices[Out-Degree],"&gt;="&amp;H48)</f>
        <v>0</v>
      </c>
      <c r="J47" s="41">
        <f t="shared" si="13"/>
        <v>11.999999999999995</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0.21495480000000014</v>
      </c>
      <c r="O47" s="42">
        <f>COUNTIF(Vertices[Eigenvector Centrality],"&gt;= "&amp;N47)-COUNTIF(Vertices[Eigenvector Centrality],"&gt;="&amp;N48)</f>
        <v>0</v>
      </c>
      <c r="P47" s="41">
        <f t="shared" si="16"/>
        <v>2.077986200000001</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3.7090909090909068</v>
      </c>
      <c r="G48" s="40">
        <f>COUNTIF(Vertices[In-Degree],"&gt;= "&amp;F48)-COUNTIF(Vertices[In-Degree],"&gt;="&amp;F49)</f>
        <v>0</v>
      </c>
      <c r="H48" s="39">
        <f t="shared" si="12"/>
        <v>0.6181818181818183</v>
      </c>
      <c r="I48" s="40">
        <f>COUNTIF(Vertices[Out-Degree],"&gt;= "&amp;H48)-COUNTIF(Vertices[Out-Degree],"&gt;="&amp;H49)</f>
        <v>0</v>
      </c>
      <c r="J48" s="39">
        <f t="shared" si="13"/>
        <v>12.363636363636358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0.22146858181818196</v>
      </c>
      <c r="O48" s="40">
        <f>COUNTIF(Vertices[Eigenvector Centrality],"&gt;= "&amp;N48)-COUNTIF(Vertices[Eigenvector Centrality],"&gt;="&amp;N49)</f>
        <v>0</v>
      </c>
      <c r="P48" s="39">
        <f t="shared" si="16"/>
        <v>2.123217600000001</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0.6363636363636365</v>
      </c>
      <c r="I49" s="42">
        <f>COUNTIF(Vertices[Out-Degree],"&gt;= "&amp;H49)-COUNTIF(Vertices[Out-Degree],"&gt;="&amp;H50)</f>
        <v>0</v>
      </c>
      <c r="J49" s="41">
        <f t="shared" si="13"/>
        <v>12.727272727272721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0.2279823636363638</v>
      </c>
      <c r="O49" s="42">
        <f>COUNTIF(Vertices[Eigenvector Centrality],"&gt;= "&amp;N49)-COUNTIF(Vertices[Eigenvector Centrality],"&gt;="&amp;N50)</f>
        <v>0</v>
      </c>
      <c r="P49" s="41">
        <f t="shared" si="16"/>
        <v>2.168449000000001</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0</v>
      </c>
      <c r="H50" s="39">
        <f t="shared" si="12"/>
        <v>0.6545454545454547</v>
      </c>
      <c r="I50" s="40">
        <f>COUNTIF(Vertices[Out-Degree],"&gt;= "&amp;H50)-COUNTIF(Vertices[Out-Degree],"&gt;="&amp;H51)</f>
        <v>0</v>
      </c>
      <c r="J50" s="39">
        <f t="shared" si="13"/>
        <v>13.090909090909085</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0.2344961454545456</v>
      </c>
      <c r="O50" s="40">
        <f>COUNTIF(Vertices[Eigenvector Centrality],"&gt;= "&amp;N50)-COUNTIF(Vertices[Eigenvector Centrality],"&gt;="&amp;N51)</f>
        <v>0</v>
      </c>
      <c r="P50" s="39">
        <f t="shared" si="16"/>
        <v>2.213680400000001</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0.6727272727272728</v>
      </c>
      <c r="I51" s="42">
        <f>COUNTIF(Vertices[Out-Degree],"&gt;= "&amp;H51)-COUNTIF(Vertices[Out-Degree],"&gt;="&amp;H52)</f>
        <v>0</v>
      </c>
      <c r="J51" s="41">
        <f t="shared" si="13"/>
        <v>13.454545454545448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0.24100992727272744</v>
      </c>
      <c r="O51" s="42">
        <f>COUNTIF(Vertices[Eigenvector Centrality],"&gt;= "&amp;N51)-COUNTIF(Vertices[Eigenvector Centrality],"&gt;="&amp;N52)</f>
        <v>0</v>
      </c>
      <c r="P51" s="41">
        <f t="shared" si="16"/>
        <v>2.2589118000000012</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0.690909090909091</v>
      </c>
      <c r="I52" s="40">
        <f>COUNTIF(Vertices[Out-Degree],"&gt;= "&amp;H52)-COUNTIF(Vertices[Out-Degree],"&gt;="&amp;H53)</f>
        <v>0</v>
      </c>
      <c r="J52" s="39">
        <f t="shared" si="13"/>
        <v>13.818181818181811</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0.24752370909090926</v>
      </c>
      <c r="O52" s="40">
        <f>COUNTIF(Vertices[Eigenvector Centrality],"&gt;= "&amp;N52)-COUNTIF(Vertices[Eigenvector Centrality],"&gt;="&amp;N53)</f>
        <v>0</v>
      </c>
      <c r="P52" s="39">
        <f t="shared" si="16"/>
        <v>2.3041432000000013</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0.7090909090909092</v>
      </c>
      <c r="I53" s="42">
        <f>COUNTIF(Vertices[Out-Degree],"&gt;= "&amp;H53)-COUNTIF(Vertices[Out-Degree],"&gt;="&amp;H54)</f>
        <v>0</v>
      </c>
      <c r="J53" s="41">
        <f t="shared" si="13"/>
        <v>14.181818181818175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0.25403749090909106</v>
      </c>
      <c r="O53" s="42">
        <f>COUNTIF(Vertices[Eigenvector Centrality],"&gt;= "&amp;N53)-COUNTIF(Vertices[Eigenvector Centrality],"&gt;="&amp;N54)</f>
        <v>0</v>
      </c>
      <c r="P53" s="41">
        <f t="shared" si="16"/>
        <v>2.3493746000000013</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0.7272727272727274</v>
      </c>
      <c r="I54" s="40">
        <f>COUNTIF(Vertices[Out-Degree],"&gt;= "&amp;H54)-COUNTIF(Vertices[Out-Degree],"&gt;="&amp;H55)</f>
        <v>0</v>
      </c>
      <c r="J54" s="39">
        <f t="shared" si="13"/>
        <v>14.545454545454538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0.26055127272727285</v>
      </c>
      <c r="O54" s="40">
        <f>COUNTIF(Vertices[Eigenvector Centrality],"&gt;= "&amp;N54)-COUNTIF(Vertices[Eigenvector Centrality],"&gt;="&amp;N55)</f>
        <v>0</v>
      </c>
      <c r="P54" s="39">
        <f t="shared" si="16"/>
        <v>2.3946060000000013</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4.472727272727271</v>
      </c>
      <c r="G55" s="42">
        <f>COUNTIF(Vertices[In-Degree],"&gt;= "&amp;F55)-COUNTIF(Vertices[In-Degree],"&gt;="&amp;F56)</f>
        <v>0</v>
      </c>
      <c r="H55" s="41">
        <f t="shared" si="12"/>
        <v>0.7454545454545456</v>
      </c>
      <c r="I55" s="42">
        <f>COUNTIF(Vertices[Out-Degree],"&gt;= "&amp;H55)-COUNTIF(Vertices[Out-Degree],"&gt;="&amp;H56)</f>
        <v>0</v>
      </c>
      <c r="J55" s="41">
        <f t="shared" si="13"/>
        <v>14.909090909090901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0.26706505454545465</v>
      </c>
      <c r="O55" s="42">
        <f>COUNTIF(Vertices[Eigenvector Centrality],"&gt;= "&amp;N55)-COUNTIF(Vertices[Eigenvector Centrality],"&gt;="&amp;N56)</f>
        <v>0</v>
      </c>
      <c r="P55" s="41">
        <f t="shared" si="16"/>
        <v>2.4398374000000014</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v>
      </c>
      <c r="G56" s="40">
        <f>COUNTIF(Vertices[In-Degree],"&gt;= "&amp;F56)-COUNTIF(Vertices[In-Degree],"&gt;="&amp;F57)</f>
        <v>0</v>
      </c>
      <c r="H56" s="39">
        <f t="shared" si="12"/>
        <v>0.7636363636363638</v>
      </c>
      <c r="I56" s="40">
        <f>COUNTIF(Vertices[Out-Degree],"&gt;= "&amp;H56)-COUNTIF(Vertices[Out-Degree],"&gt;="&amp;H57)</f>
        <v>0</v>
      </c>
      <c r="J56" s="39">
        <f t="shared" si="13"/>
        <v>15.272727272727264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0.27357883636363645</v>
      </c>
      <c r="O56" s="40">
        <f>COUNTIF(Vertices[Eigenvector Centrality],"&gt;= "&amp;N56)-COUNTIF(Vertices[Eigenvector Centrality],"&gt;="&amp;N57)</f>
        <v>0</v>
      </c>
      <c r="P56" s="39">
        <f t="shared" si="16"/>
        <v>2.4850688000000014</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v>
      </c>
      <c r="G57" s="44">
        <f>COUNTIF(Vertices[In-Degree],"&gt;= "&amp;F57)-COUNTIF(Vertices[In-Degree],"&gt;="&amp;F58)</f>
        <v>1</v>
      </c>
      <c r="H57" s="43">
        <f>MAX(Vertices[Out-Degree])</f>
        <v>1</v>
      </c>
      <c r="I57" s="44">
        <f>COUNTIF(Vertices[Out-Degree],"&gt;= "&amp;H57)-COUNTIF(Vertices[Out-Degree],"&gt;="&amp;H58)</f>
        <v>15</v>
      </c>
      <c r="J57" s="43">
        <f>MAX(Vertices[Betweenness Centrality])</f>
        <v>20</v>
      </c>
      <c r="K57" s="44">
        <f>COUNTIF(Vertices[Betweenness Centrality],"&gt;= "&amp;J57)-COUNTIF(Vertices[Betweenness Centrality],"&gt;="&amp;J58)</f>
        <v>1</v>
      </c>
      <c r="L57" s="43">
        <f>MAX(Vertices[Closeness Centrality])</f>
        <v>1</v>
      </c>
      <c r="M57" s="44">
        <f>COUNTIF(Vertices[Closeness Centrality],"&gt;= "&amp;L57)-COUNTIF(Vertices[Closeness Centrality],"&gt;="&amp;L58)</f>
        <v>8</v>
      </c>
      <c r="N57" s="43">
        <f>MAX(Vertices[Eigenvector Centrality])</f>
        <v>0.358258</v>
      </c>
      <c r="O57" s="44">
        <f>COUNTIF(Vertices[Eigenvector Centrality],"&gt;= "&amp;N57)-COUNTIF(Vertices[Eigenvector Centrality],"&gt;="&amp;N58)</f>
        <v>1</v>
      </c>
      <c r="P57" s="43">
        <f>MAX(Vertices[PageRank])</f>
        <v>3.073077</v>
      </c>
      <c r="Q57" s="44">
        <f>COUNTIF(Vertices[PageRank],"&gt;= "&amp;P57)-COUNTIF(Vertices[PageRank],"&gt;="&amp;P58)</f>
        <v>1</v>
      </c>
      <c r="R57" s="43">
        <f>MAX(Vertices[Clustering Coefficient])</f>
        <v>0</v>
      </c>
      <c r="S57" s="47">
        <f>COUNTIF(Vertices[Clustering Coefficient],"&gt;= "&amp;R57)-COUNTIF(Vertices[Clustering Coefficient],"&gt;="&amp;R58)</f>
        <v>17</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v>
      </c>
    </row>
    <row r="71" spans="1:2" ht="15">
      <c r="A71" s="35" t="s">
        <v>90</v>
      </c>
      <c r="B71" s="49">
        <f>_xlfn.IFERROR(AVERAGE(Vertices[In-Degree]),NoMetricMessage)</f>
        <v>0.8823529411764706</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1</v>
      </c>
    </row>
    <row r="85" spans="1:2" ht="15">
      <c r="A85" s="35" t="s">
        <v>96</v>
      </c>
      <c r="B85" s="49">
        <f>_xlfn.IFERROR(AVERAGE(Vertices[Out-Degree]),NoMetricMessage)</f>
        <v>0.8823529411764706</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20</v>
      </c>
    </row>
    <row r="99" spans="1:2" ht="15">
      <c r="A99" s="35" t="s">
        <v>102</v>
      </c>
      <c r="B99" s="49">
        <f>_xlfn.IFERROR(AVERAGE(Vertices[Betweenness Centrality]),NoMetricMessage)</f>
        <v>1.1764705882352942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0.5150326470588236</v>
      </c>
    </row>
    <row r="114" spans="1:2" ht="15">
      <c r="A114" s="35" t="s">
        <v>109</v>
      </c>
      <c r="B114" s="49">
        <f>_xlfn.IFERROR(MEDIAN(Vertices[Closeness Centrality]),NoMetricMessage)</f>
        <v>0.2</v>
      </c>
    </row>
    <row r="125" spans="1:2" ht="15">
      <c r="A125" s="35" t="s">
        <v>112</v>
      </c>
      <c r="B125" s="49">
        <f>IF(COUNT(Vertices[Eigenvector Centrality])&gt;0,N2,NoMetricMessage)</f>
        <v>0</v>
      </c>
    </row>
    <row r="126" spans="1:2" ht="15">
      <c r="A126" s="35" t="s">
        <v>113</v>
      </c>
      <c r="B126" s="49">
        <f>IF(COUNT(Vertices[Eigenvector Centrality])&gt;0,N57,NoMetricMessage)</f>
        <v>0.358258</v>
      </c>
    </row>
    <row r="127" spans="1:2" ht="15">
      <c r="A127" s="35" t="s">
        <v>114</v>
      </c>
      <c r="B127" s="49">
        <f>_xlfn.IFERROR(AVERAGE(Vertices[Eigenvector Centrality]),NoMetricMessage)</f>
        <v>0.05882341176470589</v>
      </c>
    </row>
    <row r="128" spans="1:2" ht="15">
      <c r="A128" s="35" t="s">
        <v>115</v>
      </c>
      <c r="B128" s="49">
        <f>_xlfn.IFERROR(MEDIAN(Vertices[Eigenvector Centrality]),NoMetricMessage)</f>
        <v>0</v>
      </c>
    </row>
    <row r="139" spans="1:2" ht="15">
      <c r="A139" s="35" t="s">
        <v>140</v>
      </c>
      <c r="B139" s="49">
        <f>IF(COUNT(Vertices[PageRank])&gt;0,P2,NoMetricMessage)</f>
        <v>0.58535</v>
      </c>
    </row>
    <row r="140" spans="1:2" ht="15">
      <c r="A140" s="35" t="s">
        <v>141</v>
      </c>
      <c r="B140" s="49">
        <f>IF(COUNT(Vertices[PageRank])&gt;0,P57,NoMetricMessage)</f>
        <v>3.073077</v>
      </c>
    </row>
    <row r="141" spans="1:2" ht="15">
      <c r="A141" s="35" t="s">
        <v>142</v>
      </c>
      <c r="B141" s="49">
        <f>_xlfn.IFERROR(AVERAGE(Vertices[PageRank]),NoMetricMessage)</f>
        <v>0.9999710588235295</v>
      </c>
    </row>
    <row r="142" spans="1:2" ht="15">
      <c r="A142" s="35" t="s">
        <v>143</v>
      </c>
      <c r="B142" s="49">
        <f>_xlfn.IFERROR(MEDIAN(Vertices[PageRank]),NoMetricMessage)</f>
        <v>0.999971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457</v>
      </c>
      <c r="K7" s="13" t="s">
        <v>458</v>
      </c>
    </row>
    <row r="8" spans="1:11" ht="409.5">
      <c r="A8"/>
      <c r="B8">
        <v>2</v>
      </c>
      <c r="C8">
        <v>2</v>
      </c>
      <c r="D8" t="s">
        <v>61</v>
      </c>
      <c r="E8" t="s">
        <v>61</v>
      </c>
      <c r="H8" t="s">
        <v>73</v>
      </c>
      <c r="J8" t="s">
        <v>459</v>
      </c>
      <c r="K8" s="13" t="s">
        <v>460</v>
      </c>
    </row>
    <row r="9" spans="1:11" ht="409.5">
      <c r="A9"/>
      <c r="B9">
        <v>3</v>
      </c>
      <c r="C9">
        <v>4</v>
      </c>
      <c r="D9" t="s">
        <v>62</v>
      </c>
      <c r="E9" t="s">
        <v>62</v>
      </c>
      <c r="H9" t="s">
        <v>74</v>
      </c>
      <c r="J9" t="s">
        <v>461</v>
      </c>
      <c r="K9" s="13" t="s">
        <v>462</v>
      </c>
    </row>
    <row r="10" spans="1:11" ht="409.5">
      <c r="A10"/>
      <c r="B10">
        <v>4</v>
      </c>
      <c r="D10" t="s">
        <v>63</v>
      </c>
      <c r="E10" t="s">
        <v>63</v>
      </c>
      <c r="H10" t="s">
        <v>75</v>
      </c>
      <c r="J10" t="s">
        <v>463</v>
      </c>
      <c r="K10" s="13" t="s">
        <v>464</v>
      </c>
    </row>
    <row r="11" spans="1:11" ht="15">
      <c r="A11"/>
      <c r="B11">
        <v>5</v>
      </c>
      <c r="D11" t="s">
        <v>46</v>
      </c>
      <c r="E11">
        <v>1</v>
      </c>
      <c r="H11" t="s">
        <v>76</v>
      </c>
      <c r="J11" t="s">
        <v>465</v>
      </c>
      <c r="K11" t="s">
        <v>466</v>
      </c>
    </row>
    <row r="12" spans="1:11" ht="15">
      <c r="A12"/>
      <c r="B12"/>
      <c r="D12" t="s">
        <v>64</v>
      </c>
      <c r="E12">
        <v>2</v>
      </c>
      <c r="H12">
        <v>0</v>
      </c>
      <c r="J12" t="s">
        <v>467</v>
      </c>
      <c r="K12" t="s">
        <v>468</v>
      </c>
    </row>
    <row r="13" spans="1:11" ht="15">
      <c r="A13"/>
      <c r="B13"/>
      <c r="D13">
        <v>1</v>
      </c>
      <c r="E13">
        <v>3</v>
      </c>
      <c r="H13">
        <v>1</v>
      </c>
      <c r="J13" t="s">
        <v>469</v>
      </c>
      <c r="K13" t="s">
        <v>470</v>
      </c>
    </row>
    <row r="14" spans="4:11" ht="15">
      <c r="D14">
        <v>2</v>
      </c>
      <c r="E14">
        <v>4</v>
      </c>
      <c r="H14">
        <v>2</v>
      </c>
      <c r="J14" t="s">
        <v>471</v>
      </c>
      <c r="K14" t="s">
        <v>472</v>
      </c>
    </row>
    <row r="15" spans="4:11" ht="15">
      <c r="D15">
        <v>3</v>
      </c>
      <c r="E15">
        <v>5</v>
      </c>
      <c r="H15">
        <v>3</v>
      </c>
      <c r="J15" t="s">
        <v>473</v>
      </c>
      <c r="K15" t="s">
        <v>474</v>
      </c>
    </row>
    <row r="16" spans="4:11" ht="15">
      <c r="D16">
        <v>4</v>
      </c>
      <c r="E16">
        <v>6</v>
      </c>
      <c r="H16">
        <v>4</v>
      </c>
      <c r="J16" t="s">
        <v>475</v>
      </c>
      <c r="K16" t="s">
        <v>476</v>
      </c>
    </row>
    <row r="17" spans="4:11" ht="15">
      <c r="D17">
        <v>5</v>
      </c>
      <c r="E17">
        <v>7</v>
      </c>
      <c r="H17">
        <v>5</v>
      </c>
      <c r="J17" t="s">
        <v>477</v>
      </c>
      <c r="K17" t="s">
        <v>478</v>
      </c>
    </row>
    <row r="18" spans="4:11" ht="15">
      <c r="D18">
        <v>6</v>
      </c>
      <c r="E18">
        <v>8</v>
      </c>
      <c r="H18">
        <v>6</v>
      </c>
      <c r="J18" t="s">
        <v>479</v>
      </c>
      <c r="K18" t="s">
        <v>480</v>
      </c>
    </row>
    <row r="19" spans="4:11" ht="15">
      <c r="D19">
        <v>7</v>
      </c>
      <c r="E19">
        <v>9</v>
      </c>
      <c r="H19">
        <v>7</v>
      </c>
      <c r="J19" t="s">
        <v>481</v>
      </c>
      <c r="K19" t="s">
        <v>482</v>
      </c>
    </row>
    <row r="20" spans="4:11" ht="15">
      <c r="D20">
        <v>8</v>
      </c>
      <c r="H20">
        <v>8</v>
      </c>
      <c r="J20" t="s">
        <v>483</v>
      </c>
      <c r="K20" t="s">
        <v>484</v>
      </c>
    </row>
    <row r="21" spans="4:11" ht="409.5">
      <c r="D21">
        <v>9</v>
      </c>
      <c r="H21">
        <v>9</v>
      </c>
      <c r="J21" t="s">
        <v>485</v>
      </c>
      <c r="K21" s="13" t="s">
        <v>486</v>
      </c>
    </row>
    <row r="22" spans="4:11" ht="409.5">
      <c r="D22">
        <v>10</v>
      </c>
      <c r="J22" t="s">
        <v>487</v>
      </c>
      <c r="K22" s="13" t="s">
        <v>488</v>
      </c>
    </row>
    <row r="23" spans="4:11" ht="409.5">
      <c r="D23">
        <v>11</v>
      </c>
      <c r="J23" t="s">
        <v>489</v>
      </c>
      <c r="K23" s="13" t="s">
        <v>490</v>
      </c>
    </row>
    <row r="24" spans="10:11" ht="409.5">
      <c r="J24" t="s">
        <v>491</v>
      </c>
      <c r="K24" s="13" t="s">
        <v>773</v>
      </c>
    </row>
    <row r="25" spans="10:11" ht="15">
      <c r="J25" t="s">
        <v>492</v>
      </c>
      <c r="K25" t="b">
        <v>0</v>
      </c>
    </row>
    <row r="26" spans="10:11" ht="15">
      <c r="J26" t="s">
        <v>771</v>
      </c>
      <c r="K26" t="s">
        <v>772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509</v>
      </c>
      <c r="B2" s="128" t="s">
        <v>510</v>
      </c>
      <c r="C2" s="67" t="s">
        <v>511</v>
      </c>
    </row>
    <row r="3" spans="1:3" ht="15">
      <c r="A3" s="127" t="s">
        <v>494</v>
      </c>
      <c r="B3" s="127" t="s">
        <v>494</v>
      </c>
      <c r="C3" s="36">
        <v>6</v>
      </c>
    </row>
    <row r="4" spans="1:3" ht="15">
      <c r="A4" s="127" t="s">
        <v>495</v>
      </c>
      <c r="B4" s="127" t="s">
        <v>495</v>
      </c>
      <c r="C4" s="36">
        <v>7</v>
      </c>
    </row>
    <row r="5" spans="1:3" ht="15">
      <c r="A5" s="127" t="s">
        <v>496</v>
      </c>
      <c r="B5" s="127" t="s">
        <v>496</v>
      </c>
      <c r="C5" s="36">
        <v>2</v>
      </c>
    </row>
    <row r="6" spans="1:3" ht="15">
      <c r="A6" s="127" t="s">
        <v>497</v>
      </c>
      <c r="B6" s="127" t="s">
        <v>497</v>
      </c>
      <c r="C6" s="36">
        <v>1</v>
      </c>
    </row>
    <row r="7" spans="1:3" ht="15">
      <c r="A7" s="127" t="s">
        <v>498</v>
      </c>
      <c r="B7" s="127" t="s">
        <v>498</v>
      </c>
      <c r="C7" s="36">
        <v>2</v>
      </c>
    </row>
    <row r="8" spans="1:3" ht="15">
      <c r="A8" s="127" t="s">
        <v>499</v>
      </c>
      <c r="B8" s="127" t="s">
        <v>499</v>
      </c>
      <c r="C8"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517</v>
      </c>
      <c r="B1" s="13" t="s">
        <v>518</v>
      </c>
      <c r="C1" s="85" t="s">
        <v>519</v>
      </c>
      <c r="D1" s="85" t="s">
        <v>521</v>
      </c>
      <c r="E1" s="13" t="s">
        <v>520</v>
      </c>
      <c r="F1" s="13" t="s">
        <v>523</v>
      </c>
      <c r="G1" s="13" t="s">
        <v>522</v>
      </c>
      <c r="H1" s="13" t="s">
        <v>525</v>
      </c>
      <c r="I1" s="85" t="s">
        <v>524</v>
      </c>
      <c r="J1" s="85" t="s">
        <v>527</v>
      </c>
      <c r="K1" s="13" t="s">
        <v>526</v>
      </c>
      <c r="L1" s="13" t="s">
        <v>529</v>
      </c>
      <c r="M1" s="85" t="s">
        <v>528</v>
      </c>
      <c r="N1" s="85" t="s">
        <v>530</v>
      </c>
    </row>
    <row r="2" spans="1:14" ht="15">
      <c r="A2" s="90" t="s">
        <v>246</v>
      </c>
      <c r="B2" s="85">
        <v>2</v>
      </c>
      <c r="C2" s="85"/>
      <c r="D2" s="85"/>
      <c r="E2" s="90" t="s">
        <v>247</v>
      </c>
      <c r="F2" s="85">
        <v>1</v>
      </c>
      <c r="G2" s="90" t="s">
        <v>252</v>
      </c>
      <c r="H2" s="85">
        <v>1</v>
      </c>
      <c r="I2" s="85"/>
      <c r="J2" s="85"/>
      <c r="K2" s="90" t="s">
        <v>246</v>
      </c>
      <c r="L2" s="85">
        <v>2</v>
      </c>
      <c r="M2" s="85"/>
      <c r="N2" s="85"/>
    </row>
    <row r="3" spans="1:14" ht="15">
      <c r="A3" s="90" t="s">
        <v>252</v>
      </c>
      <c r="B3" s="85">
        <v>1</v>
      </c>
      <c r="C3" s="85"/>
      <c r="D3" s="85"/>
      <c r="E3" s="90" t="s">
        <v>251</v>
      </c>
      <c r="F3" s="85">
        <v>1</v>
      </c>
      <c r="G3" s="85"/>
      <c r="H3" s="85"/>
      <c r="I3" s="85"/>
      <c r="J3" s="85"/>
      <c r="K3" s="85"/>
      <c r="L3" s="85"/>
      <c r="M3" s="85"/>
      <c r="N3" s="85"/>
    </row>
    <row r="4" spans="1:14" ht="15">
      <c r="A4" s="90" t="s">
        <v>251</v>
      </c>
      <c r="B4" s="85">
        <v>1</v>
      </c>
      <c r="C4" s="85"/>
      <c r="D4" s="85"/>
      <c r="E4" s="90" t="s">
        <v>248</v>
      </c>
      <c r="F4" s="85">
        <v>1</v>
      </c>
      <c r="G4" s="85"/>
      <c r="H4" s="85"/>
      <c r="I4" s="85"/>
      <c r="J4" s="85"/>
      <c r="K4" s="85"/>
      <c r="L4" s="85"/>
      <c r="M4" s="85"/>
      <c r="N4" s="85"/>
    </row>
    <row r="5" spans="1:14" ht="15">
      <c r="A5" s="90" t="s">
        <v>250</v>
      </c>
      <c r="B5" s="85">
        <v>1</v>
      </c>
      <c r="C5" s="85"/>
      <c r="D5" s="85"/>
      <c r="E5" s="90" t="s">
        <v>249</v>
      </c>
      <c r="F5" s="85">
        <v>1</v>
      </c>
      <c r="G5" s="85"/>
      <c r="H5" s="85"/>
      <c r="I5" s="85"/>
      <c r="J5" s="85"/>
      <c r="K5" s="85"/>
      <c r="L5" s="85"/>
      <c r="M5" s="85"/>
      <c r="N5" s="85"/>
    </row>
    <row r="6" spans="1:14" ht="15">
      <c r="A6" s="90" t="s">
        <v>249</v>
      </c>
      <c r="B6" s="85">
        <v>1</v>
      </c>
      <c r="C6" s="85"/>
      <c r="D6" s="85"/>
      <c r="E6" s="90" t="s">
        <v>250</v>
      </c>
      <c r="F6" s="85">
        <v>1</v>
      </c>
      <c r="G6" s="85"/>
      <c r="H6" s="85"/>
      <c r="I6" s="85"/>
      <c r="J6" s="85"/>
      <c r="K6" s="85"/>
      <c r="L6" s="85"/>
      <c r="M6" s="85"/>
      <c r="N6" s="85"/>
    </row>
    <row r="7" spans="1:14" ht="15">
      <c r="A7" s="90" t="s">
        <v>248</v>
      </c>
      <c r="B7" s="85">
        <v>1</v>
      </c>
      <c r="C7" s="85"/>
      <c r="D7" s="85"/>
      <c r="E7" s="85"/>
      <c r="F7" s="85"/>
      <c r="G7" s="85"/>
      <c r="H7" s="85"/>
      <c r="I7" s="85"/>
      <c r="J7" s="85"/>
      <c r="K7" s="85"/>
      <c r="L7" s="85"/>
      <c r="M7" s="85"/>
      <c r="N7" s="85"/>
    </row>
    <row r="8" spans="1:14" ht="15">
      <c r="A8" s="90" t="s">
        <v>247</v>
      </c>
      <c r="B8" s="85">
        <v>1</v>
      </c>
      <c r="C8" s="85"/>
      <c r="D8" s="85"/>
      <c r="E8" s="85"/>
      <c r="F8" s="85"/>
      <c r="G8" s="85"/>
      <c r="H8" s="85"/>
      <c r="I8" s="85"/>
      <c r="J8" s="85"/>
      <c r="K8" s="85"/>
      <c r="L8" s="85"/>
      <c r="M8" s="85"/>
      <c r="N8" s="85"/>
    </row>
    <row r="11" spans="1:14" ht="15" customHeight="1">
      <c r="A11" s="13" t="s">
        <v>533</v>
      </c>
      <c r="B11" s="13" t="s">
        <v>518</v>
      </c>
      <c r="C11" s="85" t="s">
        <v>534</v>
      </c>
      <c r="D11" s="85" t="s">
        <v>521</v>
      </c>
      <c r="E11" s="13" t="s">
        <v>535</v>
      </c>
      <c r="F11" s="13" t="s">
        <v>523</v>
      </c>
      <c r="G11" s="13" t="s">
        <v>536</v>
      </c>
      <c r="H11" s="13" t="s">
        <v>525</v>
      </c>
      <c r="I11" s="85" t="s">
        <v>537</v>
      </c>
      <c r="J11" s="85" t="s">
        <v>527</v>
      </c>
      <c r="K11" s="13" t="s">
        <v>538</v>
      </c>
      <c r="L11" s="13" t="s">
        <v>529</v>
      </c>
      <c r="M11" s="85" t="s">
        <v>539</v>
      </c>
      <c r="N11" s="85" t="s">
        <v>530</v>
      </c>
    </row>
    <row r="12" spans="1:14" ht="15">
      <c r="A12" s="85" t="s">
        <v>255</v>
      </c>
      <c r="B12" s="85">
        <v>4</v>
      </c>
      <c r="C12" s="85"/>
      <c r="D12" s="85"/>
      <c r="E12" s="85" t="s">
        <v>255</v>
      </c>
      <c r="F12" s="85">
        <v>4</v>
      </c>
      <c r="G12" s="85" t="s">
        <v>254</v>
      </c>
      <c r="H12" s="85">
        <v>1</v>
      </c>
      <c r="I12" s="85"/>
      <c r="J12" s="85"/>
      <c r="K12" s="85" t="s">
        <v>253</v>
      </c>
      <c r="L12" s="85">
        <v>2</v>
      </c>
      <c r="M12" s="85"/>
      <c r="N12" s="85"/>
    </row>
    <row r="13" spans="1:14" ht="15">
      <c r="A13" s="85" t="s">
        <v>254</v>
      </c>
      <c r="B13" s="85">
        <v>2</v>
      </c>
      <c r="C13" s="85"/>
      <c r="D13" s="85"/>
      <c r="E13" s="85" t="s">
        <v>254</v>
      </c>
      <c r="F13" s="85">
        <v>1</v>
      </c>
      <c r="G13" s="85"/>
      <c r="H13" s="85"/>
      <c r="I13" s="85"/>
      <c r="J13" s="85"/>
      <c r="K13" s="85"/>
      <c r="L13" s="85"/>
      <c r="M13" s="85"/>
      <c r="N13" s="85"/>
    </row>
    <row r="14" spans="1:14" ht="15">
      <c r="A14" s="85" t="s">
        <v>253</v>
      </c>
      <c r="B14" s="85">
        <v>2</v>
      </c>
      <c r="C14" s="85"/>
      <c r="D14" s="85"/>
      <c r="E14" s="85"/>
      <c r="F14" s="85"/>
      <c r="G14" s="85"/>
      <c r="H14" s="85"/>
      <c r="I14" s="85"/>
      <c r="J14" s="85"/>
      <c r="K14" s="85"/>
      <c r="L14" s="85"/>
      <c r="M14" s="85"/>
      <c r="N14" s="85"/>
    </row>
    <row r="17" spans="1:14" ht="15" customHeight="1">
      <c r="A17" s="85" t="s">
        <v>542</v>
      </c>
      <c r="B17" s="85" t="s">
        <v>518</v>
      </c>
      <c r="C17" s="85" t="s">
        <v>543</v>
      </c>
      <c r="D17" s="85" t="s">
        <v>521</v>
      </c>
      <c r="E17" s="85" t="s">
        <v>544</v>
      </c>
      <c r="F17" s="85" t="s">
        <v>523</v>
      </c>
      <c r="G17" s="85" t="s">
        <v>545</v>
      </c>
      <c r="H17" s="85" t="s">
        <v>525</v>
      </c>
      <c r="I17" s="85" t="s">
        <v>546</v>
      </c>
      <c r="J17" s="85" t="s">
        <v>527</v>
      </c>
      <c r="K17" s="85" t="s">
        <v>547</v>
      </c>
      <c r="L17" s="85" t="s">
        <v>529</v>
      </c>
      <c r="M17" s="85" t="s">
        <v>548</v>
      </c>
      <c r="N17" s="85" t="s">
        <v>530</v>
      </c>
    </row>
    <row r="18" spans="1:14" ht="15">
      <c r="A18" s="85"/>
      <c r="B18" s="85"/>
      <c r="C18" s="85"/>
      <c r="D18" s="85"/>
      <c r="E18" s="85"/>
      <c r="F18" s="85"/>
      <c r="G18" s="85"/>
      <c r="H18" s="85"/>
      <c r="I18" s="85"/>
      <c r="J18" s="85"/>
      <c r="K18" s="85"/>
      <c r="L18" s="85"/>
      <c r="M18" s="85"/>
      <c r="N18" s="85"/>
    </row>
    <row r="20" spans="1:14" ht="15" customHeight="1">
      <c r="A20" s="13" t="s">
        <v>550</v>
      </c>
      <c r="B20" s="13" t="s">
        <v>518</v>
      </c>
      <c r="C20" s="13" t="s">
        <v>561</v>
      </c>
      <c r="D20" s="13" t="s">
        <v>521</v>
      </c>
      <c r="E20" s="13" t="s">
        <v>568</v>
      </c>
      <c r="F20" s="13" t="s">
        <v>523</v>
      </c>
      <c r="G20" s="13" t="s">
        <v>575</v>
      </c>
      <c r="H20" s="13" t="s">
        <v>525</v>
      </c>
      <c r="I20" s="85" t="s">
        <v>585</v>
      </c>
      <c r="J20" s="85" t="s">
        <v>527</v>
      </c>
      <c r="K20" s="13" t="s">
        <v>586</v>
      </c>
      <c r="L20" s="13" t="s">
        <v>529</v>
      </c>
      <c r="M20" s="13" t="s">
        <v>593</v>
      </c>
      <c r="N20" s="13" t="s">
        <v>530</v>
      </c>
    </row>
    <row r="21" spans="1:14" ht="15">
      <c r="A21" s="91" t="s">
        <v>551</v>
      </c>
      <c r="B21" s="91">
        <v>0</v>
      </c>
      <c r="C21" s="91" t="s">
        <v>558</v>
      </c>
      <c r="D21" s="91">
        <v>12</v>
      </c>
      <c r="E21" s="91" t="s">
        <v>557</v>
      </c>
      <c r="F21" s="91">
        <v>7</v>
      </c>
      <c r="G21" s="91" t="s">
        <v>573</v>
      </c>
      <c r="H21" s="91">
        <v>4</v>
      </c>
      <c r="I21" s="91"/>
      <c r="J21" s="91"/>
      <c r="K21" s="91" t="s">
        <v>587</v>
      </c>
      <c r="L21" s="91">
        <v>2</v>
      </c>
      <c r="M21" s="91" t="s">
        <v>572</v>
      </c>
      <c r="N21" s="91">
        <v>2</v>
      </c>
    </row>
    <row r="22" spans="1:14" ht="15">
      <c r="A22" s="91" t="s">
        <v>552</v>
      </c>
      <c r="B22" s="91">
        <v>0</v>
      </c>
      <c r="C22" s="91" t="s">
        <v>562</v>
      </c>
      <c r="D22" s="91">
        <v>6</v>
      </c>
      <c r="E22" s="91" t="s">
        <v>556</v>
      </c>
      <c r="F22" s="91">
        <v>7</v>
      </c>
      <c r="G22" s="91" t="s">
        <v>576</v>
      </c>
      <c r="H22" s="91">
        <v>2</v>
      </c>
      <c r="I22" s="91"/>
      <c r="J22" s="91"/>
      <c r="K22" s="91" t="s">
        <v>588</v>
      </c>
      <c r="L22" s="91">
        <v>2</v>
      </c>
      <c r="M22" s="91"/>
      <c r="N22" s="91"/>
    </row>
    <row r="23" spans="1:14" ht="15">
      <c r="A23" s="91" t="s">
        <v>553</v>
      </c>
      <c r="B23" s="91">
        <v>0</v>
      </c>
      <c r="C23" s="91" t="s">
        <v>563</v>
      </c>
      <c r="D23" s="91">
        <v>6</v>
      </c>
      <c r="E23" s="91" t="s">
        <v>558</v>
      </c>
      <c r="F23" s="91">
        <v>4</v>
      </c>
      <c r="G23" s="91" t="s">
        <v>577</v>
      </c>
      <c r="H23" s="91">
        <v>2</v>
      </c>
      <c r="I23" s="91"/>
      <c r="J23" s="91"/>
      <c r="K23" s="91" t="s">
        <v>556</v>
      </c>
      <c r="L23" s="91">
        <v>2</v>
      </c>
      <c r="M23" s="91"/>
      <c r="N23" s="91"/>
    </row>
    <row r="24" spans="1:14" ht="15">
      <c r="A24" s="91" t="s">
        <v>554</v>
      </c>
      <c r="B24" s="91">
        <v>351</v>
      </c>
      <c r="C24" s="91" t="s">
        <v>556</v>
      </c>
      <c r="D24" s="91">
        <v>6</v>
      </c>
      <c r="E24" s="91" t="s">
        <v>569</v>
      </c>
      <c r="F24" s="91">
        <v>4</v>
      </c>
      <c r="G24" s="91" t="s">
        <v>578</v>
      </c>
      <c r="H24" s="91">
        <v>2</v>
      </c>
      <c r="I24" s="91"/>
      <c r="J24" s="91"/>
      <c r="K24" s="91" t="s">
        <v>589</v>
      </c>
      <c r="L24" s="91">
        <v>2</v>
      </c>
      <c r="M24" s="91"/>
      <c r="N24" s="91"/>
    </row>
    <row r="25" spans="1:14" ht="15">
      <c r="A25" s="91" t="s">
        <v>555</v>
      </c>
      <c r="B25" s="91">
        <v>351</v>
      </c>
      <c r="C25" s="91" t="s">
        <v>559</v>
      </c>
      <c r="D25" s="91">
        <v>6</v>
      </c>
      <c r="E25" s="91" t="s">
        <v>570</v>
      </c>
      <c r="F25" s="91">
        <v>4</v>
      </c>
      <c r="G25" s="91" t="s">
        <v>579</v>
      </c>
      <c r="H25" s="91">
        <v>2</v>
      </c>
      <c r="I25" s="91"/>
      <c r="J25" s="91"/>
      <c r="K25" s="91" t="s">
        <v>590</v>
      </c>
      <c r="L25" s="91">
        <v>2</v>
      </c>
      <c r="M25" s="91"/>
      <c r="N25" s="91"/>
    </row>
    <row r="26" spans="1:14" ht="15">
      <c r="A26" s="91" t="s">
        <v>556</v>
      </c>
      <c r="B26" s="91">
        <v>19</v>
      </c>
      <c r="C26" s="91" t="s">
        <v>560</v>
      </c>
      <c r="D26" s="91">
        <v>6</v>
      </c>
      <c r="E26" s="91" t="s">
        <v>571</v>
      </c>
      <c r="F26" s="91">
        <v>4</v>
      </c>
      <c r="G26" s="91" t="s">
        <v>580</v>
      </c>
      <c r="H26" s="91">
        <v>2</v>
      </c>
      <c r="I26" s="91"/>
      <c r="J26" s="91"/>
      <c r="K26" s="91" t="s">
        <v>557</v>
      </c>
      <c r="L26" s="91">
        <v>2</v>
      </c>
      <c r="M26" s="91"/>
      <c r="N26" s="91"/>
    </row>
    <row r="27" spans="1:14" ht="15">
      <c r="A27" s="91" t="s">
        <v>557</v>
      </c>
      <c r="B27" s="91">
        <v>19</v>
      </c>
      <c r="C27" s="91" t="s">
        <v>564</v>
      </c>
      <c r="D27" s="91">
        <v>6</v>
      </c>
      <c r="E27" s="91" t="s">
        <v>572</v>
      </c>
      <c r="F27" s="91">
        <v>2</v>
      </c>
      <c r="G27" s="91" t="s">
        <v>581</v>
      </c>
      <c r="H27" s="91">
        <v>2</v>
      </c>
      <c r="I27" s="91"/>
      <c r="J27" s="91"/>
      <c r="K27" s="91" t="s">
        <v>591</v>
      </c>
      <c r="L27" s="91">
        <v>2</v>
      </c>
      <c r="M27" s="91"/>
      <c r="N27" s="91"/>
    </row>
    <row r="28" spans="1:14" ht="15">
      <c r="A28" s="91" t="s">
        <v>558</v>
      </c>
      <c r="B28" s="91">
        <v>16</v>
      </c>
      <c r="C28" s="91" t="s">
        <v>565</v>
      </c>
      <c r="D28" s="91">
        <v>6</v>
      </c>
      <c r="E28" s="91" t="s">
        <v>573</v>
      </c>
      <c r="F28" s="91">
        <v>2</v>
      </c>
      <c r="G28" s="91" t="s">
        <v>582</v>
      </c>
      <c r="H28" s="91">
        <v>2</v>
      </c>
      <c r="I28" s="91"/>
      <c r="J28" s="91"/>
      <c r="K28" s="91" t="s">
        <v>592</v>
      </c>
      <c r="L28" s="91">
        <v>2</v>
      </c>
      <c r="M28" s="91"/>
      <c r="N28" s="91"/>
    </row>
    <row r="29" spans="1:14" ht="15">
      <c r="A29" s="91" t="s">
        <v>559</v>
      </c>
      <c r="B29" s="91">
        <v>8</v>
      </c>
      <c r="C29" s="91" t="s">
        <v>566</v>
      </c>
      <c r="D29" s="91">
        <v>6</v>
      </c>
      <c r="E29" s="91" t="s">
        <v>574</v>
      </c>
      <c r="F29" s="91">
        <v>2</v>
      </c>
      <c r="G29" s="91" t="s">
        <v>583</v>
      </c>
      <c r="H29" s="91">
        <v>2</v>
      </c>
      <c r="I29" s="91"/>
      <c r="J29" s="91"/>
      <c r="K29" s="91"/>
      <c r="L29" s="91"/>
      <c r="M29" s="91"/>
      <c r="N29" s="91"/>
    </row>
    <row r="30" spans="1:14" ht="15">
      <c r="A30" s="91" t="s">
        <v>560</v>
      </c>
      <c r="B30" s="91">
        <v>8</v>
      </c>
      <c r="C30" s="91" t="s">
        <v>567</v>
      </c>
      <c r="D30" s="91">
        <v>6</v>
      </c>
      <c r="E30" s="91" t="s">
        <v>559</v>
      </c>
      <c r="F30" s="91">
        <v>2</v>
      </c>
      <c r="G30" s="91" t="s">
        <v>584</v>
      </c>
      <c r="H30" s="91">
        <v>2</v>
      </c>
      <c r="I30" s="91"/>
      <c r="J30" s="91"/>
      <c r="K30" s="91"/>
      <c r="L30" s="91"/>
      <c r="M30" s="91"/>
      <c r="N30" s="91"/>
    </row>
    <row r="33" spans="1:14" ht="15" customHeight="1">
      <c r="A33" s="13" t="s">
        <v>599</v>
      </c>
      <c r="B33" s="13" t="s">
        <v>518</v>
      </c>
      <c r="C33" s="13" t="s">
        <v>610</v>
      </c>
      <c r="D33" s="13" t="s">
        <v>521</v>
      </c>
      <c r="E33" s="13" t="s">
        <v>615</v>
      </c>
      <c r="F33" s="13" t="s">
        <v>523</v>
      </c>
      <c r="G33" s="13" t="s">
        <v>621</v>
      </c>
      <c r="H33" s="13" t="s">
        <v>525</v>
      </c>
      <c r="I33" s="85" t="s">
        <v>632</v>
      </c>
      <c r="J33" s="85" t="s">
        <v>527</v>
      </c>
      <c r="K33" s="13" t="s">
        <v>633</v>
      </c>
      <c r="L33" s="13" t="s">
        <v>529</v>
      </c>
      <c r="M33" s="85" t="s">
        <v>641</v>
      </c>
      <c r="N33" s="85" t="s">
        <v>530</v>
      </c>
    </row>
    <row r="34" spans="1:14" ht="15">
      <c r="A34" s="91" t="s">
        <v>600</v>
      </c>
      <c r="B34" s="91">
        <v>8</v>
      </c>
      <c r="C34" s="91" t="s">
        <v>611</v>
      </c>
      <c r="D34" s="91">
        <v>6</v>
      </c>
      <c r="E34" s="91" t="s">
        <v>616</v>
      </c>
      <c r="F34" s="91">
        <v>4</v>
      </c>
      <c r="G34" s="91" t="s">
        <v>622</v>
      </c>
      <c r="H34" s="91">
        <v>2</v>
      </c>
      <c r="I34" s="91"/>
      <c r="J34" s="91"/>
      <c r="K34" s="91" t="s">
        <v>634</v>
      </c>
      <c r="L34" s="91">
        <v>2</v>
      </c>
      <c r="M34" s="91"/>
      <c r="N34" s="91"/>
    </row>
    <row r="35" spans="1:14" ht="15">
      <c r="A35" s="91" t="s">
        <v>601</v>
      </c>
      <c r="B35" s="91">
        <v>8</v>
      </c>
      <c r="C35" s="91" t="s">
        <v>612</v>
      </c>
      <c r="D35" s="91">
        <v>6</v>
      </c>
      <c r="E35" s="91" t="s">
        <v>617</v>
      </c>
      <c r="F35" s="91">
        <v>4</v>
      </c>
      <c r="G35" s="91" t="s">
        <v>623</v>
      </c>
      <c r="H35" s="91">
        <v>2</v>
      </c>
      <c r="I35" s="91"/>
      <c r="J35" s="91"/>
      <c r="K35" s="91" t="s">
        <v>635</v>
      </c>
      <c r="L35" s="91">
        <v>2</v>
      </c>
      <c r="M35" s="91"/>
      <c r="N35" s="91"/>
    </row>
    <row r="36" spans="1:14" ht="15">
      <c r="A36" s="91" t="s">
        <v>602</v>
      </c>
      <c r="B36" s="91">
        <v>8</v>
      </c>
      <c r="C36" s="91" t="s">
        <v>600</v>
      </c>
      <c r="D36" s="91">
        <v>6</v>
      </c>
      <c r="E36" s="91" t="s">
        <v>618</v>
      </c>
      <c r="F36" s="91">
        <v>4</v>
      </c>
      <c r="G36" s="91" t="s">
        <v>624</v>
      </c>
      <c r="H36" s="91">
        <v>2</v>
      </c>
      <c r="I36" s="91"/>
      <c r="J36" s="91"/>
      <c r="K36" s="91" t="s">
        <v>636</v>
      </c>
      <c r="L36" s="91">
        <v>2</v>
      </c>
      <c r="M36" s="91"/>
      <c r="N36" s="91"/>
    </row>
    <row r="37" spans="1:14" ht="15">
      <c r="A37" s="91" t="s">
        <v>603</v>
      </c>
      <c r="B37" s="91">
        <v>8</v>
      </c>
      <c r="C37" s="91" t="s">
        <v>601</v>
      </c>
      <c r="D37" s="91">
        <v>6</v>
      </c>
      <c r="E37" s="91" t="s">
        <v>619</v>
      </c>
      <c r="F37" s="91">
        <v>4</v>
      </c>
      <c r="G37" s="91" t="s">
        <v>625</v>
      </c>
      <c r="H37" s="91">
        <v>2</v>
      </c>
      <c r="I37" s="91"/>
      <c r="J37" s="91"/>
      <c r="K37" s="91" t="s">
        <v>637</v>
      </c>
      <c r="L37" s="91">
        <v>2</v>
      </c>
      <c r="M37" s="91"/>
      <c r="N37" s="91"/>
    </row>
    <row r="38" spans="1:14" ht="15">
      <c r="A38" s="91" t="s">
        <v>604</v>
      </c>
      <c r="B38" s="91">
        <v>8</v>
      </c>
      <c r="C38" s="91" t="s">
        <v>602</v>
      </c>
      <c r="D38" s="91">
        <v>6</v>
      </c>
      <c r="E38" s="91" t="s">
        <v>620</v>
      </c>
      <c r="F38" s="91">
        <v>2</v>
      </c>
      <c r="G38" s="91" t="s">
        <v>626</v>
      </c>
      <c r="H38" s="91">
        <v>2</v>
      </c>
      <c r="I38" s="91"/>
      <c r="J38" s="91"/>
      <c r="K38" s="91" t="s">
        <v>638</v>
      </c>
      <c r="L38" s="91">
        <v>2</v>
      </c>
      <c r="M38" s="91"/>
      <c r="N38" s="91"/>
    </row>
    <row r="39" spans="1:14" ht="15">
      <c r="A39" s="91" t="s">
        <v>605</v>
      </c>
      <c r="B39" s="91">
        <v>8</v>
      </c>
      <c r="C39" s="91" t="s">
        <v>603</v>
      </c>
      <c r="D39" s="91">
        <v>6</v>
      </c>
      <c r="E39" s="91" t="s">
        <v>600</v>
      </c>
      <c r="F39" s="91">
        <v>2</v>
      </c>
      <c r="G39" s="91" t="s">
        <v>627</v>
      </c>
      <c r="H39" s="91">
        <v>2</v>
      </c>
      <c r="I39" s="91"/>
      <c r="J39" s="91"/>
      <c r="K39" s="91" t="s">
        <v>639</v>
      </c>
      <c r="L39" s="91">
        <v>2</v>
      </c>
      <c r="M39" s="91"/>
      <c r="N39" s="91"/>
    </row>
    <row r="40" spans="1:14" ht="15">
      <c r="A40" s="91" t="s">
        <v>606</v>
      </c>
      <c r="B40" s="91">
        <v>8</v>
      </c>
      <c r="C40" s="91" t="s">
        <v>604</v>
      </c>
      <c r="D40" s="91">
        <v>6</v>
      </c>
      <c r="E40" s="91" t="s">
        <v>601</v>
      </c>
      <c r="F40" s="91">
        <v>2</v>
      </c>
      <c r="G40" s="91" t="s">
        <v>628</v>
      </c>
      <c r="H40" s="91">
        <v>2</v>
      </c>
      <c r="I40" s="91"/>
      <c r="J40" s="91"/>
      <c r="K40" s="91" t="s">
        <v>640</v>
      </c>
      <c r="L40" s="91">
        <v>2</v>
      </c>
      <c r="M40" s="91"/>
      <c r="N40" s="91"/>
    </row>
    <row r="41" spans="1:14" ht="15">
      <c r="A41" s="91" t="s">
        <v>607</v>
      </c>
      <c r="B41" s="91">
        <v>8</v>
      </c>
      <c r="C41" s="91" t="s">
        <v>613</v>
      </c>
      <c r="D41" s="91">
        <v>6</v>
      </c>
      <c r="E41" s="91" t="s">
        <v>602</v>
      </c>
      <c r="F41" s="91">
        <v>2</v>
      </c>
      <c r="G41" s="91" t="s">
        <v>629</v>
      </c>
      <c r="H41" s="91">
        <v>2</v>
      </c>
      <c r="I41" s="91"/>
      <c r="J41" s="91"/>
      <c r="K41" s="91"/>
      <c r="L41" s="91"/>
      <c r="M41" s="91"/>
      <c r="N41" s="91"/>
    </row>
    <row r="42" spans="1:14" ht="15">
      <c r="A42" s="91" t="s">
        <v>608</v>
      </c>
      <c r="B42" s="91">
        <v>8</v>
      </c>
      <c r="C42" s="91" t="s">
        <v>605</v>
      </c>
      <c r="D42" s="91">
        <v>6</v>
      </c>
      <c r="E42" s="91" t="s">
        <v>603</v>
      </c>
      <c r="F42" s="91">
        <v>2</v>
      </c>
      <c r="G42" s="91" t="s">
        <v>630</v>
      </c>
      <c r="H42" s="91">
        <v>2</v>
      </c>
      <c r="I42" s="91"/>
      <c r="J42" s="91"/>
      <c r="K42" s="91"/>
      <c r="L42" s="91"/>
      <c r="M42" s="91"/>
      <c r="N42" s="91"/>
    </row>
    <row r="43" spans="1:14" ht="15">
      <c r="A43" s="91" t="s">
        <v>609</v>
      </c>
      <c r="B43" s="91">
        <v>8</v>
      </c>
      <c r="C43" s="91" t="s">
        <v>614</v>
      </c>
      <c r="D43" s="91">
        <v>6</v>
      </c>
      <c r="E43" s="91" t="s">
        <v>604</v>
      </c>
      <c r="F43" s="91">
        <v>2</v>
      </c>
      <c r="G43" s="91" t="s">
        <v>631</v>
      </c>
      <c r="H43" s="91">
        <v>2</v>
      </c>
      <c r="I43" s="91"/>
      <c r="J43" s="91"/>
      <c r="K43" s="91"/>
      <c r="L43" s="91"/>
      <c r="M43" s="91"/>
      <c r="N43" s="91"/>
    </row>
    <row r="46" spans="1:14" ht="15" customHeight="1">
      <c r="A46" s="13" t="s">
        <v>647</v>
      </c>
      <c r="B46" s="13" t="s">
        <v>518</v>
      </c>
      <c r="C46" s="85" t="s">
        <v>649</v>
      </c>
      <c r="D46" s="85" t="s">
        <v>521</v>
      </c>
      <c r="E46" s="85" t="s">
        <v>650</v>
      </c>
      <c r="F46" s="85" t="s">
        <v>523</v>
      </c>
      <c r="G46" s="85" t="s">
        <v>653</v>
      </c>
      <c r="H46" s="85" t="s">
        <v>525</v>
      </c>
      <c r="I46" s="13" t="s">
        <v>655</v>
      </c>
      <c r="J46" s="13" t="s">
        <v>527</v>
      </c>
      <c r="K46" s="85" t="s">
        <v>657</v>
      </c>
      <c r="L46" s="85" t="s">
        <v>529</v>
      </c>
      <c r="M46" s="13" t="s">
        <v>659</v>
      </c>
      <c r="N46" s="13" t="s">
        <v>530</v>
      </c>
    </row>
    <row r="47" spans="1:14" ht="15">
      <c r="A47" s="85" t="s">
        <v>228</v>
      </c>
      <c r="B47" s="85">
        <v>1</v>
      </c>
      <c r="C47" s="85"/>
      <c r="D47" s="85"/>
      <c r="E47" s="85"/>
      <c r="F47" s="85"/>
      <c r="G47" s="85"/>
      <c r="H47" s="85"/>
      <c r="I47" s="85" t="s">
        <v>228</v>
      </c>
      <c r="J47" s="85">
        <v>1</v>
      </c>
      <c r="K47" s="85"/>
      <c r="L47" s="85"/>
      <c r="M47" s="85" t="s">
        <v>227</v>
      </c>
      <c r="N47" s="85">
        <v>1</v>
      </c>
    </row>
    <row r="48" spans="1:14" ht="15">
      <c r="A48" s="85" t="s">
        <v>227</v>
      </c>
      <c r="B48" s="85">
        <v>1</v>
      </c>
      <c r="C48" s="85"/>
      <c r="D48" s="85"/>
      <c r="E48" s="85"/>
      <c r="F48" s="85"/>
      <c r="G48" s="85"/>
      <c r="H48" s="85"/>
      <c r="I48" s="85"/>
      <c r="J48" s="85"/>
      <c r="K48" s="85"/>
      <c r="L48" s="85"/>
      <c r="M48" s="85"/>
      <c r="N48" s="85"/>
    </row>
    <row r="51" spans="1:14" ht="15" customHeight="1">
      <c r="A51" s="13" t="s">
        <v>648</v>
      </c>
      <c r="B51" s="13" t="s">
        <v>518</v>
      </c>
      <c r="C51" s="13" t="s">
        <v>651</v>
      </c>
      <c r="D51" s="13" t="s">
        <v>521</v>
      </c>
      <c r="E51" s="85" t="s">
        <v>652</v>
      </c>
      <c r="F51" s="85" t="s">
        <v>523</v>
      </c>
      <c r="G51" s="13" t="s">
        <v>654</v>
      </c>
      <c r="H51" s="13" t="s">
        <v>525</v>
      </c>
      <c r="I51" s="85" t="s">
        <v>656</v>
      </c>
      <c r="J51" s="85" t="s">
        <v>527</v>
      </c>
      <c r="K51" s="13" t="s">
        <v>658</v>
      </c>
      <c r="L51" s="13" t="s">
        <v>529</v>
      </c>
      <c r="M51" s="85" t="s">
        <v>660</v>
      </c>
      <c r="N51" s="85" t="s">
        <v>530</v>
      </c>
    </row>
    <row r="52" spans="1:14" ht="15">
      <c r="A52" s="85" t="s">
        <v>221</v>
      </c>
      <c r="B52" s="85">
        <v>5</v>
      </c>
      <c r="C52" s="85" t="s">
        <v>221</v>
      </c>
      <c r="D52" s="85">
        <v>5</v>
      </c>
      <c r="E52" s="85"/>
      <c r="F52" s="85"/>
      <c r="G52" s="85" t="s">
        <v>225</v>
      </c>
      <c r="H52" s="85">
        <v>1</v>
      </c>
      <c r="I52" s="85"/>
      <c r="J52" s="85"/>
      <c r="K52" s="85" t="s">
        <v>213</v>
      </c>
      <c r="L52" s="85">
        <v>1</v>
      </c>
      <c r="M52" s="85"/>
      <c r="N52" s="85"/>
    </row>
    <row r="53" spans="1:14" ht="15">
      <c r="A53" s="85" t="s">
        <v>225</v>
      </c>
      <c r="B53" s="85">
        <v>1</v>
      </c>
      <c r="C53" s="85"/>
      <c r="D53" s="85"/>
      <c r="E53" s="85"/>
      <c r="F53" s="85"/>
      <c r="G53" s="85"/>
      <c r="H53" s="85"/>
      <c r="I53" s="85"/>
      <c r="J53" s="85"/>
      <c r="K53" s="85"/>
      <c r="L53" s="85"/>
      <c r="M53" s="85"/>
      <c r="N53" s="85"/>
    </row>
    <row r="54" spans="1:14" ht="15">
      <c r="A54" s="85" t="s">
        <v>213</v>
      </c>
      <c r="B54" s="85">
        <v>1</v>
      </c>
      <c r="C54" s="85"/>
      <c r="D54" s="85"/>
      <c r="E54" s="85"/>
      <c r="F54" s="85"/>
      <c r="G54" s="85"/>
      <c r="H54" s="85"/>
      <c r="I54" s="85"/>
      <c r="J54" s="85"/>
      <c r="K54" s="85"/>
      <c r="L54" s="85"/>
      <c r="M54" s="85"/>
      <c r="N54" s="85"/>
    </row>
    <row r="57" spans="1:14" ht="15" customHeight="1">
      <c r="A57" s="13" t="s">
        <v>663</v>
      </c>
      <c r="B57" s="13" t="s">
        <v>518</v>
      </c>
      <c r="C57" s="13" t="s">
        <v>664</v>
      </c>
      <c r="D57" s="13" t="s">
        <v>521</v>
      </c>
      <c r="E57" s="13" t="s">
        <v>665</v>
      </c>
      <c r="F57" s="13" t="s">
        <v>523</v>
      </c>
      <c r="G57" s="13" t="s">
        <v>666</v>
      </c>
      <c r="H57" s="13" t="s">
        <v>525</v>
      </c>
      <c r="I57" s="13" t="s">
        <v>667</v>
      </c>
      <c r="J57" s="13" t="s">
        <v>527</v>
      </c>
      <c r="K57" s="13" t="s">
        <v>668</v>
      </c>
      <c r="L57" s="13" t="s">
        <v>529</v>
      </c>
      <c r="M57" s="13" t="s">
        <v>669</v>
      </c>
      <c r="N57" s="13" t="s">
        <v>530</v>
      </c>
    </row>
    <row r="58" spans="1:14" ht="15">
      <c r="A58" s="124" t="s">
        <v>227</v>
      </c>
      <c r="B58" s="85">
        <v>75121</v>
      </c>
      <c r="C58" s="124" t="s">
        <v>219</v>
      </c>
      <c r="D58" s="85">
        <v>10587</v>
      </c>
      <c r="E58" s="124" t="s">
        <v>215</v>
      </c>
      <c r="F58" s="85">
        <v>4004</v>
      </c>
      <c r="G58" s="124" t="s">
        <v>226</v>
      </c>
      <c r="H58" s="85">
        <v>14866</v>
      </c>
      <c r="I58" s="124" t="s">
        <v>228</v>
      </c>
      <c r="J58" s="85">
        <v>17308</v>
      </c>
      <c r="K58" s="124" t="s">
        <v>214</v>
      </c>
      <c r="L58" s="85">
        <v>19519</v>
      </c>
      <c r="M58" s="124" t="s">
        <v>227</v>
      </c>
      <c r="N58" s="85">
        <v>75121</v>
      </c>
    </row>
    <row r="59" spans="1:14" ht="15">
      <c r="A59" s="124" t="s">
        <v>212</v>
      </c>
      <c r="B59" s="85">
        <v>28753</v>
      </c>
      <c r="C59" s="124" t="s">
        <v>222</v>
      </c>
      <c r="D59" s="85">
        <v>4867</v>
      </c>
      <c r="E59" s="124" t="s">
        <v>224</v>
      </c>
      <c r="F59" s="85">
        <v>3902</v>
      </c>
      <c r="G59" s="124" t="s">
        <v>225</v>
      </c>
      <c r="H59" s="85">
        <v>3157</v>
      </c>
      <c r="I59" s="124" t="s">
        <v>223</v>
      </c>
      <c r="J59" s="85">
        <v>143</v>
      </c>
      <c r="K59" s="124" t="s">
        <v>213</v>
      </c>
      <c r="L59" s="85">
        <v>1743</v>
      </c>
      <c r="M59" s="124" t="s">
        <v>212</v>
      </c>
      <c r="N59" s="85">
        <v>28753</v>
      </c>
    </row>
    <row r="60" spans="1:14" ht="15">
      <c r="A60" s="124" t="s">
        <v>214</v>
      </c>
      <c r="B60" s="85">
        <v>19519</v>
      </c>
      <c r="C60" s="124" t="s">
        <v>220</v>
      </c>
      <c r="D60" s="85">
        <v>4109</v>
      </c>
      <c r="E60" s="124" t="s">
        <v>218</v>
      </c>
      <c r="F60" s="85">
        <v>76</v>
      </c>
      <c r="G60" s="124"/>
      <c r="H60" s="85"/>
      <c r="I60" s="124"/>
      <c r="J60" s="85"/>
      <c r="K60" s="124"/>
      <c r="L60" s="85"/>
      <c r="M60" s="124"/>
      <c r="N60" s="85"/>
    </row>
    <row r="61" spans="1:14" ht="15">
      <c r="A61" s="124" t="s">
        <v>228</v>
      </c>
      <c r="B61" s="85">
        <v>17308</v>
      </c>
      <c r="C61" s="124" t="s">
        <v>221</v>
      </c>
      <c r="D61" s="85">
        <v>3102</v>
      </c>
      <c r="E61" s="124"/>
      <c r="F61" s="85"/>
      <c r="G61" s="124"/>
      <c r="H61" s="85"/>
      <c r="I61" s="124"/>
      <c r="J61" s="85"/>
      <c r="K61" s="124"/>
      <c r="L61" s="85"/>
      <c r="M61" s="124"/>
      <c r="N61" s="85"/>
    </row>
    <row r="62" spans="1:14" ht="15">
      <c r="A62" s="124" t="s">
        <v>226</v>
      </c>
      <c r="B62" s="85">
        <v>14866</v>
      </c>
      <c r="C62" s="124" t="s">
        <v>216</v>
      </c>
      <c r="D62" s="85">
        <v>2935</v>
      </c>
      <c r="E62" s="124"/>
      <c r="F62" s="85"/>
      <c r="G62" s="124"/>
      <c r="H62" s="85"/>
      <c r="I62" s="124"/>
      <c r="J62" s="85"/>
      <c r="K62" s="124"/>
      <c r="L62" s="85"/>
      <c r="M62" s="124"/>
      <c r="N62" s="85"/>
    </row>
    <row r="63" spans="1:14" ht="15">
      <c r="A63" s="124" t="s">
        <v>219</v>
      </c>
      <c r="B63" s="85">
        <v>10587</v>
      </c>
      <c r="C63" s="124" t="s">
        <v>217</v>
      </c>
      <c r="D63" s="85">
        <v>1058</v>
      </c>
      <c r="E63" s="124"/>
      <c r="F63" s="85"/>
      <c r="G63" s="124"/>
      <c r="H63" s="85"/>
      <c r="I63" s="124"/>
      <c r="J63" s="85"/>
      <c r="K63" s="124"/>
      <c r="L63" s="85"/>
      <c r="M63" s="124"/>
      <c r="N63" s="85"/>
    </row>
    <row r="64" spans="1:14" ht="15">
      <c r="A64" s="124" t="s">
        <v>222</v>
      </c>
      <c r="B64" s="85">
        <v>4867</v>
      </c>
      <c r="C64" s="124"/>
      <c r="D64" s="85"/>
      <c r="E64" s="124"/>
      <c r="F64" s="85"/>
      <c r="G64" s="124"/>
      <c r="H64" s="85"/>
      <c r="I64" s="124"/>
      <c r="J64" s="85"/>
      <c r="K64" s="124"/>
      <c r="L64" s="85"/>
      <c r="M64" s="124"/>
      <c r="N64" s="85"/>
    </row>
    <row r="65" spans="1:14" ht="15">
      <c r="A65" s="124" t="s">
        <v>220</v>
      </c>
      <c r="B65" s="85">
        <v>4109</v>
      </c>
      <c r="C65" s="124"/>
      <c r="D65" s="85"/>
      <c r="E65" s="124"/>
      <c r="F65" s="85"/>
      <c r="G65" s="124"/>
      <c r="H65" s="85"/>
      <c r="I65" s="124"/>
      <c r="J65" s="85"/>
      <c r="K65" s="124"/>
      <c r="L65" s="85"/>
      <c r="M65" s="124"/>
      <c r="N65" s="85"/>
    </row>
    <row r="66" spans="1:14" ht="15">
      <c r="A66" s="124" t="s">
        <v>215</v>
      </c>
      <c r="B66" s="85">
        <v>4004</v>
      </c>
      <c r="C66" s="124"/>
      <c r="D66" s="85"/>
      <c r="E66" s="124"/>
      <c r="F66" s="85"/>
      <c r="G66" s="124"/>
      <c r="H66" s="85"/>
      <c r="I66" s="124"/>
      <c r="J66" s="85"/>
      <c r="K66" s="124"/>
      <c r="L66" s="85"/>
      <c r="M66" s="124"/>
      <c r="N66" s="85"/>
    </row>
    <row r="67" spans="1:14" ht="15">
      <c r="A67" s="124" t="s">
        <v>224</v>
      </c>
      <c r="B67" s="85">
        <v>3902</v>
      </c>
      <c r="C67" s="124"/>
      <c r="D67" s="85"/>
      <c r="E67" s="124"/>
      <c r="F67" s="85"/>
      <c r="G67" s="124"/>
      <c r="H67" s="85"/>
      <c r="I67" s="124"/>
      <c r="J67" s="85"/>
      <c r="K67" s="124"/>
      <c r="L67" s="85"/>
      <c r="M67" s="124"/>
      <c r="N67" s="85"/>
    </row>
  </sheetData>
  <hyperlinks>
    <hyperlink ref="A2" r:id="rId1" display="https://lullabyteam7.blogspot.com/2019/05/blog-post_7.html"/>
    <hyperlink ref="A3" r:id="rId2" display="https://twitter.com/i/web/status/1129737904169848832"/>
    <hyperlink ref="A4" r:id="rId3" display="https://middle-east.sahafahn.net/news4904748.html"/>
    <hyperlink ref="A5" r:id="rId4" display="https://middle-east.sahafahn.net/news4854866.html"/>
    <hyperlink ref="A6" r:id="rId5" display="https://middle-east.sahafahn.net/news4847313.html"/>
    <hyperlink ref="A7" r:id="rId6" display="https://middle-east.sahafahn.net/news4845679.html"/>
    <hyperlink ref="A8" r:id="rId7" display="https://twitter.com/i/web/status/1127622038800228354"/>
    <hyperlink ref="E2" r:id="rId8" display="https://twitter.com/i/web/status/1127622038800228354"/>
    <hyperlink ref="E3" r:id="rId9" display="https://middle-east.sahafahn.net/news4904748.html"/>
    <hyperlink ref="E4" r:id="rId10" display="https://middle-east.sahafahn.net/news4845679.html"/>
    <hyperlink ref="E5" r:id="rId11" display="https://middle-east.sahafahn.net/news4847313.html"/>
    <hyperlink ref="E6" r:id="rId12" display="https://middle-east.sahafahn.net/news4854866.html"/>
    <hyperlink ref="G2" r:id="rId13" display="https://twitter.com/i/web/status/1129737904169848832"/>
    <hyperlink ref="K2" r:id="rId14" display="https://lullabyteam7.blogspot.com/2019/05/blog-post_7.html"/>
  </hyperlinks>
  <printOptions/>
  <pageMargins left="0.7" right="0.7" top="0.75" bottom="0.75" header="0.3" footer="0.3"/>
  <pageSetup orientation="portrait" paperSize="9"/>
  <tableParts>
    <tablePart r:id="rId15"/>
    <tablePart r:id="rId17"/>
    <tablePart r:id="rId22"/>
    <tablePart r:id="rId20"/>
    <tablePart r:id="rId16"/>
    <tablePart r:id="rId21"/>
    <tablePart r:id="rId19"/>
    <tablePart r:id="rId1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2019-05-26T03:09:32Z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