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<sst xmlns="http://schemas.openxmlformats.org/spreadsheetml/2006/main" count="6922" uniqueCount="1707">
  <si>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</si>
  <si>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</si>
  <si>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</si>
  <si>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</si>
  <si>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</si>
  <si>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</si>
  <si>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</si>
  <si>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</si>
  <si>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</si>
  <si>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</si>
  <si>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</si>
  <si>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</si>
  <si>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</si>
  <si>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</si>
  <si>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</si>
  <si>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</si>
  <si>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</si>
  <si>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</si>
  <si>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</si>
  <si>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</si>
  <si>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</si>
  <si>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</si>
  <si>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</si>
  <si>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</si>
  <si>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</si>
  <si>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</si>
  <si>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</si>
  <si>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</si>
  <si>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</si>
  <si>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</si>
  <si>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</si>
  <si>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</si>
  <si>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</si>
  <si>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</si>
  <si>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</si>
  <si>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</si>
  <si>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</si>
  <si>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</si>
  <si>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</si>
  <si>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</si>
  <si>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</si>
  <si>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</si>
  <si>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</si>
  <si>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</si>
  <si>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</si>
  <si>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</si>
  <si>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</si>
  <si>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</si>
  <si>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</si>
  <si>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</si>
  <si>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</si>
  <si>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</si>
  <si>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</si>
  <si>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</si>
  <si>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</si>
  <si>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</si>
  <si>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</si>
  <si>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</si>
  <si>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</si>
  <si>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</si>
  <si>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</si>
  <si>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</si>
  <si>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</si>
  <si>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</si>
  <si>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</si>
  <si>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</si>
  <si>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</si>
  <si>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</si>
  <si>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</si>
  <si>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</si>
  <si>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</si>
  <si>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</si>
  <si>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</si>
  <si>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</si>
  <si>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</si>
  <si>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</si>
  <si>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</si>
  <si>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</si>
  <si>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</si>
  <si>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</si>
  <si>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</si>
  <si>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</si>
  <si>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</si>
  <si>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</si>
  <si>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</si>
  <si>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</si>
  <si>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</si>
  <si>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</si>
  <si>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</si>
  <si>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</si>
  <si>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</si>
  <si>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</si>
  <si>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</si>
  <si>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</si>
  <si>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</si>
  <si>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</si>
  <si>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</si>
  <si>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</si>
  <si>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</si>
  <si>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</si>
  <si>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</si>
  <si>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</si>
  <si>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</si>
  <si>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</si>
  <si>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</si>
  <si>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</si>
  <si>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</si>
  <si>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</si>
  <si>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</si>
  <si>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</si>
  <si>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</si>
  <si>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</si>
  <si>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</si>
  <si>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</si>
  <si>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</si>
  <si>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</si>
  <si>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</si>
  <si>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</si>
  <si>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</si>
  <si>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</si>
  <si>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</si>
  <si>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</si>
  <si>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</si>
  <si>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</si>
  <si>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</si>
  <si>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</si>
  <si>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</si>
  <si>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</si>
  <si>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</si>
  <si>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</si>
  <si>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</si>
  <si>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</si>
  <si>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</si>
  <si>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</si>
  <si>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</si>
  <si>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</si>
  <si>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</si>
  <si>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</si>
  <si>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</si>
  <si>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</si>
  <si>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</si>
  <si>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</si>
  <si>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</si>
  <si>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</si>
  <si>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</si>
  <si>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</si>
  <si>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</si>
  <si>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</si>
  <si>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</si>
  <si>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</si>
  <si>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</si>
  <si>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</si>
  <si>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</si>
  <si>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</si>
  <si>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</si>
  <si>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</si>
  <si>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</si>
  <si>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</si>
  <si>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</si>
  <si>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</si>
  <si>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</si>
  <si>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</si>
  <si>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</si>
  <si>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</si>
  <si>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</si>
  <si>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</si>
  <si>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</si>
  <si>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</si>
  <si>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</si>
  <si>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</si>
  <si>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</si>
  <si>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</si>
  <si>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</si>
  <si>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</si>
  <si>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</si>
  <si>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</si>
  <si>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</si>
  <si>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</si>
  <si>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</si>
  <si>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</si>
  <si>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</si>
  <si>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</si>
  <si>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</si>
  <si>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</si>
  <si>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</si>
  <si>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</si>
  <si>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</si>
  <si>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</si>
  <si>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</si>
  <si>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</si>
  <si>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</si>
  <si>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</si>
  <si>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</si>
  <si>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</si>
  <si>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</si>
  <si>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</si>
  <si>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</si>
  <si>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</si>
  <si>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</si>
  <si>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</si>
  <si>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</si>
  <si>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</si>
  <si>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</si>
  <si>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</si>
  <si>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</si>
  <si>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</si>
  <si>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</si>
  <si>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</si>
  <si>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</si>
  <si>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</si>
  <si>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</si>
  <si>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</si>
  <si>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pwcus</t>
  </si>
  <si>
    <t>nsharma007</t>
  </si>
  <si>
    <t>databreach9111</t>
  </si>
  <si>
    <t>cleardiff</t>
  </si>
  <si>
    <t>kemelblue</t>
  </si>
  <si>
    <t>digitaltransf11</t>
  </si>
  <si>
    <t>vmwcioexchange</t>
  </si>
  <si>
    <t>mti_technology</t>
  </si>
  <si>
    <t>gauravjoshi46</t>
  </si>
  <si>
    <t>benediktfrenzel</t>
  </si>
  <si>
    <t>smenon75</t>
  </si>
  <si>
    <t>techdelimiter</t>
  </si>
  <si>
    <t>amanda_hardy98</t>
  </si>
  <si>
    <t>katmandelstein</t>
  </si>
  <si>
    <t>aithoughtleader</t>
  </si>
  <si>
    <t>abubakarmundir</t>
  </si>
  <si>
    <t>jwvance</t>
  </si>
  <si>
    <t>chaugh</t>
  </si>
  <si>
    <t>vicky_koyama</t>
  </si>
  <si>
    <t>michelled190</t>
  </si>
  <si>
    <t>pwc_bosnia</t>
  </si>
  <si>
    <t>amaury_couplez</t>
  </si>
  <si>
    <t>victor_ruiz</t>
  </si>
  <si>
    <t>ancchacon</t>
  </si>
  <si>
    <t>celinedarnet_</t>
  </si>
  <si>
    <t>pilarvalerio5</t>
  </si>
  <si>
    <t>jorgespinel</t>
  </si>
  <si>
    <t>latamdc</t>
  </si>
  <si>
    <t>glenbenjamin</t>
  </si>
  <si>
    <t>networkworld</t>
  </si>
  <si>
    <t>66_ford_f100</t>
  </si>
  <si>
    <t>pwcdigital</t>
  </si>
  <si>
    <t>mblieberman</t>
  </si>
  <si>
    <t>tomp1975</t>
  </si>
  <si>
    <t>pwcadvisory</t>
  </si>
  <si>
    <t>pbuckle1</t>
  </si>
  <si>
    <t>bhushansethi</t>
  </si>
  <si>
    <t>gartner</t>
  </si>
  <si>
    <t>cioonline</t>
  </si>
  <si>
    <t>adage</t>
  </si>
  <si>
    <t>ecleary25</t>
  </si>
  <si>
    <t>forbes</t>
  </si>
  <si>
    <t>centurylink</t>
  </si>
  <si>
    <t>robmesirow</t>
  </si>
  <si>
    <t>thefreditor</t>
  </si>
  <si>
    <t>techreview</t>
  </si>
  <si>
    <t>strategyand</t>
  </si>
  <si>
    <t>wsj</t>
  </si>
  <si>
    <t>michaelfenlonny</t>
  </si>
  <si>
    <t>dlclarke</t>
  </si>
  <si>
    <t>bhushans</t>
  </si>
  <si>
    <t>shannonschuyler</t>
  </si>
  <si>
    <t>itsma_b2b</t>
  </si>
  <si>
    <t>vickihuff990</t>
  </si>
  <si>
    <t>pwcaudigital</t>
  </si>
  <si>
    <t>gosuperawesome</t>
  </si>
  <si>
    <t>Mentions</t>
  </si>
  <si>
    <t>Replies to</t>
  </si>
  <si>
    <t>Purpose is becoming central to attracting the best and the brightest. Today, leaders joined PwC’s @ShannonSchuyler and @BhushanSethi at the Future of Everything Festival to explore the power of purpose in the #futureofwork https://t.co/7c1Njgg862 https://t.co/ttfcmYh8d8</t>
  </si>
  <si>
    <t>57% of #cybersecurity trailblazers expect revenue to grow by 5% or more on average in the next three years. Here's why: https://t.co/tusVnw9KHN https://t.co/PnD1fUf1vF #datasecurity #infosec #Cyber</t>
  </si>
  <si>
    <t>RT @nsharma007: 57% of #cybersecurity trailblazers expect revenue to grow by 5% or more on average in the next three years. Here's why: htt…</t>
  </si>
  <si>
    <t>RT @kemelblue: Results from @Gartner and @PwCDigital surveys reveal that while people are important, tech is an integral part of #digitaltr…</t>
  </si>
  <si>
    <t>Results from @Gartner and @PwCDigital surveys reveal that while people are important, tech is an integral part of #digitaltransformation strategies. 
Details in @CIOonline: https://t.co/sZUudb2xCx https://t.co/PLWQq6zk6C</t>
  </si>
  <si>
    <t>Results from @Gartner and @PwCDigital surveys reveal that while people are important, tech is an integral part of #digitaltransformation strategies. 
Details in @CIOonline: https://t.co/Zypfh0i7qA</t>
  </si>
  <si>
    <t>RT @vmwcioexchange: Results from @Gartner and @PwCDigital surveys reveal that while people are important, tech is an integral part of #digi…</t>
  </si>
  <si>
    <t>Results from @Gartner and @PwCDigital surveys reveal that while people are important, tech is an integral part of #digitaltransformation strategies. Details in @CIOonline: https://t.co/eT3qJV9eLX https://t.co/wFLMBisp09</t>
  </si>
  <si>
    <t>Results from @Gartner and @PwCDigital surveys reveal that while people are important, tech is an integral part of #digitaltransformation strategies. 
Details in @CIOonline: https://t.co/nB4Y5vKLuo https://t.co/7jjtiu7T8D</t>
  </si>
  <si>
    <t>RT @PwCDigital: 57% of #cybersecurity trailblazers expect revenue to grow by 5% or more on average in the next three years: https://t.co/9Q…</t>
  </si>
  <si>
    <t>RT @PwCDigital: Coding errors cost money. There were $2.91B in OIG investigative recoveries in FY2018 alone. It’s time to get SMART and sta…</t>
  </si>
  <si>
    <t>Results from @Gartner and @PwCDigital surveys reveal that while people are important, tech is an integral part of #digitaltransformation strategies. Details in @CIOonline: https://t.co/V4EAExatcc https://t.co/ZSRWnMc9NY</t>
  </si>
  <si>
    <t>RT @PwCDigital: Oops, we did it again. What makes us one of the World's Largest Consolidated networks according to @adage? We work differen…</t>
  </si>
  <si>
    <t>Look there is @ecleary25 strategizing at our Miami Experience Center in the pic;) https://t.co/qWqpVf2yoJ</t>
  </si>
  <si>
    <t>Looking forward to contributing to the Banking Summit Vienna 2019 for #pwc #pwcdigital #banking #AI https://t.co/a64Zk8fM8f</t>
  </si>
  <si>
    <t>Goodbye Vienna #pwc #pwcaustria #pwcdigital https://t.co/C7zbK3lYoq</t>
  </si>
  <si>
    <t>RT @NetworkWorld: Energy use and asset tracking – two areas companies are seeing enterprise #IoT solutions for, according to @PwCDigital ht…</t>
  </si>
  <si>
    <t>RT @PwCDigital: #ROX isn’t built in a day. Find out how to get started with the new experience metric. ➡️ https://t.co/ZX0OCt8rYb. #CX #EX…</t>
  </si>
  <si>
    <t>RT @PwCDigital: The Entertainment &amp;amp; Media industry is rapidly evolving. Is this a good thing? Find out in this year’s #PwCOutlook, launchin…</t>
  </si>
  <si>
    <t>Embedding #cybersecurity in every corporate action better positions companies to make the most out of their #digitaltransformation and to navigate the related risks: https://t.co/bFIzXvBo9b.  https://t.co/WNYeFklrpG</t>
  </si>
  <si>
    <t>The #4IR is on everybody’s mind. Its technology -- whether #AI, #IoT or #blockchain -- is spreading fast. But can it improve #CX? @MBLieberman explains how in @forbes. https://t.co/AN1V9f6y5j  https://t.co/Dkft8XhqPN</t>
  </si>
  <si>
    <t>RT @LatAmDC: .@PwCDigital Nice to tweet you! Now following you &amp;amp; looking to engage as @CenturyLink and I expand the #Alliance partnership t…</t>
  </si>
  <si>
    <t>Energy use and asset tracking – two areas companies are seeing enterprise #IoT solutions for, according to @PwCDigital @TheFreditor @robmesirow #InternetofThings #carouselit https://t.co/sbuWC6FjCv https://t.co/I2inyIyB77</t>
  </si>
  <si>
    <t>#AI, #4IR, #IoT or #blockchain ...Tout va vite ! Lisez plutôt ! via @forbes, cc@PwCDigital https://t.co/7nRehEQPq0</t>
  </si>
  <si>
    <t>#blockchain 's promises ...via @techreview, @pwcdigital https://t.co/5i2dUEf0J1</t>
  </si>
  <si>
    <t>Marketing Brain' es una plataforma inteligente que permite optimizar la inversión de #marketing omnicanal en medios tradicionales y digitales. Descúbrela. #PwCDigital https://t.co/qXhT4kUXK4</t>
  </si>
  <si>
    <t>Marketing Brain' es una plataforma inteligente que permite optimizar la inversión de #marketing omnicanal en medios tradicionales y digitales. Descúbrela. #PwCDigital https://t.co/IajXVbDDkL</t>
  </si>
  <si>
    <t>RT @PilarValerio5: 'Marketing Brain' es una plataforma inteligente que permite optimizar la inversión de #marketing omnicanal en medios tra…</t>
  </si>
  <si>
    <t>.@PwCDigital Nice to tweet you! Now following you &amp;amp; looking to engage as @CenturyLink and I expand the #Alliance partnership that exists between our two firms. Don't be shy, we are, like you, worldwide &amp;amp; #digital. https://t.co/9ZE6hA80Mx</t>
  </si>
  <si>
    <t>Opportunities abound. Let's make the #SecuredConnections for your clients and ours. @PwCAdvisory @PwCUS @strategyand @PwCDigital #UncleSam needs us as do enterprises everywhere. Together, we deliver. https://t.co/yAn5rliGVj</t>
  </si>
  <si>
    <t>RT @LatAmDC: Opportunities abound. Let's make the #SecuredConnections for your clients and ours. @PwCAdvisory @PwCUS @strategyand @PwCDigit…</t>
  </si>
  <si>
    <t>Energy use and asset tracking – two areas companies are seeing enterprise #IoT solutions for, according to @PwCDigital https://t.co/ssuuybOntY @TheFreditor @robmesirow #InternetofThings</t>
  </si>
  <si>
    <t>Energy use and asset tracking – two areas companies are seeing enterprise #IoT solutions for, according to @PwCDigital @TheFreditor @robmesirow #InternetofThings via @NetworkWorld https://t.co/9RRHrKqBTB #carouselit https://t.co/2evtizpLtw</t>
  </si>
  <si>
    <t>Oops, we did it again. What makes us one of the World's Largest Consolidated networks according to @adage? We work differently. https://t.co/QJBbL0mTq7 https://t.co/JK3guok6mF</t>
  </si>
  <si>
    <t>PwC is encouraging employees to discuss mental-health issues more openly. @michaelfenlonNY tells the @WSJ what steps we're taking to make that happen: https://t.co/QQhUC0Mrqi</t>
  </si>
  <si>
    <t>RT @PwCUS: PwC is encouraging employees to discuss mental-health issues more openly. @michaelfenlonNY tells the @WSJ what steps we're takin…</t>
  </si>
  <si>
    <t>What does it take to succeed a legendary #leader? Practical strategies from the @strategyand study of the world's 2,500 largest public companies. #BizTips #CEO https://t.co/wFG1DN3lO0</t>
  </si>
  <si>
    <t>If you want to be the driver of change, instead of driven by it, here are a few ideas from @dlclarke to help make your journey a bit easier. #biztips https://t.co/a5xkyIpGbu</t>
  </si>
  <si>
    <t>The speed of change is happening. As #EmergingTech is coming together, it’s important to think beyond #Blockchain. Watch our own Scott Likens talk with @techreview at #BizOfBlockchain. https://t.co/wh5QZuo9qr</t>
  </si>
  <si>
    <t>Blockchain promises trust, but can it deliver? Get real-word examples of #blockchain applications from our own Scott Likens at #BizOfBlockchain with @techreview. https://t.co/25m9FwpCOV</t>
  </si>
  <si>
    <t>The #4IR is on everybody’s mind. Its technology -- whether #AI, #IoT or #blockchain -- is spreading fast. But can it improve #CX? @MBLieberman explains how in @forbes. https://t.co/A7w0EvhLTC</t>
  </si>
  <si>
    <t>RT @PwCUS: Purpose is becoming central to attracting the best and the brightest. Today, leaders joined PwC’s @ShannonSchuyler and @BhushanS…</t>
  </si>
  <si>
    <t>Awesome to share our @PwCUS #Marketing evolution with @ITSMA_B2B today... from digital #upskilling to better using #MarTech.  https://t.co/hkaxC1q9j7 … https://t.co/8Yndu6WAaw https://t.co/0tZirHlYZh</t>
  </si>
  <si>
    <t>RT @MBLieberman: Awesome to share our @PwCUS #Marketing evolution with @ITSMA_B2B today... from digital #upskilling to better using #MarTec…</t>
  </si>
  <si>
    <t>Rachel, Tech Consultant &amp;amp; Digital Accelerator, shares why she loves working in tech at PwC. Take a look, then find your #techcareer with #teampwc! https://t.co/AAlKQ0mPZ3 https://t.co/aAGetnMF3S</t>
  </si>
  <si>
    <t>RT @PwCUS: Rachel, Tech Consultant &amp;amp; Digital Accelerator, shares why she loves working in tech at PwC. Take a look, then find your #techcar…</t>
  </si>
  <si>
    <t>You don’t need to be an #entrepreneur to be an #innovator. Welcome to the world of #intrapreneurs. Our @VickiHuff990 examines how our culture is harnessing its people skills for #innovation. https://t.co/kHyfTQpbZz</t>
  </si>
  <si>
    <t>Meaningful work isn’t something you can find. It’s something that you need to create. #BizTips https://t.co/ArRMN14Y7N</t>
  </si>
  <si>
    <t>RT @tomp1975: Meaningful work isn’t something you can find. It’s something that you need to create. #BizTips https://t.co/ArRMN14Y7N</t>
  </si>
  <si>
    <t>Don’t be a passenger on a train to a business wreck, the time to change is now. Here’s how to get in the driver’s seat: https://t.co/5UWjYCdCVD #business #digitaltransformation via @PwCAUdigital</t>
  </si>
  <si>
    <t>Could #AI provide #sustainablesolutions to complex problems such as #greenhouse gas emissions? A new report by PwC UK and Microsoft aims to find out via @PwCAUDigital. https://t.co/7SSEKVu4H3</t>
  </si>
  <si>
    <t>How can companies engage with kids in #digital formats safely — and in compliance with regulations? @GoSuperAwesome's CEO explains what's happening in kidtech. #PwCOutlook https://t.co/5YH5Fs1RF6</t>
  </si>
  <si>
    <t>"Fast #innovation at scale is possible."- Sanjay Verma, Strategy&amp;amp; Principal shares at #AtlanticAI. Discover where #automation can make the biggest impact for your business: https://t.co/YTENk70kTL https://t.co/IOMTMeFFFy</t>
  </si>
  <si>
    <t>When you’re building a #business, it’s the ingredients that count. Find the perfect recipe with our Connected Solutions: https://t.co/f7mARwsI77  #Tribeca2019 https://t.co/BDQpie2a3Y</t>
  </si>
  <si>
    <t>RT @PwCAdvisory: "Fast #innovation at scale is possible."- Sanjay Verma, Strategy&amp;amp; Principal shares at #AtlanticAI. Discover where #automat…</t>
  </si>
  <si>
    <t>RT @PwCAdvisory: When you’re building a #business, it’s the ingredients that count. Find the perfect recipe with our Connected Solutions: h…</t>
  </si>
  <si>
    <t>#ROX isn’t built in a day. Find out how to get started with the new experience metric. ➡️ https://t.co/ZX0OCt8rYb. #CX #EX https://t.co/2HDWrkU4uE</t>
  </si>
  <si>
    <t>Coding errors cost money. There were $2.91B in OIG investigative recoveries in FY2018 alone. It’s time to get SMART and start reaping the benefits. https://t.co/boOf4bswPi #medicalcoding https://t.co/35XjIlfc8P</t>
  </si>
  <si>
    <t>57% of #cybersecurity trailblazers expect revenue to grow by 5% or more on average in the next three years: https://t.co/9QI0nI1wb1 https://t.co/I3xVYOueoM</t>
  </si>
  <si>
    <t>#SocialMedia has played a big part in #Millennial lives. How does it feature in their working lives? https://t.co/4gdXGuCEwK</t>
  </si>
  <si>
    <t>The Entertainment &amp;amp; Media industry is rapidly evolving. Is this a good thing? Find out in this year’s #PwCOutlook, launching 5 June. https://t.co/lrzxNOpWkh https://t.co/S5PuZyVFY3</t>
  </si>
  <si>
    <t>Embedding #cybersecurity in every corporate action better positions companies to make the most out of their #digitaltransformation and to navigate the related risks: https://t.co/9QI0nI1wb1. https://t.co/FNX96Ogwy2</t>
  </si>
  <si>
    <t>Do your products have digital "birth certificates"? How a system powered by #blockchain, IoT, and AI can help you automate trust. https://t.co/XwvAp9ZWgQ</t>
  </si>
  <si>
    <t>@PwCDigital Posted... 
https://t.co/0acVznTQbm</t>
  </si>
  <si>
    <t>@PwCDigital Posted... 
https://t.co/Hat6dsUnRP</t>
  </si>
  <si>
    <t>@PwCDigital Posted... 
https://t.co/EQAwOYaLpw</t>
  </si>
  <si>
    <t>@PwCDigital Posted... 
https://t.co/g8xFGKpjYc</t>
  </si>
  <si>
    <t>@PwCDigital Posted... 
https://t.co/Bqaa4bPg8K</t>
  </si>
  <si>
    <t>@PwCDigital Posted... 
https://t.co/HG2GKRSXoY</t>
  </si>
  <si>
    <t>@PwCDigital Posted... 
https://t.co/ebqscusYnP</t>
  </si>
  <si>
    <t>@PwCDigital Posted... 
https://t.co/f2QfnRSImC</t>
  </si>
  <si>
    <t>@PwCDigital Posted... 
https://t.co/5A5Ul1wi1F</t>
  </si>
  <si>
    <t>@PwCDigital Posted... 
https://t.co/xN8aDEKuhj</t>
  </si>
  <si>
    <t>@PwCDigital Posted... 
https://t.co/BMISKkaOYb</t>
  </si>
  <si>
    <t>@PwCDigital Posted... 
https://t.co/AsPkIrPOfr</t>
  </si>
  <si>
    <t>@PwCDigital Posted... 
https://t.co/OTCNDNKiF6</t>
  </si>
  <si>
    <t>@PwCDigital Posted... 
https://t.co/xxKKufIY9g</t>
  </si>
  <si>
    <t>https://www.pwc.com/us/en/library/workforce-of-the-future/fulfillment-at-work.html</t>
  </si>
  <si>
    <t>https://www.pwc.com/us/en/services/consulting/cybersecurity/business-driven-cybersecurity.html?WT.mc_id=CT1-PL52-DM2-TR1-LS4-ND30-TTA4-CN_DigitalTrustInsightsSpring2019-&amp;eq=CT1-PL52-DM2-CN_DigitalTrustInsightsSpring2019</t>
  </si>
  <si>
    <t>http://r.socialstudio.radian6.com/89a2130e-08e8-4584-b2b9-103e433fff17 https://dy.si/MfB3LJ2</t>
  </si>
  <si>
    <t>http://r.socialstudio.radian6.com/89a2130e-08e8-4584-b2b9-103e433fff17</t>
  </si>
  <si>
    <t>http://r.socialstudio.radian6.com/89a2130e-08e8-4584-b2b9-103e433fff17 https://dy.si/38TKB</t>
  </si>
  <si>
    <t>http://r.socialstudio.radian6.com/89a2130e-08e8-4584-b2b9-103e433fff17 https://dy.si/ZRZe5</t>
  </si>
  <si>
    <t>http://r.socialstudio.radian6.com/89a2130e-08e8-4584-b2b9-103e433fff17 https://dy.si/ocQGh</t>
  </si>
  <si>
    <t>https://twitter.com/PwCDigital/status/1129371199249756160</t>
  </si>
  <si>
    <t>https://lnkd.in/dzswgEz</t>
  </si>
  <si>
    <t>https://www.strategy-business.com/article/ROX-How-to-get-started-with-the-new-experience-metric?gko=084ff&amp;sf210110951=1</t>
  </si>
  <si>
    <t>http://pwc.to/2Vykk1h?utm_source=sociabbleapp&amp;utm_medium=social&amp;utm_campaign=none&amp;utm_term=TwffTT2SVt&amp;socid=TwffTT2SVt https://twitter.com/PwCDigital/status/1131200296951136256</t>
  </si>
  <si>
    <t>http://bit.ly/2Wfx50e?utm_source=sociabbleapp&amp;utm_medium=social&amp;utm_campaign=none&amp;utm_term=VYDFJAXyoh&amp;socid=VYDFJAXyoh https://twitter.com/PwCDigital/status/1131214001638129666</t>
  </si>
  <si>
    <t>https://twitter.com/networkworld/status/1130872128344121344?b538c9c0=cad7ba26</t>
  </si>
  <si>
    <t>https://twitter.com/PwCDigital/status/1131214001638129666</t>
  </si>
  <si>
    <t>https://twitter.com/PwCDigital/status/1130853070294749184</t>
  </si>
  <si>
    <t>https://pwcspain.smh.re/0Cn</t>
  </si>
  <si>
    <t>https://pwcspain.smh.re/0Co</t>
  </si>
  <si>
    <t>https://twitter.com/centurylink/status/1131602658320474117</t>
  </si>
  <si>
    <t>https://www.networkworld.com/article/3396128/the-state-of-enterprise-iot-companies-want-solutions-for-these-4-areas.html?utm_source=twitter&amp;utm_medium=social&amp;utm_campaign=organic</t>
  </si>
  <si>
    <t>https://www.networkworld.com/article/3396128/the-state-of-enterprise-iot-companies-want-solutions-for-these-4-areas.html?utm_source=twitter&amp;utm_medium=social&amp;utm_campaign=organic&amp;ffc1e35f=6f633bce</t>
  </si>
  <si>
    <t>https://digital.pwc.com/en.html</t>
  </si>
  <si>
    <t>https://www.wsj.com/articles/the-most-anxious-generation-goes-to-work-11557418951</t>
  </si>
  <si>
    <t>https://www.strategy-business.com/article/Succeeding-the-long-serving-legend-in-the-corner-office?gko=90171</t>
  </si>
  <si>
    <t>https://www.digitalpulse.pwc.com.au/three-ways-drive-business-change/</t>
  </si>
  <si>
    <t>https://twitter.com/techreview/status/1128723492004933633</t>
  </si>
  <si>
    <t>https://events.technologyreview.com/video/watch/pwc-blockchain-trust-likens/?utm_source=twitter&amp;utm_campaign=site_visitor.unpaid.engagement&amp;utm_medium=tr_social</t>
  </si>
  <si>
    <t>https://www.forbes.com/sites/forbestechcouncil/2019/05/21/how-the-fourth-industrial-revolution-can-improve-the-customer-experience/#7e21a1d77837</t>
  </si>
  <si>
    <t>https://www.itsma.com/event/2019-marketing-leadership-forum/ https://twitter.com/MBLieberman/status/1131245943007789056/photo/1</t>
  </si>
  <si>
    <t>https://www.applytracking.com/tp/rj6-hbPOi_J_K</t>
  </si>
  <si>
    <t>https://www.linkedin.com/pulse/your-people-innovating-every-day-whats-keeping-them-you-huff-eckert/</t>
  </si>
  <si>
    <t>https://www.fastcompany.com/90351938/what-to-do-instead-of-trying-to-find-meaningful-work?partner=rss&amp;utm_source=feedburner&amp;utm_medium=feed&amp;utm_campaign=feedburner+fastcompany&amp;utm_content=feedburner</t>
  </si>
  <si>
    <t>https://www.digitalpulse.pwc.com.au/report-ai-earth-sustainable-future/</t>
  </si>
  <si>
    <t>https://strategy-business.com/kidtech</t>
  </si>
  <si>
    <t>https://www.pwc.com/us/en/library/fit-for-growth/automation-diagnostic.html?WT.mc_id=CT1-PL52-DM1-TR1-LS4-ND30-TTA2-CN_FFGAutomationToolDiagnostic-TP&amp;eq=CT1-PL52-DM1-CN_FFGAutomationToolDiagnostic-TP</t>
  </si>
  <si>
    <t>https://digital.pwc.com/content/pwc-digital/en/products/connected-solutions.html?WT.mc_id=CT1-PL52-DM1-TR1-LS4-ND30-TTA5-CN_ConnectedSolutions2019-ConnectedSolutions-TW&amp;eq=CT1-PL52-DM1-CN_ConnectedSolutions2019-ConnectedSolutions-TW</t>
  </si>
  <si>
    <t>https://digital.pwc.com/smart?WT.mc_id=CT1-PL52-DM2-TR1-LS2-ND8-TTA3-CN_SMART2019-&amp;eq=CT1-PL52-DM2-CN_SMART2019</t>
  </si>
  <si>
    <t>https://www.digitalpulse.pwc.com.au/impact-millennials-workplace/</t>
  </si>
  <si>
    <t>https://www.pwc.com/gemo#teaser</t>
  </si>
  <si>
    <t>https://www.strategy-business.com/article/Automating-trust-with-new-technologies?gko=7e5a3</t>
  </si>
  <si>
    <t>https://twitter.com/PwCDigital/status/1129043210653831169</t>
  </si>
  <si>
    <t>https://twitter.com/PwCAdvisory/status/1129045834916618241</t>
  </si>
  <si>
    <t>https://twitter.com/PwCDigital/status/1129067950105923586</t>
  </si>
  <si>
    <t>https://twitter.com/PwCDigital/status/1130483126038405121</t>
  </si>
  <si>
    <t>https://twitter.com/PwCDigital/status/1131200296951136256</t>
  </si>
  <si>
    <t>https://twitter.com/PwCUS/status/1130937270964502528</t>
  </si>
  <si>
    <t>https://twitter.com/MBLieberman/status/1131246533339336704</t>
  </si>
  <si>
    <t>https://twitter.com/PwCDigital/status/1131278563859206149</t>
  </si>
  <si>
    <t>https://twitter.com/PwCDigital/status/1131589720666976258</t>
  </si>
  <si>
    <t>https://twitter.com/tomp1975/status/1131269777798905857</t>
  </si>
  <si>
    <t>https://twitter.com/PwCDigital/status/1131916518185476096</t>
  </si>
  <si>
    <t>https://twitter.com/PwCAdvisory/status/1131606057908883457</t>
  </si>
  <si>
    <t>pwc.com</t>
  </si>
  <si>
    <t>radian6.com dy.si</t>
  </si>
  <si>
    <t>radian6.com</t>
  </si>
  <si>
    <t>twitter.com</t>
  </si>
  <si>
    <t>lnkd.in</t>
  </si>
  <si>
    <t>strategy-business.com</t>
  </si>
  <si>
    <t>pwc.to twitter.com</t>
  </si>
  <si>
    <t>bit.ly twitter.com</t>
  </si>
  <si>
    <t>smh.re</t>
  </si>
  <si>
    <t>networkworld.com</t>
  </si>
  <si>
    <t>wsj.com</t>
  </si>
  <si>
    <t>com.au</t>
  </si>
  <si>
    <t>technologyreview.com</t>
  </si>
  <si>
    <t>forbes.com</t>
  </si>
  <si>
    <t>itsma.com twitter.com</t>
  </si>
  <si>
    <t>applytracking.com</t>
  </si>
  <si>
    <t>linkedin.com</t>
  </si>
  <si>
    <t>fastcompany.com</t>
  </si>
  <si>
    <t>futureofwork</t>
  </si>
  <si>
    <t>cybersecurity datasecurity infosec cyber</t>
  </si>
  <si>
    <t>cybersecurity</t>
  </si>
  <si>
    <t>digitaltransformation</t>
  </si>
  <si>
    <t>pwc pwcdigital banking ai</t>
  </si>
  <si>
    <t>pwc pwcaustria pwcdigital</t>
  </si>
  <si>
    <t>iot</t>
  </si>
  <si>
    <t>rox cx ex</t>
  </si>
  <si>
    <t>pwcoutlook</t>
  </si>
  <si>
    <t>cybersecurity digitaltransformation</t>
  </si>
  <si>
    <t>4ir ai iot blockchain cx</t>
  </si>
  <si>
    <t>alliance</t>
  </si>
  <si>
    <t>iot internetofthings carouselit</t>
  </si>
  <si>
    <t>ai 4ir iot blockchain</t>
  </si>
  <si>
    <t>blockchain</t>
  </si>
  <si>
    <t>marketing pwcdigital</t>
  </si>
  <si>
    <t>marketing</t>
  </si>
  <si>
    <t>alliance digital</t>
  </si>
  <si>
    <t>securedconnections unclesam</t>
  </si>
  <si>
    <t>securedconnections</t>
  </si>
  <si>
    <t>iot internetofthings</t>
  </si>
  <si>
    <t>leader biztips ceo</t>
  </si>
  <si>
    <t>biztips</t>
  </si>
  <si>
    <t>emergingtech blockchain bizofblockchain</t>
  </si>
  <si>
    <t>blockchain bizofblockchain</t>
  </si>
  <si>
    <t>marketing upskilling martech</t>
  </si>
  <si>
    <t>marketing upskilling</t>
  </si>
  <si>
    <t>techcareer teampwc</t>
  </si>
  <si>
    <t>entrepreneur innovator intrapreneurs innovation</t>
  </si>
  <si>
    <t>business digitaltransformation</t>
  </si>
  <si>
    <t>ai sustainablesolutions greenhouse</t>
  </si>
  <si>
    <t>digital pwcoutlook</t>
  </si>
  <si>
    <t>innovation atlanticai automation</t>
  </si>
  <si>
    <t>business tribeca2019</t>
  </si>
  <si>
    <t>innovation atlanticai</t>
  </si>
  <si>
    <t>business</t>
  </si>
  <si>
    <t>medicalcoding</t>
  </si>
  <si>
    <t>socialmedia millennial</t>
  </si>
  <si>
    <t>https://pbs.twimg.com/media/D7HlZheWsAQnQGi.jpg</t>
  </si>
  <si>
    <t>https://pbs.twimg.com/media/D6oylU_XsAAMKhx.jpg</t>
  </si>
  <si>
    <t>https://pbs.twimg.com/media/D6yulVZW0AAtk1o.jpg</t>
  </si>
  <si>
    <t>https://pbs.twimg.com/media/D7NoiXuXsAABgDq.png</t>
  </si>
  <si>
    <t>https://pbs.twimg.com/media/D7M0sEPUYAAPfts.jpg</t>
  </si>
  <si>
    <t>https://pbs.twimg.com/media/D7VYMVhXsAIdKvR.jpg</t>
  </si>
  <si>
    <t>https://pbs.twimg.com/media/D5fgKxgWsAA_ZKW.jpg</t>
  </si>
  <si>
    <t>https://pbs.twimg.com/media/D7L-lrrUcAcAMYD.jpg</t>
  </si>
  <si>
    <t>https://pbs.twimg.com/ext_tw_video_thumb/1129372794427457536/pu/img/RJ5P6jJhpQ-_KIri.jpg</t>
  </si>
  <si>
    <t>https://pbs.twimg.com/media/D6sTmeEW0AEQZai.jpg</t>
  </si>
  <si>
    <t>https://pbs.twimg.com/ext_tw_video_thumb/1131603510276050951/pu/img/pRslTJX2Ulj9W0Bq.jpg</t>
  </si>
  <si>
    <t>https://pbs.twimg.com/media/D3GPDp4X0AIQysh.png</t>
  </si>
  <si>
    <t>https://pbs.twimg.com/media/D6nkzqgW4AIsWgu.jpg</t>
  </si>
  <si>
    <t>https://pbs.twimg.com/media/D7HcU-7XoAIry4d.jpg</t>
  </si>
  <si>
    <t>https://pbs.twimg.com/media/D7LUrHLXoAENZyQ.jpg</t>
  </si>
  <si>
    <t>http://pbs.twimg.com/profile_images/707012891820445697/lNHdweh7_normal.jpg</t>
  </si>
  <si>
    <t>http://pbs.twimg.com/profile_images/928259823161917443/Q7KDDkhI_normal.jpg</t>
  </si>
  <si>
    <t>http://pbs.twimg.com/profile_images/933753235013173248/purlQ8YN_normal.jpg</t>
  </si>
  <si>
    <t>http://pbs.twimg.com/profile_images/1064235369665835008/Ey7qsA0I_normal.jpg</t>
  </si>
  <si>
    <t>http://pbs.twimg.com/profile_images/987381775130226688/yczfFLo7_normal.jpg</t>
  </si>
  <si>
    <t>http://pbs.twimg.com/profile_images/867043702887284736/OfF8J9QS_normal.jpg</t>
  </si>
  <si>
    <t>http://pbs.twimg.com/profile_images/700028635101540352/NXPOO5_0_normal.jpg</t>
  </si>
  <si>
    <t>http://pbs.twimg.com/profile_images/1104922747837313027/KgpQd1EZ_normal.jpg</t>
  </si>
  <si>
    <t>http://pbs.twimg.com/profile_images/930006740417921024/lrcsGATB_normal.jpg</t>
  </si>
  <si>
    <t>http://pbs.twimg.com/profile_images/977093540793802752/StYPeWcR_normal.jpg</t>
  </si>
  <si>
    <t>http://pbs.twimg.com/profile_images/1056281293221175296/osUIrpZD_normal.jpg</t>
  </si>
  <si>
    <t>http://pbs.twimg.com/profile_images/747119092855934976/IdWbsESj_normal.jpg</t>
  </si>
  <si>
    <t>http://pbs.twimg.com/profile_images/970295225808760832/gAQwDqFy_normal.jpg</t>
  </si>
  <si>
    <t>http://pbs.twimg.com/profile_images/885189341106122754/1UWMZapQ_normal.jpg</t>
  </si>
  <si>
    <t>http://pbs.twimg.com/profile_images/1055138247528013824/ICA3kHbp_normal.jpg</t>
  </si>
  <si>
    <t>http://pbs.twimg.com/profile_images/859545013985976322/G_wDES-Z_normal.jpg</t>
  </si>
  <si>
    <t>http://pbs.twimg.com/profile_images/617844862793048064/NvRkX33U_normal.jpg</t>
  </si>
  <si>
    <t>http://pbs.twimg.com/profile_images/1089615089299345414/qKlq_J1Y_normal.jpg</t>
  </si>
  <si>
    <t>http://pbs.twimg.com/profile_images/965509663381970945/gV1mf-rH_normal.jpg</t>
  </si>
  <si>
    <t>http://pbs.twimg.com/profile_images/735021690636357632/gdgyT2C5_normal.jpg</t>
  </si>
  <si>
    <t>http://pbs.twimg.com/profile_images/1013625278684323840/8Ajj0bfW_normal.jpg</t>
  </si>
  <si>
    <t>http://pbs.twimg.com/profile_images/1092788478457405440/zMna80e7_normal.jpg</t>
  </si>
  <si>
    <t>http://pbs.twimg.com/profile_images/913622863319650304/OTV204oL_normal.jpg</t>
  </si>
  <si>
    <t>http://pbs.twimg.com/profile_images/3610073662/1eb7b6fefb6297e23785b1e57852b020_normal.jpeg</t>
  </si>
  <si>
    <t>http://pbs.twimg.com/profile_images/1130213762835861506/49Mwn7Mp_normal.jpg</t>
  </si>
  <si>
    <t>http://pbs.twimg.com/profile_images/1108480949379948544/W74mEX1t_normal.png</t>
  </si>
  <si>
    <t>http://pbs.twimg.com/profile_images/984150624106266624/uCDQfw8C_normal.jpg</t>
  </si>
  <si>
    <t>http://pbs.twimg.com/profile_images/801237123353415680/CdEx6b9r_normal.jpg</t>
  </si>
  <si>
    <t>http://pbs.twimg.com/profile_images/1093191802205675523/EprN5N5R_normal.jpg</t>
  </si>
  <si>
    <t>http://pbs.twimg.com/profile_images/940709364138172417/UYYm5jFu_normal.jpg</t>
  </si>
  <si>
    <t>http://pbs.twimg.com/profile_images/1350600579/Phil_Buckle_5409_small_normal.jpg</t>
  </si>
  <si>
    <t>https://twitter.com/#!/pwcus/status/1130937270964502528</t>
  </si>
  <si>
    <t>https://twitter.com/#!/nsharma007/status/1128806855617257472</t>
  </si>
  <si>
    <t>https://twitter.com/#!/databreach9111/status/1128810724984328192</t>
  </si>
  <si>
    <t>https://twitter.com/#!/cleardiff/status/1128876423706423297</t>
  </si>
  <si>
    <t>https://twitter.com/#!/kemelblue/status/1128876104154923008</t>
  </si>
  <si>
    <t>https://twitter.com/#!/digitaltransf11/status/1128877575265300482</t>
  </si>
  <si>
    <t>https://twitter.com/#!/vmwcioexchange/status/1128721782108770306</t>
  </si>
  <si>
    <t>https://twitter.com/#!/mti_technology/status/1128908798360457216</t>
  </si>
  <si>
    <t>https://twitter.com/#!/gauravjoshi46/status/1128943301699096577</t>
  </si>
  <si>
    <t>https://twitter.com/#!/benediktfrenzel/status/1128946253696385025</t>
  </si>
  <si>
    <t>https://twitter.com/#!/smenon75/status/1129210393090449408</t>
  </si>
  <si>
    <t>https://twitter.com/#!/smenon75/status/1129210438376251392</t>
  </si>
  <si>
    <t>https://twitter.com/#!/techdelimiter/status/1129244332798595072</t>
  </si>
  <si>
    <t>https://twitter.com/#!/amanda_hardy98/status/1129369728739266565</t>
  </si>
  <si>
    <t>https://twitter.com/#!/katmandelstein/status/1129453884328566787</t>
  </si>
  <si>
    <t>https://twitter.com/#!/aithoughtleader/status/1129266876868190213</t>
  </si>
  <si>
    <t>https://twitter.com/#!/aithoughtleader/status/1129469631037624322</t>
  </si>
  <si>
    <t>https://twitter.com/#!/abubakarmundir/status/1130873830359093248</t>
  </si>
  <si>
    <t>https://twitter.com/#!/jwvance/status/1130904893026234368</t>
  </si>
  <si>
    <t>https://twitter.com/#!/chaugh/status/1130909380004798470</t>
  </si>
  <si>
    <t>https://twitter.com/#!/vicky_koyama/status/1131066949645942784</t>
  </si>
  <si>
    <t>https://twitter.com/#!/michelled190/status/1131161059014975489</t>
  </si>
  <si>
    <t>https://twitter.com/#!/pwc_bosnia/status/1131181251275177986</t>
  </si>
  <si>
    <t>https://twitter.com/#!/amaury_couplez/status/1131258586334670848</t>
  </si>
  <si>
    <t>https://twitter.com/#!/amaury_couplez/status/1131258793474625537</t>
  </si>
  <si>
    <t>https://twitter.com/#!/victor_ruiz/status/1131319250474471425</t>
  </si>
  <si>
    <t>https://twitter.com/#!/ancchacon/status/1131362873702309889</t>
  </si>
  <si>
    <t>https://twitter.com/#!/celinedarnet_/status/1131454172614803456</t>
  </si>
  <si>
    <t>https://twitter.com/#!/celinedarnet_/status/1131454630116974592</t>
  </si>
  <si>
    <t>https://twitter.com/#!/pilarvalerio5/status/1131835850633949190</t>
  </si>
  <si>
    <t>https://twitter.com/#!/pilarvalerio5/status/1131835856610836480</t>
  </si>
  <si>
    <t>https://twitter.com/#!/jorgespinel/status/1131853134907740160</t>
  </si>
  <si>
    <t>https://twitter.com/#!/latamdc/status/1131305998830858240</t>
  </si>
  <si>
    <t>https://twitter.com/#!/glenbenjamin/status/1131517609407668226</t>
  </si>
  <si>
    <t>https://twitter.com/#!/latamdc/status/1131610744829517824</t>
  </si>
  <si>
    <t>https://twitter.com/#!/glenbenjamin/status/1131879703252480000</t>
  </si>
  <si>
    <t>https://twitter.com/#!/networkworld/status/1130872128344121344</t>
  </si>
  <si>
    <t>https://twitter.com/#!/66_ford_f100/status/1131907851268612097</t>
  </si>
  <si>
    <t>https://twitter.com/#!/pwcdigital/status/1123613148752355328</t>
  </si>
  <si>
    <t>https://twitter.com/#!/pwcus/status/1128691592058081281</t>
  </si>
  <si>
    <t>https://twitter.com/#!/pwcdigital/status/1128769087373533195</t>
  </si>
  <si>
    <t>https://twitter.com/#!/pwcdigital/status/1130483126038405121</t>
  </si>
  <si>
    <t>https://twitter.com/#!/pwcdigital/status/1130584264775536640</t>
  </si>
  <si>
    <t>https://twitter.com/#!/pwcdigital/status/1129067950105923586</t>
  </si>
  <si>
    <t>https://twitter.com/#!/pwcdigital/status/1130853070294749184</t>
  </si>
  <si>
    <t>https://twitter.com/#!/pwcdigital/status/1131214001638129666</t>
  </si>
  <si>
    <t>https://twitter.com/#!/pwcdigital/status/1131225029126107136</t>
  </si>
  <si>
    <t>https://twitter.com/#!/mblieberman/status/1131246533339336704</t>
  </si>
  <si>
    <t>https://twitter.com/#!/pwcdigital/status/1131266154176155648</t>
  </si>
  <si>
    <t>https://twitter.com/#!/pwcus/status/1129373315704020999</t>
  </si>
  <si>
    <t>https://twitter.com/#!/pwcdigital/status/1130245100595032065</t>
  </si>
  <si>
    <t>https://twitter.com/#!/pwcdigital/status/1131278563859206149</t>
  </si>
  <si>
    <t>https://twitter.com/#!/tomp1975/status/1131269777798905857</t>
  </si>
  <si>
    <t>https://twitter.com/#!/pwcdigital/status/1131591721316487169</t>
  </si>
  <si>
    <t>https://twitter.com/#!/pwcdigital/status/1129043210653831169</t>
  </si>
  <si>
    <t>https://twitter.com/#!/pwcdigital/status/1131639184022822913</t>
  </si>
  <si>
    <t>https://twitter.com/#!/pwcdigital/status/1131916518185476096</t>
  </si>
  <si>
    <t>https://twitter.com/#!/pwcadvisory/status/1129045834916618241</t>
  </si>
  <si>
    <t>https://twitter.com/#!/pwcadvisory/status/1131606057908883457</t>
  </si>
  <si>
    <t>https://twitter.com/#!/pwcdigital/status/1129065135472091136</t>
  </si>
  <si>
    <t>https://twitter.com/#!/pwcdigital/status/1131953385618518016</t>
  </si>
  <si>
    <t>https://twitter.com/#!/pwcdigital/status/1112827877739950085</t>
  </si>
  <si>
    <t>https://twitter.com/#!/pwcdigital/status/1128684760556027904</t>
  </si>
  <si>
    <t>https://twitter.com/#!/pwcdigital/status/1128770277217845248</t>
  </si>
  <si>
    <t>https://twitter.com/#!/pwcdigital/status/1129371199249756160</t>
  </si>
  <si>
    <t>https://twitter.com/#!/pwcdigital/status/1130927241595117568</t>
  </si>
  <si>
    <t>https://twitter.com/#!/pwcdigital/status/1131200296951136256</t>
  </si>
  <si>
    <t>https://twitter.com/#!/pwcdigital/status/1131589720666976258</t>
  </si>
  <si>
    <t>https://twitter.com/#!/pbuckle1/status/1129060105851494405</t>
  </si>
  <si>
    <t>https://twitter.com/#!/pbuckle1/status/1129090211445657600</t>
  </si>
  <si>
    <t>https://twitter.com/#!/pbuckle1/status/1129090215568711681</t>
  </si>
  <si>
    <t>https://twitter.com/#!/pbuckle1/status/1129392209177006080</t>
  </si>
  <si>
    <t>https://twitter.com/#!/pbuckle1/status/1130490161333194753</t>
  </si>
  <si>
    <t>https://twitter.com/#!/pbuckle1/status/1131210149316780032</t>
  </si>
  <si>
    <t>https://twitter.com/#!/pbuckle1/status/1131240373731364865</t>
  </si>
  <si>
    <t>https://twitter.com/#!/pbuckle1/status/1131240378429038595</t>
  </si>
  <si>
    <t>https://twitter.com/#!/pbuckle1/status/1131270541678141440</t>
  </si>
  <si>
    <t>https://twitter.com/#!/pbuckle1/status/1131300790545600512</t>
  </si>
  <si>
    <t>https://twitter.com/#!/pbuckle1/status/1131602799144439809</t>
  </si>
  <si>
    <t>https://twitter.com/#!/pbuckle1/status/1131602802655023107</t>
  </si>
  <si>
    <t>https://twitter.com/#!/pbuckle1/status/1131934922174865408</t>
  </si>
  <si>
    <t>https://twitter.com/#!/pbuckle1/status/1131965155208704000</t>
  </si>
  <si>
    <t>1130937270964502528</t>
  </si>
  <si>
    <t>1128806855617257472</t>
  </si>
  <si>
    <t>1128810724984328192</t>
  </si>
  <si>
    <t>1128876423706423297</t>
  </si>
  <si>
    <t>1128876104154923008</t>
  </si>
  <si>
    <t>1128877575265300482</t>
  </si>
  <si>
    <t>1128721782108770306</t>
  </si>
  <si>
    <t>1128908798360457216</t>
  </si>
  <si>
    <t>1128943301699096577</t>
  </si>
  <si>
    <t>1128946253696385025</t>
  </si>
  <si>
    <t>1129210393090449408</t>
  </si>
  <si>
    <t>1129210438376251392</t>
  </si>
  <si>
    <t>1129244332798595072</t>
  </si>
  <si>
    <t>1129369728739266565</t>
  </si>
  <si>
    <t>1129453884328566787</t>
  </si>
  <si>
    <t>1129266876868190213</t>
  </si>
  <si>
    <t>1129469631037624322</t>
  </si>
  <si>
    <t>1130873830359093248</t>
  </si>
  <si>
    <t>1130904893026234368</t>
  </si>
  <si>
    <t>1130909380004798470</t>
  </si>
  <si>
    <t>1131066949645942784</t>
  </si>
  <si>
    <t>1131161059014975489</t>
  </si>
  <si>
    <t>1131181251275177986</t>
  </si>
  <si>
    <t>1131258586334670848</t>
  </si>
  <si>
    <t>1131258793474625537</t>
  </si>
  <si>
    <t>1131319250474471425</t>
  </si>
  <si>
    <t>1131362873702309889</t>
  </si>
  <si>
    <t>1131454172614803456</t>
  </si>
  <si>
    <t>1131454630116974592</t>
  </si>
  <si>
    <t>1131835850633949190</t>
  </si>
  <si>
    <t>1131835856610836480</t>
  </si>
  <si>
    <t>1131853134907740160</t>
  </si>
  <si>
    <t>1131305998830858240</t>
  </si>
  <si>
    <t>1131517609407668226</t>
  </si>
  <si>
    <t>1131610744829517824</t>
  </si>
  <si>
    <t>1131879703252480000</t>
  </si>
  <si>
    <t>1130872128344121344</t>
  </si>
  <si>
    <t>1131907851268612097</t>
  </si>
  <si>
    <t>1123613148752355328</t>
  </si>
  <si>
    <t>1128691592058081281</t>
  </si>
  <si>
    <t>1128769087373533195</t>
  </si>
  <si>
    <t>1130483126038405121</t>
  </si>
  <si>
    <t>1130584264775536640</t>
  </si>
  <si>
    <t>1129067950105923586</t>
  </si>
  <si>
    <t>1130853070294749184</t>
  </si>
  <si>
    <t>1131214001638129666</t>
  </si>
  <si>
    <t>1131225029126107136</t>
  </si>
  <si>
    <t>1131246533339336704</t>
  </si>
  <si>
    <t>1131266154176155648</t>
  </si>
  <si>
    <t>1129373315704020999</t>
  </si>
  <si>
    <t>1130245100595032065</t>
  </si>
  <si>
    <t>1131278563859206149</t>
  </si>
  <si>
    <t>1131269777798905857</t>
  </si>
  <si>
    <t>1131591721316487169</t>
  </si>
  <si>
    <t>1129043210653831169</t>
  </si>
  <si>
    <t>1131639184022822913</t>
  </si>
  <si>
    <t>1131916518185476096</t>
  </si>
  <si>
    <t>1129045834916618241</t>
  </si>
  <si>
    <t>1131606057908883457</t>
  </si>
  <si>
    <t>1129065135472091136</t>
  </si>
  <si>
    <t>1131953385618518016</t>
  </si>
  <si>
    <t>1112827877739950085</t>
  </si>
  <si>
    <t>1128684760556027904</t>
  </si>
  <si>
    <t>1128770277217845248</t>
  </si>
  <si>
    <t>1129371199249756160</t>
  </si>
  <si>
    <t>1130927241595117568</t>
  </si>
  <si>
    <t>1131200296951136256</t>
  </si>
  <si>
    <t>1131589720666976258</t>
  </si>
  <si>
    <t>1129060105851494405</t>
  </si>
  <si>
    <t>1129090211445657600</t>
  </si>
  <si>
    <t>1129090215568711681</t>
  </si>
  <si>
    <t>1129392209177006080</t>
  </si>
  <si>
    <t>1130490161333194753</t>
  </si>
  <si>
    <t>1131210149316780032</t>
  </si>
  <si>
    <t>1131240373731364865</t>
  </si>
  <si>
    <t>1131240378429038595</t>
  </si>
  <si>
    <t>1131270541678141440</t>
  </si>
  <si>
    <t>1131300790545600512</t>
  </si>
  <si>
    <t>1131602799144439809</t>
  </si>
  <si>
    <t>1131602802655023107</t>
  </si>
  <si>
    <t>1131934922174865408</t>
  </si>
  <si>
    <t>1131965155208704000</t>
  </si>
  <si>
    <t/>
  </si>
  <si>
    <t>123262886</t>
  </si>
  <si>
    <t>en</t>
  </si>
  <si>
    <t>fr</t>
  </si>
  <si>
    <t>es</t>
  </si>
  <si>
    <t>1131602658320474117</t>
  </si>
  <si>
    <t>1128723492004933633</t>
  </si>
  <si>
    <t>Salesforce - Social Studio</t>
  </si>
  <si>
    <t>Hootsuite Inc.</t>
  </si>
  <si>
    <t>Retweet-databreach2</t>
  </si>
  <si>
    <t>Twitter Web Client</t>
  </si>
  <si>
    <t>Dynamic Signal</t>
  </si>
  <si>
    <t>digital transformation</t>
  </si>
  <si>
    <t>Twibble.io</t>
  </si>
  <si>
    <t>Twitter for Android</t>
  </si>
  <si>
    <t>Twitter for iPhone</t>
  </si>
  <si>
    <t>LinkedIn</t>
  </si>
  <si>
    <t>TweetDeck</t>
  </si>
  <si>
    <t>SociabbleApp</t>
  </si>
  <si>
    <t>Smarp.</t>
  </si>
  <si>
    <t>Sprinklr</t>
  </si>
  <si>
    <t>SocialChorus</t>
  </si>
  <si>
    <t>Twitter Web App</t>
  </si>
  <si>
    <t>Sprout Social</t>
  </si>
  <si>
    <t>Twitter Ads Composer</t>
  </si>
  <si>
    <t>IFTTT</t>
  </si>
  <si>
    <t>Retweet</t>
  </si>
  <si>
    <t>-80.2080859,26.033366 
-80.127345,26.033366 
-80.127345,26.091444 
-80.2080859,26.091444</t>
  </si>
  <si>
    <t>United States</t>
  </si>
  <si>
    <t>US</t>
  </si>
  <si>
    <t>Dania Beach, FL</t>
  </si>
  <si>
    <t>2b8922cbe7f16337</t>
  </si>
  <si>
    <t>Dania Beach</t>
  </si>
  <si>
    <t>city</t>
  </si>
  <si>
    <t>https://api.twitter.com/1.1/geo/id/2b8922cbe7f16337.json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</si>
  <si>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</si>
  <si>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</si>
  <si>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</si>
  <si>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</si>
  <si>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</si>
  <si>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</si>
  <si>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</si>
  <si>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</si>
  <si>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</si>
  <si>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</si>
  <si>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</si>
  <si>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</si>
  <si>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</si>
  <si>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</si>
  <si>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</si>
  <si>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</si>
  <si>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</si>
  <si>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</si>
  <si>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</si>
  <si>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</si>
  <si>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</si>
  <si>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PwC US</t>
  </si>
  <si>
    <t>bhushan sethi</t>
  </si>
  <si>
    <t>Neelam Sharma</t>
  </si>
  <si>
    <t>databreach911</t>
  </si>
  <si>
    <t>#CrystalDelta</t>
  </si>
  <si>
    <t>PwC Digital Services</t>
  </si>
  <si>
    <t>Darja Gartner</t>
  </si>
  <si>
    <t>Kemel Blue</t>
  </si>
  <si>
    <t>CIO.com</t>
  </si>
  <si>
    <t>VMware CIO Exchange</t>
  </si>
  <si>
    <t>MTI Technology</t>
  </si>
  <si>
    <t>Gaurav Joshi</t>
  </si>
  <si>
    <t>Benedikt Frenzel @VMware</t>
  </si>
  <si>
    <t>Sujatha Menon</t>
  </si>
  <si>
    <t>BABATUNDE ABAGUN</t>
  </si>
  <si>
    <t>Amanda Hardy</t>
  </si>
  <si>
    <t>Ad Age</t>
  </si>
  <si>
    <t>Kat Mandelstein Ⓥ</t>
  </si>
  <si>
    <t>Erin Cleary</t>
  </si>
  <si>
    <t>Michael Berns</t>
  </si>
  <si>
    <t>Abubakar Mundir</t>
  </si>
  <si>
    <t>Network World</t>
  </si>
  <si>
    <t>Jeff Vance</t>
  </si>
  <si>
    <t>Ciri Haugh</t>
  </si>
  <si>
    <t>小山   ビキ</t>
  </si>
  <si>
    <t>Michelle Davidson</t>
  </si>
  <si>
    <t>PwC Bosnia and Herzegovina</t>
  </si>
  <si>
    <t>Amaury COUPLEZ</t>
  </si>
  <si>
    <t>Forbes</t>
  </si>
  <si>
    <t>Matthew Lieberman</t>
  </si>
  <si>
    <t>Víctor Ruiz</t>
  </si>
  <si>
    <t>CenturyLink</t>
  </si>
  <si>
    <t>Daniel A. Cabrera</t>
  </si>
  <si>
    <t>Armando Chacon</t>
  </si>
  <si>
    <t>Rob Mesirow</t>
  </si>
  <si>
    <t>Fredric Paul</t>
  </si>
  <si>
    <t>Céline Gianni Darnet</t>
  </si>
  <si>
    <t>MIT Technology Review</t>
  </si>
  <si>
    <t>Pilar Valerio</t>
  </si>
  <si>
    <t>Jorge Espinel</t>
  </si>
  <si>
    <t>Glen Benjamin</t>
  </si>
  <si>
    <t>Strategy&amp;</t>
  </si>
  <si>
    <t>PwC Advisory</t>
  </si>
  <si>
    <t>Michael</t>
  </si>
  <si>
    <t>The Wall Street Journal</t>
  </si>
  <si>
    <t>Michael Fenlon</t>
  </si>
  <si>
    <t>CxO David Clarke</t>
  </si>
  <si>
    <t>GAURAV BHUSHAN</t>
  </si>
  <si>
    <t>Shannon Schuyler</t>
  </si>
  <si>
    <t>ITSMA</t>
  </si>
  <si>
    <t>Vicki Huff Eckert</t>
  </si>
  <si>
    <t>Tom Puthiyamadam</t>
  </si>
  <si>
    <t>PwC's Digital Pulse</t>
  </si>
  <si>
    <t>SuperAwesome</t>
  </si>
  <si>
    <t>Phil Buckle</t>
  </si>
  <si>
    <t>The US firm of the worldwide network of PricewaterhouseCoopers.</t>
  </si>
  <si>
    <t>PwC Director, Advanced Risk &amp; Compliance Analytics Solutions Practice; fashion, travel and foodie off the clock; song writer from the heart; views are my own.</t>
  </si>
  <si>
    <t>Clearly Different Product Development | Extreme Ownership | Open edX | EduTech | FinTech |</t>
  </si>
  <si>
    <t>We are a group of makers working at the nexus of #biz, #UX and #tech [#BXT] to drive #biztransformation.</t>
  </si>
  <si>
    <t>Designer, doer … girl on a mission.  UX designer at @liip | Co-founder of @17slash | Co-organizer of @Geneva_CM</t>
  </si>
  <si>
    <t>Network Virtualization Engineer, NSX at VMware | Networking, security, virtualization, SDN, etc. | Tweets are my own</t>
  </si>
  <si>
    <t>https://t.co/ZFdRyOBZY1 from @IDGWorld provides expert analysis, strategy, and advice for #technology leaders and executives.</t>
  </si>
  <si>
    <t>hi I’m a good bot :: I keep u posted about digital transformation</t>
  </si>
  <si>
    <t>#VMware Twitter account for executives interested in accelerating IT transformation.</t>
  </si>
  <si>
    <t>Proud Indian | Cricket Fanatic | VMware | Cloud Consultant | AIESEC Alumnus | Computer Sc. Engineer | Traveller | Foodie | Tweets &amp; Comments are my own :)</t>
  </si>
  <si>
    <t>Escalation Engineer @VMware  VCIX 6.5 - DCV
Admin of https://t.co/CBbF33FNES</t>
  </si>
  <si>
    <t>PwC India Experience Centre</t>
  </si>
  <si>
    <t>The Nigerian God Loves! Ambassador @ VMware, ICT professional, Enthusiast of the Mobile-Cloud era, Hybrid Cloud Proponent. I enjoy good Music and Movies.</t>
  </si>
  <si>
    <t>TTU20, Accounting Major, Corporate Accounting Assistant, Accounting Leadership Officer, MIS minor.</t>
  </si>
  <si>
    <t>Ad Age is a daily must-read for an influential audience of decision makers and disruptors across the marketing and media landscape. https://t.co/gGStxZxw1m</t>
  </si>
  <si>
    <t>Music Lover, #Digital Native, Ex Expat, Mom, Wife, @PwC Director of Marketing, #HAAMbassador, Former @IBM Exec, #FutureOfWork #4IR #plantstrong OPINIONS=OWN</t>
  </si>
  <si>
    <t>#AI &amp; #FinTech Practice Leader @PwC | Keynote Speaker _xD83C__xDFA4_ &amp; Guest Lecturer _xD83C__xDFDB_️ | #Startup Veteran _xD83D__xDE80_ &amp; #Mentor | #AIforGood | views my own</t>
  </si>
  <si>
    <t>member, computer professionals registration council of Nigeria, Certified Network/Systems Engineer, Humanist &amp; Political Economy Researcher.</t>
  </si>
  <si>
    <t>The Connected Enterprise. Network World, from @IDGWorld, is the premier provider of news, intelligence and insight for #network and #technology executives.</t>
  </si>
  <si>
    <t>Journalist and content-marketing consultant who regularly writes for Wired, Forbes, Network World, CIO, Datamation, and http://t.co/IP2jk0Lv4e</t>
  </si>
  <si>
    <t>Comms for @snowsoftware. Tech PR pro, former East Coaster, #Longhorn football fan and sometimes #taco intern. My tweets are my own.</t>
  </si>
  <si>
    <t>Mexicana con componentes orientales, markeTIana P2P-CX. Melómana, viajera y jardinera _xD83C__xDF38_ #proudmom NK@_xD83C__xDDEC__xD83C__xDDE7_</t>
  </si>
  <si>
    <t>Editor at @IDGWorld -- #B2B #technology publications – keeping an eye on #WomeninTech issues and tech trends: #IoT #AI #CloudComputing #SDWAN #cybersecurity</t>
  </si>
  <si>
    <t>We’re a network of firms in 158 countries with more than 250,000 people committed to delivering quality in assurance, tax and advisory services.</t>
  </si>
  <si>
    <t>Directeur Audit et Expert Comptable - #asset management #PwC_France #Letsgofrance #UCITS #AIF #Investmentfund #privateequity #ISR #ESG - tweets are my owns</t>
  </si>
  <si>
    <t>Official Twitter account of https://t.co/LUUqtjU6Xh, homepage for the world's business leaders.</t>
  </si>
  <si>
    <t>CMO at @PwC_US. Dog lover, traveler, house flipper, occasional bon vivant. Views my own.</t>
  </si>
  <si>
    <t>Time Traveler + High Tech &amp; Hard Rock</t>
  </si>
  <si>
    <t>Transforming lives and businesses through innovative technology solutions. Follow along. Customer support available @CenturyLinkHelp.</t>
  </si>
  <si>
    <t>Creative, customer-facing sales &amp; biz dev pro, into IT solutions, cloud computing &amp; partnering successfully. Ready to engage (tweets my own). Musician, too.</t>
  </si>
  <si>
    <t>Editor/writer/content strategist on the intersection of tech, biz &amp; culture. EiC for @NewRelic, blogger for @NetworkWorld. Tweets are my own opinions.</t>
  </si>
  <si>
    <t>Partner @PwC_France et Afrique Francophone | Audit et Conseil | Expert-Comptable et Commissaire aux Comptes</t>
  </si>
  <si>
    <t>A media company making technology a greater force for good. Get our journalism: https://t.co/rbg0HN1XQI</t>
  </si>
  <si>
    <t>Periodista. Subdirector del periódico EL DÍA gracias a un gran equipo</t>
  </si>
  <si>
    <t>I am a Mobility Cloud &amp; Tech Evangelist with Strictly Tech who promotes the power of Data Center, DaaS, Mobile​/IoT Cloud CyberSecurity &amp; Tech, Views are mine</t>
  </si>
  <si>
    <t>PwC's Strategy&amp; is a global team of practical strategists committed to helping you seize essential advantage.</t>
  </si>
  <si>
    <t>From strategy through execution, PwC is helping clients close the gap between ideas and results. #Consulting  #MnA  #Forensics</t>
  </si>
  <si>
    <t>Breaking news and features from the WSJ.</t>
  </si>
  <si>
    <t>Chief People Officer @PwCUS #HeForShe, writer, runner, proud parent, Yellow Lab fan, owner - Green Bay Packers. Views are my own.</t>
  </si>
  <si>
    <t>@PwC_LLP Global CxO &amp; Principal #Digital #Experience Leader #BXT #UX fanatic #honeybadger #sharing #caring #tequila #Kyoto #art #architecture #karma - Go Buffs!</t>
  </si>
  <si>
    <t>An NatUral BoRn ActOr.......with a MoTTo: I m d GreatEst......LeAder oF d PacK....... With Such AnImAL mAgNEtIsm.................StAnds out Of d loTT..</t>
  </si>
  <si>
    <t>@PwCUS Chief Purpose Officer, Responsible Business Leader, PwC Foundation President, #CEOAction advocate, wife, mom, dog lover &amp; @umichfootball fan</t>
  </si>
  <si>
    <t>As #ABM pioneers, ITSMA leads the way in defining and building excellence in #B2B marketing. Latest book: A Practitioner's Guide to Account-Based Marketing.</t>
  </si>
  <si>
    <t>@PwCUS and Global New Ventures leader. Proud wife, mom and scout leader. Deal junkie and emerging tech enthusiast. #Innovate at PwC. Views are my own.</t>
  </si>
  <si>
    <t>@PwCDigital Services Leader | #tech gadget fan | #digital culture driver I #traveler _xD83C__xDF92_I All things NY fan | Lucky husband &amp; Proud father | Views are my own.</t>
  </si>
  <si>
    <t>Digital Pulse is a PwC publication covering digital transformation and innovation. Sign up for our weekly newsletter: https://t.co/wSTkxSty5M</t>
  </si>
  <si>
    <t>Our technology powers the kids' digital media ecosystem, engaging 500M+ kids every month across mobile, web and online video. We're hiring!</t>
  </si>
  <si>
    <t>USA</t>
  </si>
  <si>
    <t>Melbourne - Chennai - Worldwide</t>
  </si>
  <si>
    <t>Global</t>
  </si>
  <si>
    <t>Lausanne, Switzerland</t>
  </si>
  <si>
    <t>Denver, CO</t>
  </si>
  <si>
    <t>Boston, Mass.</t>
  </si>
  <si>
    <t>Bengaluru, India</t>
  </si>
  <si>
    <t>Cork, Ireland</t>
  </si>
  <si>
    <t>Nigeria</t>
  </si>
  <si>
    <t>Lubbock, TX</t>
  </si>
  <si>
    <t>New York, NY</t>
  </si>
  <si>
    <t>Global Citizen based in Austin</t>
  </si>
  <si>
    <t>Europe</t>
  </si>
  <si>
    <t>Kano,Nigeria</t>
  </si>
  <si>
    <t>Massachusetts, USA</t>
  </si>
  <si>
    <t>Santa Monica, California</t>
  </si>
  <si>
    <t>Austin, TX</t>
  </si>
  <si>
    <t>Guadalajara, México</t>
  </si>
  <si>
    <t>Hanover, MA</t>
  </si>
  <si>
    <t>Bosnia and Herzegovina</t>
  </si>
  <si>
    <t>Ile-de-France, France</t>
  </si>
  <si>
    <t>México</t>
  </si>
  <si>
    <t>California</t>
  </si>
  <si>
    <t>Washington DC</t>
  </si>
  <si>
    <t>San Francisco</t>
  </si>
  <si>
    <t>France</t>
  </si>
  <si>
    <t>Cambridge, MA</t>
  </si>
  <si>
    <t>Canarias</t>
  </si>
  <si>
    <t>Santa Cruz de Tenerife</t>
  </si>
  <si>
    <t>Ft. Lauderdale, FL</t>
  </si>
  <si>
    <t>Miami</t>
  </si>
  <si>
    <t>INDIA</t>
  </si>
  <si>
    <t>Boston • London • Mumbai</t>
  </si>
  <si>
    <t>San Francisco, CA</t>
  </si>
  <si>
    <t>Australia</t>
  </si>
  <si>
    <t>London</t>
  </si>
  <si>
    <t>https://t.co/92ccnDGCST</t>
  </si>
  <si>
    <t>https://t.co/F2ndn2WnwP</t>
  </si>
  <si>
    <t>https://t.co/1BNaivM7WM</t>
  </si>
  <si>
    <t>https://t.co/GeblhOm4Ly</t>
  </si>
  <si>
    <t>https://t.co/QMkHAJmp6M</t>
  </si>
  <si>
    <t>http://t.co/3eoiLNWfKk</t>
  </si>
  <si>
    <t>http://t.co/Owv0IMZHmw</t>
  </si>
  <si>
    <t>https://t.co/26cBozSRj6</t>
  </si>
  <si>
    <t>http://t.co/sy4FPwsQ56</t>
  </si>
  <si>
    <t>https://t.co/zY3SOQ6LPX</t>
  </si>
  <si>
    <t>https://t.co/H9QDgjTRqr</t>
  </si>
  <si>
    <t>https://t.co/766SXvNGko</t>
  </si>
  <si>
    <t>http://t.co/inkuCnDjjr</t>
  </si>
  <si>
    <t>https://t.co/G2IRKZ8XgE</t>
  </si>
  <si>
    <t>https://t.co/EN0z6v0jmg</t>
  </si>
  <si>
    <t>http://t.co/KH6EtekF5q</t>
  </si>
  <si>
    <t>https://t.co/MWbiai5qaJ</t>
  </si>
  <si>
    <t>https://t.co/eFFrRoXg0i</t>
  </si>
  <si>
    <t>http://t.co/gUFVdW2Zxf</t>
  </si>
  <si>
    <t>https://t.co/646jAJObMY</t>
  </si>
  <si>
    <t>http://t.co/QMof1ZD6n8</t>
  </si>
  <si>
    <t>https://t.co/ucX68zPPhl</t>
  </si>
  <si>
    <t>https://t.co/uGIpzR3jqz</t>
  </si>
  <si>
    <t>http://t.co/gAbKpZjHUe</t>
  </si>
  <si>
    <t>https://t.co/xWZr6IrJ22</t>
  </si>
  <si>
    <t>https://t.co/GhhR6PLfem</t>
  </si>
  <si>
    <t>https://t.co/a20bTNZAkq</t>
  </si>
  <si>
    <t>https://t.co/l3l7I61pyF</t>
  </si>
  <si>
    <t>http://t.co/yd0UEXeM78</t>
  </si>
  <si>
    <t>https://t.co/09jjQSwwp4</t>
  </si>
  <si>
    <t>https://t.co/TxhT1hY19a</t>
  </si>
  <si>
    <t>https://t.co/LjoTAND7hL</t>
  </si>
  <si>
    <t>http://t.co/lyKfH9nZVu</t>
  </si>
  <si>
    <t>https://t.co/cVZn6YKWkr</t>
  </si>
  <si>
    <t>https://pbs.twimg.com/profile_banners/24636272/1552230355</t>
  </si>
  <si>
    <t>https://pbs.twimg.com/profile_banners/111674266/1486402387</t>
  </si>
  <si>
    <t>https://pbs.twimg.com/profile_banners/707007767819603968/1457400085</t>
  </si>
  <si>
    <t>https://pbs.twimg.com/profile_banners/3054297324/1557982518</t>
  </si>
  <si>
    <t>https://pbs.twimg.com/profile_banners/123262886/1556652021</t>
  </si>
  <si>
    <t>https://pbs.twimg.com/profile_banners/7818982/1398556293</t>
  </si>
  <si>
    <t>https://pbs.twimg.com/profile_banners/183785408/1511459225</t>
  </si>
  <si>
    <t>https://pbs.twimg.com/profile_banners/22873424/1530889041</t>
  </si>
  <si>
    <t>https://pbs.twimg.com/profile_banners/277135779/1525714391</t>
  </si>
  <si>
    <t>https://pbs.twimg.com/profile_banners/1084863007073677312/1552269253</t>
  </si>
  <si>
    <t>https://pbs.twimg.com/profile_banners/285181191/1545419898</t>
  </si>
  <si>
    <t>https://pbs.twimg.com/profile_banners/465059108/1521792230</t>
  </si>
  <si>
    <t>https://pbs.twimg.com/profile_banners/1023783703930187776/1556577213</t>
  </si>
  <si>
    <t>https://pbs.twimg.com/profile_banners/12480582/1506359488</t>
  </si>
  <si>
    <t>https://pbs.twimg.com/profile_banners/14529289/1524750462</t>
  </si>
  <si>
    <t>https://pbs.twimg.com/profile_banners/970257088889982976/1520168060</t>
  </si>
  <si>
    <t>https://pbs.twimg.com/profile_banners/9737032/1557417871</t>
  </si>
  <si>
    <t>https://pbs.twimg.com/profile_banners/102536306/1433532691</t>
  </si>
  <si>
    <t>https://pbs.twimg.com/profile_banners/15024468/1361928007</t>
  </si>
  <si>
    <t>https://pbs.twimg.com/profile_banners/87952788/1417415390</t>
  </si>
  <si>
    <t>https://pbs.twimg.com/profile_banners/1089600494581018626/1548617280</t>
  </si>
  <si>
    <t>https://pbs.twimg.com/profile_banners/965493488975532032/1550678041</t>
  </si>
  <si>
    <t>https://pbs.twimg.com/profile_banners/735019754650513409/1507546711</t>
  </si>
  <si>
    <t>https://pbs.twimg.com/profile_banners/91478624/1556808655</t>
  </si>
  <si>
    <t>https://pbs.twimg.com/profile_banners/382228835/1500479885</t>
  </si>
  <si>
    <t>https://pbs.twimg.com/profile_banners/14057781/1543198108</t>
  </si>
  <si>
    <t>https://pbs.twimg.com/profile_banners/44182242/1550559128</t>
  </si>
  <si>
    <t>https://pbs.twimg.com/profile_banners/527427516/1553117349</t>
  </si>
  <si>
    <t>https://pbs.twimg.com/profile_banners/1092423527440019456/1549376592</t>
  </si>
  <si>
    <t>https://pbs.twimg.com/profile_banners/15808647/1556120157</t>
  </si>
  <si>
    <t>https://pbs.twimg.com/profile_banners/4270546283/1465865970</t>
  </si>
  <si>
    <t>https://pbs.twimg.com/profile_banners/318614422/1353024727</t>
  </si>
  <si>
    <t>https://pbs.twimg.com/profile_banners/47730407/1558298934</t>
  </si>
  <si>
    <t>https://pbs.twimg.com/profile_banners/50089737/1547737598</t>
  </si>
  <si>
    <t>https://pbs.twimg.com/profile_banners/98715369/1551306473</t>
  </si>
  <si>
    <t>https://pbs.twimg.com/profile_banners/3108351/1533138007</t>
  </si>
  <si>
    <t>https://pbs.twimg.com/profile_banners/4172942962/1551729578</t>
  </si>
  <si>
    <t>https://pbs.twimg.com/profile_banners/14188820/1509935303</t>
  </si>
  <si>
    <t>https://pbs.twimg.com/profile_banners/388335688/1463592461</t>
  </si>
  <si>
    <t>https://pbs.twimg.com/profile_banners/57053022/1477958895</t>
  </si>
  <si>
    <t>https://pbs.twimg.com/profile_banners/2382553724/1446067914</t>
  </si>
  <si>
    <t>https://pbs.twimg.com/profile_banners/731626058/1513114094</t>
  </si>
  <si>
    <t>https://pbs.twimg.com/profile_banners/600028484/1523582129</t>
  </si>
  <si>
    <t>https://pbs.twimg.com/profile_banners/1381667911/1493311085</t>
  </si>
  <si>
    <t>https://pbs.twimg.com/profile_banners/24359261/1485968491</t>
  </si>
  <si>
    <t>http://abs.twimg.com/images/themes/theme6/bg.gif</t>
  </si>
  <si>
    <t>http://abs.twimg.com/images/themes/theme1/bg.png</t>
  </si>
  <si>
    <t>http://abs.twimg.com/images/themes/theme18/bg.gif</t>
  </si>
  <si>
    <t>http://abs.twimg.com/images/themes/theme14/bg.gif</t>
  </si>
  <si>
    <t>http://abs.twimg.com/images/themes/theme19/bg.gif</t>
  </si>
  <si>
    <t>http://abs.twimg.com/images/themes/theme11/bg.gif</t>
  </si>
  <si>
    <t>http://abs.twimg.com/images/themes/theme15/bg.png</t>
  </si>
  <si>
    <t>http://abs.twimg.com/images/themes/theme17/bg.gif</t>
  </si>
  <si>
    <t>http://abs.twimg.com/images/themes/theme9/bg.gif</t>
  </si>
  <si>
    <t>http://abs.twimg.com/sticky/default_profile_images/default_profile_normal.png</t>
  </si>
  <si>
    <t>http://pbs.twimg.com/profile_images/576383678948880384/4yI1vUjD_normal.jpeg</t>
  </si>
  <si>
    <t>http://pbs.twimg.com/profile_images/1044863526702129152/zY9fBgBP_normal.jpg</t>
  </si>
  <si>
    <t>http://pbs.twimg.com/profile_images/984144601471631360/01hdv79o_normal.jpg</t>
  </si>
  <si>
    <t>http://pbs.twimg.com/profile_images/912682094308012032/9QkafiSn_normal.jpg</t>
  </si>
  <si>
    <t>http://pbs.twimg.com/profile_images/1106672424605630465/IC9ipKIt_normal.png</t>
  </si>
  <si>
    <t>http://pbs.twimg.com/profile_images/956652078788743174/X_AUeKcb_normal.jpg</t>
  </si>
  <si>
    <t>http://pbs.twimg.com/profile_images/1098239264259821570/G34cTENE_normal.png</t>
  </si>
  <si>
    <t>http://pbs.twimg.com/profile_images/630127049961660416/Q3kHtH7J_normal.jpg</t>
  </si>
  <si>
    <t>http://pbs.twimg.com/profile_images/727229087287250944/vYNbXj7V_normal.jpg</t>
  </si>
  <si>
    <t>http://pbs.twimg.com/profile_images/453213898519240704/WPryaChs_normal.jpeg</t>
  </si>
  <si>
    <t>http://pbs.twimg.com/profile_images/1072880528712495106/ahuQUlOb_normal.jpg</t>
  </si>
  <si>
    <t>http://pbs.twimg.com/profile_images/467346982738997249/bmFtd8B4_normal.png</t>
  </si>
  <si>
    <t>http://pbs.twimg.com/profile_images/460812795714355200/BicZDeNA_normal.png</t>
  </si>
  <si>
    <t>http://pbs.twimg.com/profile_images/971415515754266624/zCX0q9d5_normal.jpg</t>
  </si>
  <si>
    <t>http://pbs.twimg.com/profile_images/1102656264339808256/c7VTCgs__normal.png</t>
  </si>
  <si>
    <t>http://pbs.twimg.com/profile_images/1080499836493783040/0i1y2o2__normal.jpg</t>
  </si>
  <si>
    <t>http://pbs.twimg.com/profile_images/254713444/Image003_normal.jpg</t>
  </si>
  <si>
    <t>http://pbs.twimg.com/profile_images/552575413356994560/Nbx-aBfL_normal.jpeg</t>
  </si>
  <si>
    <t>http://pbs.twimg.com/profile_images/793242856119042077/jDum-nDb_normal.jpg</t>
  </si>
  <si>
    <t>http://pbs.twimg.com/profile_images/636996315314937856/3Uy4juTm_normal.jpg</t>
  </si>
  <si>
    <t>http://pbs.twimg.com/profile_images/931301579096965120/Nd3RggZh_normal.jpg</t>
  </si>
  <si>
    <t>http://pbs.twimg.com/profile_images/857634599899418625/Xml7heGQ_normal.jpg</t>
  </si>
  <si>
    <t>Open Twitter Page for This Person</t>
  </si>
  <si>
    <t>https://twitter.com/pwcus</t>
  </si>
  <si>
    <t>https://twitter.com/bhushansethi</t>
  </si>
  <si>
    <t>https://twitter.com/nsharma007</t>
  </si>
  <si>
    <t>https://twitter.com/databreach9111</t>
  </si>
  <si>
    <t>https://twitter.com/cleardiff</t>
  </si>
  <si>
    <t>https://twitter.com/pwcdigital</t>
  </si>
  <si>
    <t>https://twitter.com/gartner</t>
  </si>
  <si>
    <t>https://twitter.com/kemelblue</t>
  </si>
  <si>
    <t>https://twitter.com/cioonline</t>
  </si>
  <si>
    <t>https://twitter.com/digitaltransf11</t>
  </si>
  <si>
    <t>https://twitter.com/vmwcioexchange</t>
  </si>
  <si>
    <t>https://twitter.com/mti_technology</t>
  </si>
  <si>
    <t>https://twitter.com/gauravjoshi46</t>
  </si>
  <si>
    <t>https://twitter.com/benediktfrenzel</t>
  </si>
  <si>
    <t>https://twitter.com/smenon75</t>
  </si>
  <si>
    <t>https://twitter.com/techdelimiter</t>
  </si>
  <si>
    <t>https://twitter.com/amanda_hardy98</t>
  </si>
  <si>
    <t>https://twitter.com/adage</t>
  </si>
  <si>
    <t>https://twitter.com/katmandelstein</t>
  </si>
  <si>
    <t>https://twitter.com/ecleary25</t>
  </si>
  <si>
    <t>https://twitter.com/aithoughtleader</t>
  </si>
  <si>
    <t>https://twitter.com/abubakarmundir</t>
  </si>
  <si>
    <t>https://twitter.com/networkworld</t>
  </si>
  <si>
    <t>https://twitter.com/jwvance</t>
  </si>
  <si>
    <t>https://twitter.com/chaugh</t>
  </si>
  <si>
    <t>https://twitter.com/vicky_koyama</t>
  </si>
  <si>
    <t>https://twitter.com/michelled190</t>
  </si>
  <si>
    <t>https://twitter.com/pwc_bosnia</t>
  </si>
  <si>
    <t>https://twitter.com/amaury_couplez</t>
  </si>
  <si>
    <t>https://twitter.com/forbes</t>
  </si>
  <si>
    <t>https://twitter.com/mblieberman</t>
  </si>
  <si>
    <t>https://twitter.com/victor_ruiz</t>
  </si>
  <si>
    <t>https://twitter.com/centurylink</t>
  </si>
  <si>
    <t>https://twitter.com/latamdc</t>
  </si>
  <si>
    <t>https://twitter.com/ancchacon</t>
  </si>
  <si>
    <t>https://twitter.com/robmesirow</t>
  </si>
  <si>
    <t>https://twitter.com/thefreditor</t>
  </si>
  <si>
    <t>https://twitter.com/celinedarnet_</t>
  </si>
  <si>
    <t>https://twitter.com/techreview</t>
  </si>
  <si>
    <t>https://twitter.com/pilarvalerio5</t>
  </si>
  <si>
    <t>https://twitter.com/jorgespinel</t>
  </si>
  <si>
    <t>https://twitter.com/glenbenjamin</t>
  </si>
  <si>
    <t>https://twitter.com/strategyand</t>
  </si>
  <si>
    <t>https://twitter.com/pwcadvisory</t>
  </si>
  <si>
    <t>https://twitter.com/66_ford_f100</t>
  </si>
  <si>
    <t>https://twitter.com/wsj</t>
  </si>
  <si>
    <t>https://twitter.com/michaelfenlonny</t>
  </si>
  <si>
    <t>https://twitter.com/dlclarke</t>
  </si>
  <si>
    <t>https://twitter.com/bhushans</t>
  </si>
  <si>
    <t>https://twitter.com/shannonschuyler</t>
  </si>
  <si>
    <t>https://twitter.com/itsma_b2b</t>
  </si>
  <si>
    <t>https://twitter.com/vickihuff990</t>
  </si>
  <si>
    <t>https://twitter.com/tomp1975</t>
  </si>
  <si>
    <t>https://twitter.com/pwcaudigital</t>
  </si>
  <si>
    <t>https://twitter.com/gosuperawesome</t>
  </si>
  <si>
    <t>https://twitter.com/pbuckle1</t>
  </si>
  <si>
    <t>pwcus
Purpose is becoming central to
attracting the best and the brightest.
Today, leaders joined PwC’s @ShannonSchuyler
and @BhushanSethi at the Future
of Everything Festival to explore
the power of purpose in the #futureofwork
https://t.co/7c1Njgg862 https://t.co/ttfcmYh8d8</t>
  </si>
  <si>
    <t xml:space="preserve">bhushansethi
</t>
  </si>
  <si>
    <t>nsharma007
57% of #cybersecurity trailblazers
expect revenue to grow by 5% or
more on average in the next three
years. Here's why: https://t.co/tusVnw9KHN
https://t.co/PnD1fUf1vF #datasecurity
#infosec #Cyber</t>
  </si>
  <si>
    <t>databreach9111
RT @nsharma007: 57% of #cybersecurity
trailblazers expect revenue to
grow by 5% or more on average in
the next three years. Here's why:
htt…</t>
  </si>
  <si>
    <t>cleardiff
RT @kemelblue: Results from @Gartner
and @PwCDigital surveys reveal
that while people are important,
tech is an integral part of #digitaltr…</t>
  </si>
  <si>
    <t>pwcdigital
RT @PwCAdvisory: When you’re building
a #business, it’s the ingredients
that count. Find the perfect recipe
with our Connected Solutions: h…</t>
  </si>
  <si>
    <t xml:space="preserve">gartner
</t>
  </si>
  <si>
    <t>kemelblue
Results from @Gartner and @PwCDigital
surveys reveal that while people
are important, tech is an integral
part of #digitaltransformation
strategies. Details in @CIOonline:
https://t.co/sZUudb2xCx https://t.co/PLWQq6zk6C</t>
  </si>
  <si>
    <t xml:space="preserve">cioonline
</t>
  </si>
  <si>
    <t>digitaltransf11
RT @kemelblue: Results from @Gartner
and @PwCDigital surveys reveal
that while people are important,
tech is an integral part of #digitaltr…</t>
  </si>
  <si>
    <t>vmwcioexchange
Results from @Gartner and @PwCDigital
surveys reveal that while people
are important, tech is an integral
part of #digitaltransformation
strategies. Details in @CIOonline:
https://t.co/Zypfh0i7qA</t>
  </si>
  <si>
    <t>mti_technology
RT @vmwcioexchange: Results from
@Gartner and @PwCDigital surveys
reveal that while people are important,
tech is an integral part of #digi…</t>
  </si>
  <si>
    <t>gauravjoshi46
Results from @Gartner and @PwCDigital
surveys reveal that while people
are important, tech is an integral
part of #digitaltransformation
strategies. Details in @CIOonline:
https://t.co/eT3qJV9eLX https://t.co/wFLMBisp09</t>
  </si>
  <si>
    <t>benediktfrenzel
Results from @Gartner and @PwCDigital
surveys reveal that while people
are important, tech is an integral
part of #digitaltransformation
strategies. Details in @CIOonline:
https://t.co/nB4Y5vKLuo https://t.co/7jjtiu7T8D</t>
  </si>
  <si>
    <t>smenon75
RT @PwCDigital: Coding errors cost
money. There were $2.91B in OIG
investigative recoveries in FY2018
alone. It’s time to get SMART and
sta…</t>
  </si>
  <si>
    <t>techdelimiter
Results from @Gartner and @PwCDigital
surveys reveal that while people
are important, tech is an integral
part of #digitaltransformation
strategies. Details in @CIOonline:
https://t.co/V4EAExatcc https://t.co/ZSRWnMc9NY</t>
  </si>
  <si>
    <t>amanda_hardy98
RT @PwCDigital: Oops, we did it
again. What makes us one of the
World's Largest Consolidated networks
according to @adage? We work differen…</t>
  </si>
  <si>
    <t xml:space="preserve">adage
</t>
  </si>
  <si>
    <t>katmandelstein
Look there is @ecleary25 strategizing
at our Miami Experience Center
in the pic;) https://t.co/qWqpVf2yoJ</t>
  </si>
  <si>
    <t xml:space="preserve">ecleary25
</t>
  </si>
  <si>
    <t>aithoughtleader
Goodbye Vienna #pwc #pwcaustria
#pwcdigital https://t.co/C7zbK3lYoq</t>
  </si>
  <si>
    <t>abubakarmundir
RT @NetworkWorld: Energy use and
asset tracking – two areas companies
are seeing enterprise #IoT solutions
for, according to @PwCDigital ht…</t>
  </si>
  <si>
    <t>networkworld
Energy use and asset tracking –
two areas companies are seeing
enterprise #IoT solutions for,
according to @PwCDigital https://t.co/ssuuybOntY
@TheFreditor @robmesirow #InternetofThings</t>
  </si>
  <si>
    <t>jwvance
RT @NetworkWorld: Energy use and
asset tracking – two areas companies
are seeing enterprise #IoT solutions
for, according to @PwCDigital ht…</t>
  </si>
  <si>
    <t>chaugh
RT @NetworkWorld: Energy use and
asset tracking – two areas companies
are seeing enterprise #IoT solutions
for, according to @PwCDigital ht…</t>
  </si>
  <si>
    <t>vicky_koyama
RT @PwCDigital: #ROX isn’t built
in a day. Find out how to get started
with the new experience metric.
➡️ https://t.co/ZX0OCt8rYb. #CX
#EX…</t>
  </si>
  <si>
    <t>michelled190
RT @NetworkWorld: Energy use and
asset tracking – two areas companies
are seeing enterprise #IoT solutions
for, according to @PwCDigital ht…</t>
  </si>
  <si>
    <t>pwc_bosnia
RT @PwCDigital: The Entertainment
&amp;amp; Media industry is rapidly
evolving. Is this a good thing?
Find out in this year’s #PwCOutlook,
launchin…</t>
  </si>
  <si>
    <t>amaury_couplez
The #4IR is on everybody’s mind.
Its technology -- whether #AI,
#IoT or #blockchain -- is spreading
fast. But can it improve #CX? @MBLieberman
explains how in @forbes. https://t.co/AN1V9f6y5j
https://t.co/Dkft8XhqPN</t>
  </si>
  <si>
    <t xml:space="preserve">forbes
</t>
  </si>
  <si>
    <t>mblieberman
Awesome to share our @PwCUS #Marketing
evolution with @ITSMA_B2B today...
from digital #upskilling to better
using #MarTech. https://t.co/hkaxC1q9j7
… https://t.co/8Yndu6WAaw https://t.co/0tZirHlYZh</t>
  </si>
  <si>
    <t>victor_ruiz
RT @LatAmDC: .@PwCDigital Nice
to tweet you! Now following you
&amp;amp; looking to engage as @CenturyLink
and I expand the #Alliance partnership
t…</t>
  </si>
  <si>
    <t xml:space="preserve">centurylink
</t>
  </si>
  <si>
    <t>latamdc
Opportunities abound. Let's make
the #SecuredConnections for your
clients and ours. @PwCAdvisory
@PwCUS @strategyand @PwCDigital
#UncleSam needs us as do enterprises
everywhere. Together, we deliver.
https://t.co/yAn5rliGVj</t>
  </si>
  <si>
    <t>ancchacon
Energy use and asset tracking –
two areas companies are seeing
enterprise #IoT solutions for,
according to @PwCDigital @TheFreditor
@robmesirow #InternetofThings #carouselit
https://t.co/sbuWC6FjCv https://t.co/I2inyIyB77</t>
  </si>
  <si>
    <t xml:space="preserve">robmesirow
</t>
  </si>
  <si>
    <t xml:space="preserve">thefreditor
</t>
  </si>
  <si>
    <t>celinedarnet_
#blockchain 's promises ...via
@techreview, @pwcdigital https://t.co/5i2dUEf0J1</t>
  </si>
  <si>
    <t xml:space="preserve">techreview
</t>
  </si>
  <si>
    <t>pilarvalerio5
'Marketing Brain' es una plataforma
inteligente que permite optimizar
la inversión de #marketing omnicanal
en medios tradicionales y digitales.
Descúbrela. #PwCDigital https://t.co/IajXVbDDkL</t>
  </si>
  <si>
    <t>jorgespinel
RT @PilarValerio5: 'Marketing Brain'
es una plataforma inteligente que
permite optimizar la inversión
de #marketing omnicanal en medios
tra…</t>
  </si>
  <si>
    <t>glenbenjamin
RT @LatAmDC: Opportunities abound.
Let's make the #SecuredConnections
for your clients and ours. @PwCAdvisory
@PwCUS @strategyand @PwCDigit…</t>
  </si>
  <si>
    <t xml:space="preserve">strategyand
</t>
  </si>
  <si>
    <t>pwcadvisory
When you’re building a #business,
it’s the ingredients that count.
Find the perfect recipe with our
Connected Solutions: https://t.co/f7mARwsI77
#Tribeca2019 https://t.co/BDQpie2a3Y</t>
  </si>
  <si>
    <t>66_ford_f100
Energy use and asset tracking –
two areas companies are seeing
enterprise #IoT solutions for,
according to @PwCDigital @TheFreditor
@robmesirow #InternetofThings via
@NetworkWorld https://t.co/9RRHrKqBTB
#carouselit https://t.co/2evtizpLtw</t>
  </si>
  <si>
    <t xml:space="preserve">wsj
</t>
  </si>
  <si>
    <t xml:space="preserve">michaelfenlonny
</t>
  </si>
  <si>
    <t xml:space="preserve">dlclarke
</t>
  </si>
  <si>
    <t xml:space="preserve">bhushans
</t>
  </si>
  <si>
    <t xml:space="preserve">shannonschuyler
</t>
  </si>
  <si>
    <t xml:space="preserve">itsma_b2b
</t>
  </si>
  <si>
    <t xml:space="preserve">vickihuff990
</t>
  </si>
  <si>
    <t>tomp1975
Meaningful work isn’t something
you can find. It’s something that
you need to create. #BizTips https://t.co/ArRMN14Y7N</t>
  </si>
  <si>
    <t xml:space="preserve">pwcaudigital
</t>
  </si>
  <si>
    <t xml:space="preserve">gosuperawesome
</t>
  </si>
  <si>
    <t>pbuckle1
@PwCDigital Posted... https://t.co/xxKKufIY9g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</si>
  <si>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</si>
  <si>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</si>
  <si>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</si>
  <si>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</si>
  <si>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</si>
  <si>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</si>
  <si>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</si>
  <si>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</si>
  <si>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</si>
  <si>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</si>
  <si>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</si>
  <si>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</si>
  <si>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</si>
  <si>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</si>
  <si>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</si>
  <si>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</si>
  <si>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</si>
  <si>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</si>
  <si>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</si>
  <si>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</si>
  <si>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</si>
  <si>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</si>
  <si>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</si>
  <si>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</si>
  <si>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</si>
  <si>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</si>
  <si>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</si>
  <si>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</si>
  <si>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</si>
  <si>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</si>
  <si>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</si>
  <si>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</si>
  <si>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</si>
  <si>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</si>
  <si>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</si>
  <si>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</si>
  <si>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</si>
  <si>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</si>
  <si>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</si>
  <si>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</si>
  <si>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</si>
  <si>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</si>
  <si>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</si>
  <si>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</si>
  <si>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</si>
  <si>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</si>
  <si>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</si>
  <si>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</si>
  <si>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</si>
  <si>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</si>
  <si>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</si>
  <si>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</si>
  <si>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</si>
  <si>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</si>
  <si>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</si>
  <si>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</si>
  <si>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</si>
  <si>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</si>
  <si>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</si>
  <si>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</si>
  <si>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</si>
  <si>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</si>
  <si>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</si>
  <si>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</si>
  <si>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Modularity</t>
  </si>
  <si>
    <t>NodeXL Version</t>
  </si>
  <si>
    <t>1.0.1.412</t>
  </si>
  <si>
    <t>Top URLs in Tweet in Entire Graph</t>
  </si>
  <si>
    <t>Entire Graph Count</t>
  </si>
  <si>
    <t>Top URLs in Tweet in G1</t>
  </si>
  <si>
    <t>Top URLs in Tweet in G2</t>
  </si>
  <si>
    <t>G1 Count</t>
  </si>
  <si>
    <t>https://dy.si/ocQGh</t>
  </si>
  <si>
    <t>https://dy.si/ZRZe5</t>
  </si>
  <si>
    <t>https://dy.si/38TKB</t>
  </si>
  <si>
    <t>https://dy.si/MfB3LJ2</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</si>
  <si>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</si>
  <si>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</si>
  <si>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</si>
  <si>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</si>
  <si>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</si>
  <si>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</si>
  <si>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</si>
  <si>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</si>
  <si>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</si>
  <si>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</si>
  <si>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</si>
  <si>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</si>
  <si>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</si>
  <si>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</si>
  <si>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</si>
  <si>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</si>
  <si>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https://twitter.com/PwCDigital/status/1131214001638129666 https://twitter.com/PwCDigital/status/1131200296951136256 https://www.strategy-business.com/article/ROX-How-to-get-started-with-the-new-experience-metric?gko=084ff&amp;sf210110951=1 https://www.pwc.com/us/en/services/consulting/cybersecurity/business-driven-cybersecurity.html?WT.mc_id=CT1-PL52-DM2-TR1-LS4-ND30-TTA4-CN_DigitalTrustInsightsSpring2019-&amp;eq=CT1-PL52-DM2-CN_DigitalTrustInsightsSpring2019 https://www.digitalpulse.pwc.com.au/three-ways-drive-business-change/ https://www.fastcompany.com/90351938/what-to-do-instead-of-trying-to-find-meaningful-work?partner=rss&amp;utm_source=feedburner&amp;utm_medium=feed&amp;utm_campaign=feedburner+fastcompany&amp;utm_content=feedburner https://twitter.com/PwCAdvisory/status/1131606057908883457 https://twitter.com/PwCDigital/status/1129043210653831169 https://twitter.com/PwCAdvisory/status/1129045834916618241 https://twitter.com/PwCDigital/status/1129067950105923586</t>
  </si>
  <si>
    <t>http://r.socialstudio.radian6.com/89a2130e-08e8-4584-b2b9-103e433fff17 https://dy.si/ocQGh https://dy.si/ZRZe5 https://dy.si/38TKB https://dy.si/MfB3LJ2</t>
  </si>
  <si>
    <t>https://www.networkworld.com/article/3396128/the-state-of-enterprise-iot-companies-want-solutions-for-these-4-areas.html?utm_source=twitter&amp;utm_medium=social&amp;utm_campaign=organic&amp;ffc1e35f=6f633bce https://www.networkworld.com/article/3396128/the-state-of-enterprise-iot-companies-want-solutions-for-these-4-areas.html?utm_source=twitter&amp;utm_medium=social&amp;utm_campaign=organic https://twitter.com/networkworld/status/1130872128344121344?b538c9c0=cad7ba26</t>
  </si>
  <si>
    <t>https://digital.pwc.com/content/pwc-digital/en/products/connected-solutions.html?WT.mc_id=CT1-PL52-DM1-TR1-LS4-ND30-TTA5-CN_ConnectedSolutions2019-ConnectedSolutions-TW&amp;eq=CT1-PL52-DM1-CN_ConnectedSolutions2019-ConnectedSolutions-TW https://www.pwc.com/us/en/library/fit-for-growth/automation-diagnostic.html?WT.mc_id=CT1-PL52-DM1-TR1-LS4-ND30-TTA2-CN_FFGAutomationToolDiagnostic-TP&amp;eq=CT1-PL52-DM1-CN_FFGAutomationToolDiagnostic-TP https://twitter.com/centurylink/status/1131602658320474117</t>
  </si>
  <si>
    <t>https://www.pwc.com/us/en/library/workforce-of-the-future/fulfillment-at-work.html https://www.applytracking.com/tp/rj6-hbPOi_J_K https://www.wsj.com/articles/the-most-anxious-generation-goes-to-work-11557418951</t>
  </si>
  <si>
    <t>https://pwcspain.smh.re/0Co https://pwcspain.smh.re/0Cn</t>
  </si>
  <si>
    <t>Top Domains in Tweet in Entire Graph</t>
  </si>
  <si>
    <t>dy.si</t>
  </si>
  <si>
    <t>Top Domains in Tweet in G1</t>
  </si>
  <si>
    <t>itsma.com</t>
  </si>
  <si>
    <t>bit.ly</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</si>
  <si>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</si>
  <si>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</si>
  <si>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</si>
  <si>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</si>
  <si>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</si>
  <si>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</si>
  <si>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</si>
  <si>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</si>
  <si>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</si>
  <si>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strategy-business.com pwc.com com.au fastcompany.com forbes.com technologyreview.com linkedin.com itsma.com bit.ly</t>
  </si>
  <si>
    <t>networkworld.com twitter.com</t>
  </si>
  <si>
    <t>pwc.com twitter.com</t>
  </si>
  <si>
    <t>pwc.com applytracking.com wsj.com</t>
  </si>
  <si>
    <t>Top Hashtags in Tweet in Entire Graph</t>
  </si>
  <si>
    <t>ai</t>
  </si>
  <si>
    <t>cx</t>
  </si>
  <si>
    <t>Top Hashtags in Tweet in G1</t>
  </si>
  <si>
    <t>4ir</t>
  </si>
  <si>
    <t>rox</t>
  </si>
  <si>
    <t>Top Hashtags in Tweet in G2</t>
  </si>
  <si>
    <t>Top Hashtags in Tweet in G3</t>
  </si>
  <si>
    <t>internetofthings</t>
  </si>
  <si>
    <t>carouselit</t>
  </si>
  <si>
    <t>Top Hashtags in Tweet in G4</t>
  </si>
  <si>
    <t>tribeca2019</t>
  </si>
  <si>
    <t>innovation</t>
  </si>
  <si>
    <t>atlanticai</t>
  </si>
  <si>
    <t>automation</t>
  </si>
  <si>
    <t>unclesam</t>
  </si>
  <si>
    <t>digital</t>
  </si>
  <si>
    <t>Top Hashtags in Tweet in G5</t>
  </si>
  <si>
    <t>techcareer</t>
  </si>
  <si>
    <t>teampwc</t>
  </si>
  <si>
    <t>Top Hashtags in Tweet in G6</t>
  </si>
  <si>
    <t>Top Hashtags in Tweet in G7</t>
  </si>
  <si>
    <t>Top Hashtags in Tweet in G8</t>
  </si>
  <si>
    <t>datasecurity</t>
  </si>
  <si>
    <t>infosec</t>
  </si>
  <si>
    <t>cyber</t>
  </si>
  <si>
    <t>Top Hashtags in Tweet in G9</t>
  </si>
  <si>
    <t>pwc</t>
  </si>
  <si>
    <t>pwcaustria</t>
  </si>
  <si>
    <t>banking</t>
  </si>
  <si>
    <t>Top Hashtags in Tweet</t>
  </si>
  <si>
    <t>blockchain cx cybersecurity ai biztips pwcoutlook digitaltransformation 4ir iot rox</t>
  </si>
  <si>
    <t>alliance securedconnections business tribeca2019 innovation atlanticai automation unclesam digital</t>
  </si>
  <si>
    <t>futureofwork techcareer teampwc</t>
  </si>
  <si>
    <t>pwc pwcdigital pwcaustria banking ai</t>
  </si>
  <si>
    <t>Top Words in Tweet in Entire Graph</t>
  </si>
  <si>
    <t>Words in Sentiment List#1: Positive</t>
  </si>
  <si>
    <t>Words in Sentiment List#2: Negative</t>
  </si>
  <si>
    <t>Words in Sentiment List#3: Angry/Violent</t>
  </si>
  <si>
    <t>Non-categorized Words</t>
  </si>
  <si>
    <t>Total Words</t>
  </si>
  <si>
    <t>s</t>
  </si>
  <si>
    <t>posted</t>
  </si>
  <si>
    <t>tech</t>
  </si>
  <si>
    <t>companies</t>
  </si>
  <si>
    <t>Top Words in Tweet in G1</t>
  </si>
  <si>
    <t>find</t>
  </si>
  <si>
    <t>out</t>
  </si>
  <si>
    <t>#blockchain</t>
  </si>
  <si>
    <t>t</t>
  </si>
  <si>
    <t>Top Words in Tweet in G2</t>
  </si>
  <si>
    <t>results</t>
  </si>
  <si>
    <t>surveys</t>
  </si>
  <si>
    <t>reveal</t>
  </si>
  <si>
    <t>people</t>
  </si>
  <si>
    <t>important</t>
  </si>
  <si>
    <t>integral</t>
  </si>
  <si>
    <t>part</t>
  </si>
  <si>
    <t>Top Words in Tweet in G3</t>
  </si>
  <si>
    <t>energy</t>
  </si>
  <si>
    <t>use</t>
  </si>
  <si>
    <t>asset</t>
  </si>
  <si>
    <t>tracking</t>
  </si>
  <si>
    <t>two</t>
  </si>
  <si>
    <t>areas</t>
  </si>
  <si>
    <t>seeing</t>
  </si>
  <si>
    <t>enterprise</t>
  </si>
  <si>
    <t>#iot</t>
  </si>
  <si>
    <t>Top Words in Tweet in G4</t>
  </si>
  <si>
    <t>make</t>
  </si>
  <si>
    <t>nice</t>
  </si>
  <si>
    <t>tweet</t>
  </si>
  <si>
    <t>now</t>
  </si>
  <si>
    <t>following</t>
  </si>
  <si>
    <t>looking</t>
  </si>
  <si>
    <t>engage</t>
  </si>
  <si>
    <t>Top Words in Tweet in G5</t>
  </si>
  <si>
    <t>purpose</t>
  </si>
  <si>
    <t>Top Words in Tweet in G6</t>
  </si>
  <si>
    <t>brain'</t>
  </si>
  <si>
    <t>plataforma</t>
  </si>
  <si>
    <t>inteligente</t>
  </si>
  <si>
    <t>permite</t>
  </si>
  <si>
    <t>optimizar</t>
  </si>
  <si>
    <t>inversión</t>
  </si>
  <si>
    <t>#marketing</t>
  </si>
  <si>
    <t>omnicanal</t>
  </si>
  <si>
    <t>medios</t>
  </si>
  <si>
    <t>Top Words in Tweet in G7</t>
  </si>
  <si>
    <t>Top Words in Tweet in G8</t>
  </si>
  <si>
    <t>57</t>
  </si>
  <si>
    <t>#cybersecurity</t>
  </si>
  <si>
    <t>trailblazers</t>
  </si>
  <si>
    <t>expect</t>
  </si>
  <si>
    <t>revenue</t>
  </si>
  <si>
    <t>grow</t>
  </si>
  <si>
    <t>5</t>
  </si>
  <si>
    <t>more</t>
  </si>
  <si>
    <t>average</t>
  </si>
  <si>
    <t>next</t>
  </si>
  <si>
    <t>Top Words in Tweet in G9</t>
  </si>
  <si>
    <t>vienna</t>
  </si>
  <si>
    <t>#pwc</t>
  </si>
  <si>
    <t>#pwcdigital</t>
  </si>
  <si>
    <t>Top Words in Tweet</t>
  </si>
  <si>
    <t>pwcdigital posted s find out #blockchain t pwcus companies digital</t>
  </si>
  <si>
    <t>results gartner pwcdigital surveys reveal people important tech integral part</t>
  </si>
  <si>
    <t>energy use asset tracking two areas companies seeing enterprise #iot</t>
  </si>
  <si>
    <t>pwcdigital make latamdc nice tweet now following looking engage centurylink</t>
  </si>
  <si>
    <t>pwc purpose tech</t>
  </si>
  <si>
    <t>brain' plataforma inteligente permite optimizar inversión #marketing omnicanal medios marketing</t>
  </si>
  <si>
    <t>57 #cybersecurity trailblazers expect revenue grow 5 more average next</t>
  </si>
  <si>
    <t>vienna #pwc #pwcdigital</t>
  </si>
  <si>
    <t>Top Word Pairs in Tweet in Entire Graph</t>
  </si>
  <si>
    <t>pwcdigital,posted</t>
  </si>
  <si>
    <t>results,gartner</t>
  </si>
  <si>
    <t>gartner,pwcdigital</t>
  </si>
  <si>
    <t>pwcdigital,surveys</t>
  </si>
  <si>
    <t>surveys,reveal</t>
  </si>
  <si>
    <t>reveal,people</t>
  </si>
  <si>
    <t>people,important</t>
  </si>
  <si>
    <t>important,tech</t>
  </si>
  <si>
    <t>tech,integral</t>
  </si>
  <si>
    <t>integral,part</t>
  </si>
  <si>
    <t>Top Word Pairs in Tweet in G1</t>
  </si>
  <si>
    <t>find,out</t>
  </si>
  <si>
    <t>isn,t</t>
  </si>
  <si>
    <t>#iot,#blockchain</t>
  </si>
  <si>
    <t>#rox,isn</t>
  </si>
  <si>
    <t>t,built</t>
  </si>
  <si>
    <t>built,day</t>
  </si>
  <si>
    <t>day,find</t>
  </si>
  <si>
    <t>out,started</t>
  </si>
  <si>
    <t>started,new</t>
  </si>
  <si>
    <t>Top Word Pairs in Tweet in G2</t>
  </si>
  <si>
    <t>part,#digitaltransformation</t>
  </si>
  <si>
    <t>Top Word Pairs in Tweet in G3</t>
  </si>
  <si>
    <t>energy,use</t>
  </si>
  <si>
    <t>use,asset</t>
  </si>
  <si>
    <t>asset,tracking</t>
  </si>
  <si>
    <t>tracking,two</t>
  </si>
  <si>
    <t>two,areas</t>
  </si>
  <si>
    <t>areas,companies</t>
  </si>
  <si>
    <t>companies,seeing</t>
  </si>
  <si>
    <t>seeing,enterprise</t>
  </si>
  <si>
    <t>enterprise,#iot</t>
  </si>
  <si>
    <t>#iot,solutions</t>
  </si>
  <si>
    <t>Top Word Pairs in Tweet in G4</t>
  </si>
  <si>
    <t>pwcdigital,nice</t>
  </si>
  <si>
    <t>nice,tweet</t>
  </si>
  <si>
    <t>tweet,now</t>
  </si>
  <si>
    <t>now,following</t>
  </si>
  <si>
    <t>following,looking</t>
  </si>
  <si>
    <t>looking,engage</t>
  </si>
  <si>
    <t>engage,centurylink</t>
  </si>
  <si>
    <t>centurylink,expand</t>
  </si>
  <si>
    <t>expand,#alliance</t>
  </si>
  <si>
    <t>#alliance,partnership</t>
  </si>
  <si>
    <t>Top Word Pairs in Tweet in G5</t>
  </si>
  <si>
    <t>Top Word Pairs in Tweet in G6</t>
  </si>
  <si>
    <t>brain',plataforma</t>
  </si>
  <si>
    <t>plataforma,inteligente</t>
  </si>
  <si>
    <t>inteligente,permite</t>
  </si>
  <si>
    <t>permite,optimizar</t>
  </si>
  <si>
    <t>optimizar,inversión</t>
  </si>
  <si>
    <t>inversión,#marketing</t>
  </si>
  <si>
    <t>#marketing,omnicanal</t>
  </si>
  <si>
    <t>omnicanal,medios</t>
  </si>
  <si>
    <t>marketing,brain'</t>
  </si>
  <si>
    <t>medios,tradicionales</t>
  </si>
  <si>
    <t>Top Word Pairs in Tweet in G7</t>
  </si>
  <si>
    <t>Top Word Pairs in Tweet in G8</t>
  </si>
  <si>
    <t>57,#cybersecurity</t>
  </si>
  <si>
    <t>#cybersecurity,trailblazers</t>
  </si>
  <si>
    <t>trailblazers,expect</t>
  </si>
  <si>
    <t>expect,revenue</t>
  </si>
  <si>
    <t>revenue,grow</t>
  </si>
  <si>
    <t>grow,5</t>
  </si>
  <si>
    <t>5,more</t>
  </si>
  <si>
    <t>more,average</t>
  </si>
  <si>
    <t>average,next</t>
  </si>
  <si>
    <t>next,three</t>
  </si>
  <si>
    <t>Top Word Pairs in Tweet in G9</t>
  </si>
  <si>
    <t>Top Word Pairs in Tweet</t>
  </si>
  <si>
    <t>pwcdigital,posted  find,out  isn,t  #iot,#blockchain  #rox,isn  t,built  built,day  day,find  out,started  started,new</t>
  </si>
  <si>
    <t>results,gartner  gartner,pwcdigital  pwcdigital,surveys  surveys,reveal  reveal,people  people,important  important,tech  tech,integral  integral,part  part,#digitaltransformation</t>
  </si>
  <si>
    <t>energy,use  use,asset  asset,tracking  tracking,two  two,areas  areas,companies  companies,seeing  seeing,enterprise  enterprise,#iot  #iot,solutions</t>
  </si>
  <si>
    <t>pwcdigital,nice  nice,tweet  tweet,now  now,following  following,looking  looking,engage  engage,centurylink  centurylink,expand  expand,#alliance  #alliance,partnership</t>
  </si>
  <si>
    <t>brain',plataforma  plataforma,inteligente  inteligente,permite  permite,optimizar  optimizar,inversión  inversión,#marketing  #marketing,omnicanal  omnicanal,medios  marketing,brain'  medios,tradicionales</t>
  </si>
  <si>
    <t>57,#cybersecurity  #cybersecurity,trailblazers  trailblazers,expect  expect,revenue  revenue,grow  grow,5  5,more  more,average  average,next  next,three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</si>
  <si>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</si>
  <si>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</si>
  <si>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</si>
  <si>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</si>
  <si>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</si>
  <si>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</si>
  <si>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</si>
  <si>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</si>
  <si>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</si>
  <si>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</si>
  <si>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</si>
  <si>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pwcdigit</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</si>
  <si>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</si>
  <si>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</si>
  <si>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</si>
  <si>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</si>
  <si>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</si>
  <si>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</si>
  <si>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</si>
  <si>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</si>
  <si>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</si>
  <si>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</si>
  <si>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</si>
  <si>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pwcdigital pwcus mblieberman forbes techreview adage pwcadvisory itsma_b2b pwcaudigital gosuperawesome</t>
  </si>
  <si>
    <t>gartner pwcdigital cioonline kemelblue vmwcioexchange</t>
  </si>
  <si>
    <t>pwcdigital networkworld thefreditor robmesirow</t>
  </si>
  <si>
    <t>pwcdigital latamdc centurylink pwcadvisory pwcus strategyand pwcdigit</t>
  </si>
  <si>
    <t>shannonschuyler bhushansethi michaelfenlonny wsj</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</si>
  <si>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</si>
  <si>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</si>
  <si>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</si>
  <si>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</si>
  <si>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</si>
  <si>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</si>
  <si>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</si>
  <si>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</si>
  <si>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</si>
  <si>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</si>
  <si>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</si>
  <si>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forbes adage techreview pbuckle1 itsma_b2b amaury_couplez celinedarnet_ dlclarke pwcaudigital pwcdigital</t>
  </si>
  <si>
    <t>cleardiff cioonline digitaltransf11 techdelimiter mti_technology vmwcioexchange gartner gauravjoshi46 benediktfrenzel kemelblue</t>
  </si>
  <si>
    <t>abubakarmundir networkworld chaugh ancchacon jwvance thefreditor michelled190 66_ford_f100 robmesirow</t>
  </si>
  <si>
    <t>victor_ruiz glenbenjamin pwcadvisory strategyand centurylink latamdc</t>
  </si>
  <si>
    <t>wsj pwcus shannonschuyler michaelfenlonny bhushansethi</t>
  </si>
  <si>
    <t>jorgespinel pilarvalerio5</t>
  </si>
  <si>
    <t>katmandelstein ecleary25</t>
  </si>
  <si>
    <t>databreach9111 nsharma007</t>
  </si>
  <si>
    <t>Top URLs in Tweet by Count</t>
  </si>
  <si>
    <t>https://www.pwc.com/us/en/library/workforce-of-the-future/fulfillment-at-work.html https://www.wsj.com/articles/the-most-anxious-generation-goes-to-work-11557418951 https://www.applytracking.com/tp/rj6-hbPOi_J_K</t>
  </si>
  <si>
    <t>https://www.digitalpulse.pwc.com.au/three-ways-drive-business-change/ https://www.pwc.com/us/en/services/consulting/cybersecurity/business-driven-cybersecurity.html?WT.mc_id=CT1-PL52-DM2-TR1-LS4-ND30-TTA4-CN_DigitalTrustInsightsSpring2019-&amp;eq=CT1-PL52-DM2-CN_DigitalTrustInsightsSpring2019 https://strategy-business.com/kidtech https://www.digitalpulse.pwc.com.au/report-ai-earth-sustainable-future/ https://www.fastcompany.com/90351938/what-to-do-instead-of-trying-to-find-meaningful-work?partner=rss&amp;utm_source=feedburner&amp;utm_medium=feed&amp;utm_campaign=feedburner+fastcompany&amp;utm_content=feedburner https://www.linkedin.com/pulse/your-people-innovating-every-day-whats-keeping-them-you-huff-eckert/ https://www.strategy-business.com/article/Succeeding-the-long-serving-legend-in-the-corner-office?gko=90171 https://events.technologyreview.com/video/watch/pwc-blockchain-trust-likens/?utm_source=twitter&amp;utm_campaign=site_visitor.unpaid.engagement&amp;utm_medium=tr_social https://twitter.com/techreview/status/1128723492004933633 https://www.forbes.com/sites/forbestechcouncil/2019/05/21/how-the-fourth-industrial-revolution-can-improve-the-customer-experience/#7e21a1d77837</t>
  </si>
  <si>
    <t>http://bit.ly/2Wfx50e?utm_source=sociabbleapp&amp;utm_medium=social&amp;utm_campaign=none&amp;utm_term=VYDFJAXyoh&amp;socid=VYDFJAXyoh https://twitter.com/PwCDigital/status/1131214001638129666 http://pwc.to/2Vykk1h?utm_source=sociabbleapp&amp;utm_medium=social&amp;utm_campaign=none&amp;utm_term=TwffTT2SVt&amp;socid=TwffTT2SVt https://twitter.com/PwCDigital/status/1131200296951136256</t>
  </si>
  <si>
    <t>https://twitter.com/PwCDigital/status/1130853070294749184 https://twitter.com/PwCDigital/status/1131214001638129666</t>
  </si>
  <si>
    <t>https://digital.pwc.com/content/pwc-digital/en/products/connected-solutions.html?WT.mc_id=CT1-PL52-DM1-TR1-LS4-ND30-TTA5-CN_ConnectedSolutions2019-ConnectedSolutions-TW&amp;eq=CT1-PL52-DM1-CN_ConnectedSolutions2019-ConnectedSolutions-TW https://www.pwc.com/us/en/library/fit-for-growth/automation-diagnostic.html?WT.mc_id=CT1-PL52-DM1-TR1-LS4-ND30-TTA2-CN_FFGAutomationToolDiagnostic-TP&amp;eq=CT1-PL52-DM1-CN_FFGAutomationToolDiagnostic-TP</t>
  </si>
  <si>
    <t>https://twitter.com/PwCAdvisory/status/1131606057908883457 https://twitter.com/PwCDigital/status/1131916518185476096 https://twitter.com/tomp1975/status/1131269777798905857 https://twitter.com/PwCDigital/status/1131589720666976258 https://twitter.com/PwCDigital/status/1131278563859206149 https://twitter.com/MBLieberman/status/1131246533339336704 https://twitter.com/PwCUS/status/1130937270964502528 https://twitter.com/PwCDigital/status/1131214001638129666 https://twitter.com/PwCDigital/status/1131200296951136256 https://twitter.com/PwCDigital/status/1130483126038405121</t>
  </si>
  <si>
    <t>Top URLs in Tweet by Salience</t>
  </si>
  <si>
    <t>Top Domains in Tweet by Count</t>
  </si>
  <si>
    <t>pwc.com wsj.com applytracking.com</t>
  </si>
  <si>
    <t>pwc.com strategy-business.com com.au fastcompany.com linkedin.com technologyreview.com twitter.com forbes.com</t>
  </si>
  <si>
    <t>twitter.com bit.ly pwc.to</t>
  </si>
  <si>
    <t>Top Domains in Tweet by Salience</t>
  </si>
  <si>
    <t>bit.ly pwc.to twitter.com</t>
  </si>
  <si>
    <t>Top Hashtags in Tweet by Count</t>
  </si>
  <si>
    <t>blockchain biztips pwcoutlook ai business digitaltransformation innovation bizofblockchain cx cybersecurity</t>
  </si>
  <si>
    <t>4ir ai iot blockchain cx cybersecurity digitaltransformation</t>
  </si>
  <si>
    <t>securedconnections unclesam alliance digital</t>
  </si>
  <si>
    <t>blockchain ai 4ir iot</t>
  </si>
  <si>
    <t>securedconnections alliance</t>
  </si>
  <si>
    <t>business tribeca2019 innovation atlanticai automation</t>
  </si>
  <si>
    <t>Top Hashtags in Tweet by Salience</t>
  </si>
  <si>
    <t>pwcaustria banking ai pwc pwcdigital</t>
  </si>
  <si>
    <t>Top Words in Tweet by Count</t>
  </si>
  <si>
    <t>pwc purpose tech becoming central attracting best brightest today leaders</t>
  </si>
  <si>
    <t>nsharma007 57 #cybersecurity trailblazers expect revenue grow 5 more average</t>
  </si>
  <si>
    <t>kemelblue results gartner surveys reveal people important tech integral part</t>
  </si>
  <si>
    <t>s find pwc out t pwcus #blockchain companies change #biztips</t>
  </si>
  <si>
    <t>results gartner surveys reveal people important tech integral part #digitaltransformation</t>
  </si>
  <si>
    <t>vmwcioexchange results gartner surveys reveal people important tech integral part</t>
  </si>
  <si>
    <t>coding errors cost money 2 91b oig investigative recoveries fy2018</t>
  </si>
  <si>
    <t>oops again makes one world's largest consolidated networks according adage</t>
  </si>
  <si>
    <t>look ecleary25 strategizing miami experience center pic</t>
  </si>
  <si>
    <t>vienna #pwc #pwcdigital goodbye #pwcaustria looking forward contributing banking summit</t>
  </si>
  <si>
    <t>networkworld energy use asset tracking two areas companies seeing enterprise</t>
  </si>
  <si>
    <t>#rox isn t built day find out started new experience</t>
  </si>
  <si>
    <t>entertainment media industry rapidly evolving good thing find out year</t>
  </si>
  <si>
    <t>#4ir everybody s mind technology whether #ai #iot #blockchain spreading</t>
  </si>
  <si>
    <t>awesome share pwcus #marketing evolution itsma_b2b today digital #upskilling better</t>
  </si>
  <si>
    <t>latamdc nice tweet now following looking engage centurylink expand #alliance</t>
  </si>
  <si>
    <t>opportunities abound let's make #securedconnections clients ours pwcadvisory pwcus strategyand</t>
  </si>
  <si>
    <t>#blockchain via 's promises techreview #ai #4ir #iot tout va</t>
  </si>
  <si>
    <t>marketing brain' es una plataforma inteligente que permite optimizar la</t>
  </si>
  <si>
    <t>pilarvalerio5 'marketing brain' es una plataforma inteligente que permite optimizar</t>
  </si>
  <si>
    <t>latamdc opportunities abound let's make #securedconnections clients ours pwcadvisory pwcus</t>
  </si>
  <si>
    <t>re building #business s ingredients count find perfect recipe connected</t>
  </si>
  <si>
    <t>something meaningful work isn t find s need create #biztips</t>
  </si>
  <si>
    <t>Top Words in Tweet by Salience</t>
  </si>
  <si>
    <t>purpose tech becoming central attracting best brightest today leaders joined</t>
  </si>
  <si>
    <t>s find pwc out t pwcus #blockchain something lives tech</t>
  </si>
  <si>
    <t>goodbye #pwcaustria looking forward contributing banking summit 2019 #banking #ai</t>
  </si>
  <si>
    <t>'s promises techreview #ai #4ir #iot tout va vite lisez</t>
  </si>
  <si>
    <t>Top Word Pairs in Tweet by Count</t>
  </si>
  <si>
    <t>purpose,becoming  becoming,central  central,attracting  attracting,best  best,brightest  brightest,today  today,leaders  leaders,joined  joined,pwc  pwc,s</t>
  </si>
  <si>
    <t>nsharma007,57  57,#cybersecurity  #cybersecurity,trailblazers  trailblazers,expect  expect,revenue  revenue,grow  grow,5  5,more  more,average  average,next</t>
  </si>
  <si>
    <t>kemelblue,results  results,gartner  gartner,pwcdigital  pwcdigital,surveys  surveys,reveal  reveal,people  people,important  important,tech  tech,integral  integral,part</t>
  </si>
  <si>
    <t>find,out  via,pwcaudigital  don,t  isn,t  scott,likens  companies,engage  engage,kids  kids,#digital  #digital,formats  formats,safely</t>
  </si>
  <si>
    <t>vmwcioexchange,results  results,gartner  gartner,pwcdigital  pwcdigital,surveys  surveys,reveal  reveal,people  people,important  important,tech  tech,integral  integral,part</t>
  </si>
  <si>
    <t>pwcdigital,coding  coding,errors  errors,cost  cost,money  money,2  2,91b  91b,oig  oig,investigative  investigative,recoveries  recoveries,fy2018</t>
  </si>
  <si>
    <t>pwcdigital,oops  oops,again  again,makes  makes,one  one,world's  world's,largest  largest,consolidated  consolidated,networks  networks,according  according,adage</t>
  </si>
  <si>
    <t>look,ecleary25  ecleary25,strategizing  strategizing,miami  miami,experience  experience,center  center,pic</t>
  </si>
  <si>
    <t>goodbye,vienna  vienna,#pwc  #pwc,#pwcaustria  #pwcaustria,#pwcdigital  looking,forward  forward,contributing  contributing,banking  banking,summit  summit,vienna  vienna,2019</t>
  </si>
  <si>
    <t>networkworld,energy  energy,use  use,asset  asset,tracking  tracking,two  two,areas  areas,companies  companies,seeing  seeing,enterprise  enterprise,#iot</t>
  </si>
  <si>
    <t>pwcdigital,#rox  #rox,isn  isn,t  t,built  built,day  day,find  find,out  out,started  started,new  new,experience</t>
  </si>
  <si>
    <t>pwcdigital,entertainment  entertainment,media  media,industry  industry,rapidly  rapidly,evolving  evolving,good  good,thing  thing,find  find,out  out,year</t>
  </si>
  <si>
    <t>#4ir,everybody  everybody,s  s,mind  mind,technology  technology,whether  whether,#ai  #ai,#iot  #iot,#blockchain  #blockchain,spreading  spreading,fast</t>
  </si>
  <si>
    <t>awesome,share  share,pwcus  pwcus,#marketing  #marketing,evolution  evolution,itsma_b2b  itsma_b2b,today  today,digital  digital,#upskilling  #upskilling,better  better,using</t>
  </si>
  <si>
    <t>latamdc,pwcdigital  pwcdigital,nice  nice,tweet  tweet,now  now,following  following,looking  looking,engage  engage,centurylink  centurylink,expand  expand,#alliance</t>
  </si>
  <si>
    <t>opportunities,abound  abound,let's  let's,make  make,#securedconnections  #securedconnections,clients  clients,ours  ours,pwcadvisory  pwcadvisory,pwcus  pwcus,strategyand  strategyand,pwcdigital</t>
  </si>
  <si>
    <t>#blockchain,'s  's,promises  promises,via  via,techreview  techreview,pwcdigital  #ai,#4ir  #4ir,#iot  #iot,#blockchain  #blockchain,tout  tout,va</t>
  </si>
  <si>
    <t>marketing,brain'  brain',es  es,una  una,plataforma  plataforma,inteligente  inteligente,que  que,permite  permite,optimizar  optimizar,la  la,inversión</t>
  </si>
  <si>
    <t>pilarvalerio5,'marketing  'marketing,brain'  brain',es  es,una  una,plataforma  plataforma,inteligente  inteligente,que  que,permite  permite,optimizar  optimizar,la</t>
  </si>
  <si>
    <t>latamdc,opportunities  opportunities,abound  abound,let's  let's,make  make,#securedconnections  #securedconnections,clients  clients,ours  ours,pwcadvisory  pwcadvisory,pwcus  pwcus,strategyand</t>
  </si>
  <si>
    <t>re,building  building,#business  #business,s  s,ingredients  ingredients,count  count,find  find,perfect  perfect,recipe  recipe,connected  connected,solutions</t>
  </si>
  <si>
    <t>meaningful,work  work,isn  isn,t  t,something  something,find  find,s  s,something  something,need  need,create  create,#biztips</t>
  </si>
  <si>
    <t>Top Word Pairs in Tweet by Salience</t>
  </si>
  <si>
    <t>Word</t>
  </si>
  <si>
    <t>solutions</t>
  </si>
  <si>
    <t>according</t>
  </si>
  <si>
    <t>#digitaltransformation</t>
  </si>
  <si>
    <t>strategies</t>
  </si>
  <si>
    <t>#ai</t>
  </si>
  <si>
    <t>details</t>
  </si>
  <si>
    <t>work</t>
  </si>
  <si>
    <t>isn</t>
  </si>
  <si>
    <t>something</t>
  </si>
  <si>
    <t>#biztips</t>
  </si>
  <si>
    <t>today</t>
  </si>
  <si>
    <t>better</t>
  </si>
  <si>
    <t>fast</t>
  </si>
  <si>
    <t>shares</t>
  </si>
  <si>
    <t>#cx</t>
  </si>
  <si>
    <t>ht</t>
  </si>
  <si>
    <t>three</t>
  </si>
  <si>
    <t>years</t>
  </si>
  <si>
    <t>explains</t>
  </si>
  <si>
    <t>#pwcoutlook</t>
  </si>
  <si>
    <t>new</t>
  </si>
  <si>
    <t>time</t>
  </si>
  <si>
    <t>change</t>
  </si>
  <si>
    <t>#business</t>
  </si>
  <si>
    <t>need</t>
  </si>
  <si>
    <t>#innovation</t>
  </si>
  <si>
    <t>#internetofthings</t>
  </si>
  <si>
    <t>take</t>
  </si>
  <si>
    <t>world's</t>
  </si>
  <si>
    <t>2</t>
  </si>
  <si>
    <t>largest</t>
  </si>
  <si>
    <t>expand</t>
  </si>
  <si>
    <t>#alliance</t>
  </si>
  <si>
    <t>partnership</t>
  </si>
  <si>
    <t>#4ir</t>
  </si>
  <si>
    <t>experience</t>
  </si>
  <si>
    <t>look</t>
  </si>
  <si>
    <t>working</t>
  </si>
  <si>
    <t>#digital</t>
  </si>
  <si>
    <t>happening</t>
  </si>
  <si>
    <t>don</t>
  </si>
  <si>
    <t>here</t>
  </si>
  <si>
    <t>driver</t>
  </si>
  <si>
    <t>meaningful</t>
  </si>
  <si>
    <t>create</t>
  </si>
  <si>
    <t>awesome</t>
  </si>
  <si>
    <t>share</t>
  </si>
  <si>
    <t>evolution</t>
  </si>
  <si>
    <t>#upskilling</t>
  </si>
  <si>
    <t>using</t>
  </si>
  <si>
    <t>becoming</t>
  </si>
  <si>
    <t>central</t>
  </si>
  <si>
    <t>attracting</t>
  </si>
  <si>
    <t>best</t>
  </si>
  <si>
    <t>brightest</t>
  </si>
  <si>
    <t>leaders</t>
  </si>
  <si>
    <t>joined</t>
  </si>
  <si>
    <t>help</t>
  </si>
  <si>
    <t>encouraging</t>
  </si>
  <si>
    <t>employees</t>
  </si>
  <si>
    <t>discuss</t>
  </si>
  <si>
    <t>mental</t>
  </si>
  <si>
    <t>health</t>
  </si>
  <si>
    <t>issues</t>
  </si>
  <si>
    <t>openly</t>
  </si>
  <si>
    <t>tells</t>
  </si>
  <si>
    <t>steps</t>
  </si>
  <si>
    <t>#carouselit</t>
  </si>
  <si>
    <t>re</t>
  </si>
  <si>
    <t>building</t>
  </si>
  <si>
    <t>ingredients</t>
  </si>
  <si>
    <t>count</t>
  </si>
  <si>
    <t>perfect</t>
  </si>
  <si>
    <t>recipe</t>
  </si>
  <si>
    <t>connected</t>
  </si>
  <si>
    <t>scale</t>
  </si>
  <si>
    <t>possible</t>
  </si>
  <si>
    <t>sanjay</t>
  </si>
  <si>
    <t>verma</t>
  </si>
  <si>
    <t>strategy</t>
  </si>
  <si>
    <t>principal</t>
  </si>
  <si>
    <t>#atlanticai</t>
  </si>
  <si>
    <t>discover</t>
  </si>
  <si>
    <t>opportunities</t>
  </si>
  <si>
    <t>abound</t>
  </si>
  <si>
    <t>let's</t>
  </si>
  <si>
    <t>#securedconnections</t>
  </si>
  <si>
    <t>clients</t>
  </si>
  <si>
    <t>ours</t>
  </si>
  <si>
    <t>together</t>
  </si>
  <si>
    <t>deliver</t>
  </si>
  <si>
    <t>tradicionales</t>
  </si>
  <si>
    <t>digitales</t>
  </si>
  <si>
    <t>descúbrela</t>
  </si>
  <si>
    <t>promises</t>
  </si>
  <si>
    <t>trust</t>
  </si>
  <si>
    <t>scott</t>
  </si>
  <si>
    <t>likens</t>
  </si>
  <si>
    <t>#bizofblockchain</t>
  </si>
  <si>
    <t>everybody</t>
  </si>
  <si>
    <t>mind</t>
  </si>
  <si>
    <t>technology</t>
  </si>
  <si>
    <t>whether</t>
  </si>
  <si>
    <t>spreading</t>
  </si>
  <si>
    <t>improve</t>
  </si>
  <si>
    <t>embedding</t>
  </si>
  <si>
    <t>corporate</t>
  </si>
  <si>
    <t>action</t>
  </si>
  <si>
    <t>positions</t>
  </si>
  <si>
    <t>navigate</t>
  </si>
  <si>
    <t>related</t>
  </si>
  <si>
    <t>risks</t>
  </si>
  <si>
    <t>entertainment</t>
  </si>
  <si>
    <t>media</t>
  </si>
  <si>
    <t>industry</t>
  </si>
  <si>
    <t>rapidly</t>
  </si>
  <si>
    <t>evolving</t>
  </si>
  <si>
    <t>good</t>
  </si>
  <si>
    <t>thing</t>
  </si>
  <si>
    <t>year</t>
  </si>
  <si>
    <t>#rox</t>
  </si>
  <si>
    <t>built</t>
  </si>
  <si>
    <t>day</t>
  </si>
  <si>
    <t>started</t>
  </si>
  <si>
    <t>metric</t>
  </si>
  <si>
    <t>#ex</t>
  </si>
  <si>
    <t>oops</t>
  </si>
  <si>
    <t>again</t>
  </si>
  <si>
    <t>makes</t>
  </si>
  <si>
    <t>one</t>
  </si>
  <si>
    <t>consolidated</t>
  </si>
  <si>
    <t>networks</t>
  </si>
  <si>
    <t>coding</t>
  </si>
  <si>
    <t>errors</t>
  </si>
  <si>
    <t>cost</t>
  </si>
  <si>
    <t>money</t>
  </si>
  <si>
    <t>91b</t>
  </si>
  <si>
    <t>oig</t>
  </si>
  <si>
    <t>investigative</t>
  </si>
  <si>
    <t>recoveries</t>
  </si>
  <si>
    <t>fy2018</t>
  </si>
  <si>
    <t>alone</t>
  </si>
  <si>
    <t>smart</t>
  </si>
  <si>
    <t>#digitaltr</t>
  </si>
  <si>
    <t>lives</t>
  </si>
  <si>
    <t>rachel</t>
  </si>
  <si>
    <t>consultant</t>
  </si>
  <si>
    <t>accelerator</t>
  </si>
  <si>
    <t>loves</t>
  </si>
  <si>
    <t>here's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</si>
  <si>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</si>
  <si>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</si>
  <si>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</si>
  <si>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</si>
  <si>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</si>
  <si>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</si>
  <si>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</si>
  <si>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</si>
  <si>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</si>
  <si>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</si>
  <si>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</si>
  <si>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</si>
  <si>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</si>
  <si>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</si>
  <si>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</si>
  <si>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</si>
  <si>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</si>
  <si>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</si>
  <si>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</si>
  <si>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</si>
  <si>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</si>
  <si>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</si>
  <si>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</si>
  <si>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</si>
  <si>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</si>
  <si>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</si>
  <si>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</si>
  <si>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</si>
  <si>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</si>
  <si>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20, 118, 0</t>
  </si>
  <si>
    <t>59, 98, 0</t>
  </si>
  <si>
    <t>118, 69, 0</t>
  </si>
  <si>
    <t>Red</t>
  </si>
  <si>
    <t>G1: pwcdigital posted s find out #blockchain t pwcus companies digital</t>
  </si>
  <si>
    <t>G2: results gartner pwcdigital surveys reveal people important tech integral part</t>
  </si>
  <si>
    <t>G3: energy use asset tracking two areas companies seeing enterprise #iot</t>
  </si>
  <si>
    <t>G4: pwcdigital make latamdc nice tweet now following looking engage centurylink</t>
  </si>
  <si>
    <t>G5: pwc purpose tech</t>
  </si>
  <si>
    <t>G6: brain' plataforma inteligente permite optimizar inversión #marketing omnicanal medios marketing</t>
  </si>
  <si>
    <t>G8: 57 #cybersecurity trailblazers expect revenue grow 5 more average next</t>
  </si>
  <si>
    <t>G9: vienna #pwc #pwcdigital</t>
  </si>
  <si>
    <t>Autofill Workbook Results</t>
  </si>
  <si>
    <t>Edge Weight▓1▓14▓0▓True▓Green▓Red▓▓Edge Weight▓1▓4▓0▓3▓10▓False▓Edge Weight▓1▓14▓0▓32▓6▓False▓▓0▓0▓0▓True▓Black▓Black▓▓Followers▓0▓969374▓0▓162▓1000▓False▓Followers▓0▓16622903▓0▓100▓70▓False▓▓0▓0▓0▓0▓0▓False▓▓0▓0▓0▓0▓0▓False</t>
  </si>
  <si>
    <t>Subgraph</t>
  </si>
  <si>
    <t>GraphSource░TwitterSearch▓GraphTerm░PwCDigital▓ImportDescription░The graph represents a network of 56 Twitter users whose recent tweets contained "PwCDigital", or who were replied to or mentioned in those tweets, taken from a data set limited to a maximum of 18,000 tweets.  The network was obtained from Twitter on Friday, 24 May 2019 at 20:27 UTC.
The tweets in the network were tweeted over the 9-day, 1-hour, 15-minute period from Wednesday, 15 May 2019 at 15:33 UTC to Friday, 24 May 2019 at 16:48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</si>
</sst>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088641"/>
        <c:axId val="7825742"/>
      </c:barChart>
      <c:catAx>
        <c:axId val="160886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25742"/>
        <c:crosses val="autoZero"/>
        <c:auto val="1"/>
        <c:lblOffset val="100"/>
        <c:noMultiLvlLbl val="0"/>
      </c:catAx>
      <c:valAx>
        <c:axId val="7825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8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625783"/>
        <c:axId val="47481996"/>
      </c:barChart>
      <c:catAx>
        <c:axId val="346257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481996"/>
        <c:crosses val="autoZero"/>
        <c:auto val="1"/>
        <c:lblOffset val="100"/>
        <c:noMultiLvlLbl val="0"/>
      </c:catAx>
      <c:valAx>
        <c:axId val="47481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25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286173"/>
        <c:axId val="38502522"/>
      </c:barChart>
      <c:catAx>
        <c:axId val="132861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02522"/>
        <c:crosses val="autoZero"/>
        <c:auto val="1"/>
        <c:lblOffset val="100"/>
        <c:noMultiLvlLbl val="0"/>
      </c:catAx>
      <c:valAx>
        <c:axId val="38502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86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770739"/>
        <c:axId val="64475288"/>
      </c:barChart>
      <c:catAx>
        <c:axId val="307707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475288"/>
        <c:crosses val="autoZero"/>
        <c:auto val="1"/>
        <c:lblOffset val="100"/>
        <c:noMultiLvlLbl val="0"/>
      </c:catAx>
      <c:valAx>
        <c:axId val="64475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70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872377"/>
        <c:axId val="24687718"/>
      </c:barChart>
      <c:catAx>
        <c:axId val="328723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687718"/>
        <c:crosses val="autoZero"/>
        <c:auto val="1"/>
        <c:lblOffset val="100"/>
        <c:noMultiLvlLbl val="0"/>
      </c:catAx>
      <c:valAx>
        <c:axId val="24687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72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504879"/>
        <c:axId val="11474788"/>
      </c:barChart>
      <c:catAx>
        <c:axId val="525048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474788"/>
        <c:crosses val="autoZero"/>
        <c:auto val="1"/>
        <c:lblOffset val="100"/>
        <c:noMultiLvlLbl val="0"/>
      </c:catAx>
      <c:valAx>
        <c:axId val="11474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4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954517"/>
        <c:axId val="60190994"/>
      </c:barChart>
      <c:catAx>
        <c:axId val="149545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190994"/>
        <c:crosses val="autoZero"/>
        <c:auto val="1"/>
        <c:lblOffset val="100"/>
        <c:noMultiLvlLbl val="0"/>
      </c:catAx>
      <c:valAx>
        <c:axId val="60190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54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285419"/>
        <c:axId val="38839536"/>
      </c:barChart>
      <c:catAx>
        <c:axId val="442854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839536"/>
        <c:crosses val="autoZero"/>
        <c:auto val="1"/>
        <c:lblOffset val="100"/>
        <c:noMultiLvlLbl val="0"/>
      </c:catAx>
      <c:valAx>
        <c:axId val="38839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85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5151921"/>
        <c:axId val="54321790"/>
      </c:barChart>
      <c:catAx>
        <c:axId val="35151921"/>
        <c:scaling>
          <c:orientation val="minMax"/>
        </c:scaling>
        <c:axPos val="b"/>
        <c:delete val="1"/>
        <c:majorTickMark val="out"/>
        <c:minorTickMark val="none"/>
        <c:tickLblPos val="none"/>
        <c:crossAx val="54321790"/>
        <c:crosses val="autoZero"/>
        <c:auto val="1"/>
        <c:lblOffset val="100"/>
        <c:noMultiLvlLbl val="0"/>
      </c:catAx>
      <c:valAx>
        <c:axId val="54321790"/>
        <c:scaling>
          <c:orientation val="minMax"/>
        </c:scaling>
        <c:axPos val="l"/>
        <c:delete val="1"/>
        <c:majorTickMark val="out"/>
        <c:minorTickMark val="none"/>
        <c:tickLblPos val="none"/>
        <c:crossAx val="351519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pwcu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hushanseth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nsharma00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atabreach911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leardiff"/>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pwcdigit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gartn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kemelblu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ioonlin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igitaltransf1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vmwcioexchang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ti_technolog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gauravjoshi46"/>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benediktfrenze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menon75"/>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techdelimit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manda_hardy9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dag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katmandelstei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ecleary25"/>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ithoughtlead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abubakarmundi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networkworl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wvanc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haugh"/>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vicky_koyam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ichelled190"/>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pwc_bosni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amaury_couplez"/>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forb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blieberma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victor_ruiz"/>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enturylin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latamdc"/>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ancchaco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robmesirow"/>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hefredito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celinedarnet_"/>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techreview"/>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pilarvalerio5"/>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jorgespinel"/>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glenbenjami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trategyand"/>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pwcadvisor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66_ford_f100"/>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wsj"/>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ichaelfenlonn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dlclark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bhushan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hannonschuyle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itsma_b2b"/>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vickihuff990"/>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tomp1975"/>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pwcaudigita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gosuperawesom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pbuckle1"/>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35" totalsRowShown="0" headerRowDxfId="411" dataDxfId="410">
  <autoFilter ref="A2:BL135"/>
  <tableColumns count="64">
    <tableColumn id="1" name="Vertex 1" dataDxfId="409"/>
    <tableColumn id="2" name="Vertex 2" dataDxfId="408"/>
    <tableColumn id="3" name="Color" dataDxfId="407"/>
    <tableColumn id="4" name="Width" dataDxfId="406"/>
    <tableColumn id="11" name="Style" dataDxfId="405"/>
    <tableColumn id="5" name="Opacity" dataDxfId="404"/>
    <tableColumn id="6" name="Visibility" dataDxfId="403"/>
    <tableColumn id="10" name="Label" dataDxfId="402"/>
    <tableColumn id="12" name="Label Text Color" dataDxfId="401"/>
    <tableColumn id="13" name="Label Font Size" dataDxfId="400"/>
    <tableColumn id="14" name="Reciprocated?" dataDxfId="29"/>
    <tableColumn id="7" name="ID" dataDxfId="399"/>
    <tableColumn id="9" name="Dynamic Filter" dataDxfId="398"/>
    <tableColumn id="8" name="Add Your Own Columns Here" dataDxfId="397"/>
    <tableColumn id="15" name="Relationship" dataDxfId="396"/>
    <tableColumn id="16" name="Relationship Date (UTC)" dataDxfId="395"/>
    <tableColumn id="17" name="Tweet" dataDxfId="394"/>
    <tableColumn id="18" name="URLs in Tweet" dataDxfId="393"/>
    <tableColumn id="19" name="Domains in Tweet" dataDxfId="392"/>
    <tableColumn id="20" name="Hashtags in Tweet" dataDxfId="391"/>
    <tableColumn id="21" name="Media in Tweet" dataDxfId="390"/>
    <tableColumn id="22" name="Tweet Image File" dataDxfId="389"/>
    <tableColumn id="23" name="Tweet Date (UTC)" dataDxfId="388"/>
    <tableColumn id="24" name="Twitter Page for Tweet" dataDxfId="387"/>
    <tableColumn id="25" name="Latitude" dataDxfId="386"/>
    <tableColumn id="26" name="Longitude" dataDxfId="385"/>
    <tableColumn id="27" name="Imported ID" dataDxfId="384"/>
    <tableColumn id="28" name="In-Reply-To Tweet ID" dataDxfId="383"/>
    <tableColumn id="29" name="Favorited" dataDxfId="382"/>
    <tableColumn id="30" name="Favorite Count" dataDxfId="381"/>
    <tableColumn id="31" name="In-Reply-To User ID" dataDxfId="380"/>
    <tableColumn id="32" name="Is Quote Status" dataDxfId="379"/>
    <tableColumn id="33" name="Language" dataDxfId="378"/>
    <tableColumn id="34" name="Possibly Sensitive" dataDxfId="377"/>
    <tableColumn id="35" name="Quoted Status ID" dataDxfId="376"/>
    <tableColumn id="36" name="Retweeted" dataDxfId="375"/>
    <tableColumn id="37" name="Retweet Count" dataDxfId="374"/>
    <tableColumn id="38" name="Retweet ID" dataDxfId="373"/>
    <tableColumn id="39" name="Source" dataDxfId="372"/>
    <tableColumn id="40" name="Truncated" dataDxfId="371"/>
    <tableColumn id="41" name="Unified Twitter ID" dataDxfId="370"/>
    <tableColumn id="42" name="Imported Tweet Type" dataDxfId="369"/>
    <tableColumn id="43" name="Added By Extended Analysis" dataDxfId="368"/>
    <tableColumn id="44" name="Corrected By Extended Analysis" dataDxfId="367"/>
    <tableColumn id="45" name="Place Bounding Box" dataDxfId="366"/>
    <tableColumn id="46" name="Place Country" dataDxfId="365"/>
    <tableColumn id="47" name="Place Country Code" dataDxfId="364"/>
    <tableColumn id="48" name="Place Full Name" dataDxfId="363"/>
    <tableColumn id="49" name="Place ID" dataDxfId="362"/>
    <tableColumn id="50" name="Place Name" dataDxfId="361"/>
    <tableColumn id="51" name="Place Type" dataDxfId="360"/>
    <tableColumn id="52" name="Place URL" dataDxfId="359"/>
    <tableColumn id="53" name="Edge Weight"/>
    <tableColumn id="54" name="Vertex 1 Group" dataDxfId="282">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281" dataDxfId="280">
  <autoFilter ref="A2:C17"/>
  <tableColumns count="3">
    <tableColumn id="1" name="Group 1" dataDxfId="279"/>
    <tableColumn id="2" name="Group 2" dataDxfId="278"/>
    <tableColumn id="3" name="Edges" dataDxfId="27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274" dataDxfId="273">
  <autoFilter ref="A1:T11"/>
  <tableColumns count="20">
    <tableColumn id="1" name="Top URLs in Tweet in Entire Graph" dataDxfId="272"/>
    <tableColumn id="2" name="Entire Graph Count" dataDxfId="271"/>
    <tableColumn id="3" name="Top URLs in Tweet in G1" dataDxfId="270"/>
    <tableColumn id="4" name="G1 Count" dataDxfId="269"/>
    <tableColumn id="5" name="Top URLs in Tweet in G2" dataDxfId="268"/>
    <tableColumn id="6" name="G2 Count" dataDxfId="267"/>
    <tableColumn id="7" name="Top URLs in Tweet in G3" dataDxfId="266"/>
    <tableColumn id="8" name="G3 Count" dataDxfId="265"/>
    <tableColumn id="9" name="Top URLs in Tweet in G4" dataDxfId="264"/>
    <tableColumn id="10" name="G4 Count" dataDxfId="263"/>
    <tableColumn id="11" name="Top URLs in Tweet in G5" dataDxfId="262"/>
    <tableColumn id="12" name="G5 Count" dataDxfId="261"/>
    <tableColumn id="13" name="Top URLs in Tweet in G6" dataDxfId="260"/>
    <tableColumn id="14" name="G6 Count" dataDxfId="259"/>
    <tableColumn id="15" name="Top URLs in Tweet in G7" dataDxfId="258"/>
    <tableColumn id="16" name="G7 Count" dataDxfId="257"/>
    <tableColumn id="17" name="Top URLs in Tweet in G8" dataDxfId="256"/>
    <tableColumn id="18" name="G8 Count" dataDxfId="255"/>
    <tableColumn id="19" name="Top URLs in Tweet in G9" dataDxfId="254"/>
    <tableColumn id="20" name="G9 Count" dataDxfId="25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4" totalsRowShown="0" headerRowDxfId="252" dataDxfId="251">
  <autoFilter ref="A14:T24"/>
  <tableColumns count="20">
    <tableColumn id="1" name="Top Domains in Tweet in Entire Graph" dataDxfId="250"/>
    <tableColumn id="2" name="Entire Graph Count" dataDxfId="249"/>
    <tableColumn id="3" name="Top Domains in Tweet in G1" dataDxfId="248"/>
    <tableColumn id="4" name="G1 Count" dataDxfId="247"/>
    <tableColumn id="5" name="Top Domains in Tweet in G2" dataDxfId="246"/>
    <tableColumn id="6" name="G2 Count" dataDxfId="245"/>
    <tableColumn id="7" name="Top Domains in Tweet in G3" dataDxfId="244"/>
    <tableColumn id="8" name="G3 Count" dataDxfId="243"/>
    <tableColumn id="9" name="Top Domains in Tweet in G4" dataDxfId="242"/>
    <tableColumn id="10" name="G4 Count" dataDxfId="241"/>
    <tableColumn id="11" name="Top Domains in Tweet in G5" dataDxfId="240"/>
    <tableColumn id="12" name="G5 Count" dataDxfId="239"/>
    <tableColumn id="13" name="Top Domains in Tweet in G6" dataDxfId="238"/>
    <tableColumn id="14" name="G6 Count" dataDxfId="237"/>
    <tableColumn id="15" name="Top Domains in Tweet in G7" dataDxfId="236"/>
    <tableColumn id="16" name="G7 Count" dataDxfId="235"/>
    <tableColumn id="17" name="Top Domains in Tweet in G8" dataDxfId="234"/>
    <tableColumn id="18" name="G8 Count" dataDxfId="233"/>
    <tableColumn id="19" name="Top Domains in Tweet in G9" dataDxfId="232"/>
    <tableColumn id="20" name="G9 Count" dataDxfId="231"/>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T37" totalsRowShown="0" headerRowDxfId="230" dataDxfId="229">
  <autoFilter ref="A27:T37"/>
  <tableColumns count="20">
    <tableColumn id="1" name="Top Hashtags in Tweet in Entire Graph" dataDxfId="228"/>
    <tableColumn id="2" name="Entire Graph Count" dataDxfId="227"/>
    <tableColumn id="3" name="Top Hashtags in Tweet in G1" dataDxfId="226"/>
    <tableColumn id="4" name="G1 Count" dataDxfId="225"/>
    <tableColumn id="5" name="Top Hashtags in Tweet in G2" dataDxfId="224"/>
    <tableColumn id="6" name="G2 Count" dataDxfId="223"/>
    <tableColumn id="7" name="Top Hashtags in Tweet in G3" dataDxfId="222"/>
    <tableColumn id="8" name="G3 Count" dataDxfId="221"/>
    <tableColumn id="9" name="Top Hashtags in Tweet in G4" dataDxfId="220"/>
    <tableColumn id="10" name="G4 Count" dataDxfId="219"/>
    <tableColumn id="11" name="Top Hashtags in Tweet in G5" dataDxfId="218"/>
    <tableColumn id="12" name="G5 Count" dataDxfId="217"/>
    <tableColumn id="13" name="Top Hashtags in Tweet in G6" dataDxfId="216"/>
    <tableColumn id="14" name="G6 Count" dataDxfId="215"/>
    <tableColumn id="15" name="Top Hashtags in Tweet in G7" dataDxfId="214"/>
    <tableColumn id="16" name="G7 Count" dataDxfId="213"/>
    <tableColumn id="17" name="Top Hashtags in Tweet in G8" dataDxfId="212"/>
    <tableColumn id="18" name="G8 Count" dataDxfId="211"/>
    <tableColumn id="19" name="Top Hashtags in Tweet in G9" dataDxfId="210"/>
    <tableColumn id="20" name="G9 Count" dataDxfId="20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T50" totalsRowShown="0" headerRowDxfId="207" dataDxfId="206">
  <autoFilter ref="A40:T50"/>
  <tableColumns count="20">
    <tableColumn id="1" name="Top Words in Tweet in Entire Graph" dataDxfId="205"/>
    <tableColumn id="2" name="Entire Graph Count" dataDxfId="204"/>
    <tableColumn id="3" name="Top Words in Tweet in G1" dataDxfId="203"/>
    <tableColumn id="4" name="G1 Count" dataDxfId="202"/>
    <tableColumn id="5" name="Top Words in Tweet in G2" dataDxfId="201"/>
    <tableColumn id="6" name="G2 Count" dataDxfId="200"/>
    <tableColumn id="7" name="Top Words in Tweet in G3" dataDxfId="199"/>
    <tableColumn id="8" name="G3 Count" dataDxfId="198"/>
    <tableColumn id="9" name="Top Words in Tweet in G4" dataDxfId="197"/>
    <tableColumn id="10" name="G4 Count" dataDxfId="196"/>
    <tableColumn id="11" name="Top Words in Tweet in G5" dataDxfId="195"/>
    <tableColumn id="12" name="G5 Count" dataDxfId="194"/>
    <tableColumn id="13" name="Top Words in Tweet in G6" dataDxfId="193"/>
    <tableColumn id="14" name="G6 Count" dataDxfId="192"/>
    <tableColumn id="15" name="Top Words in Tweet in G7" dataDxfId="191"/>
    <tableColumn id="16" name="G7 Count" dataDxfId="190"/>
    <tableColumn id="17" name="Top Words in Tweet in G8" dataDxfId="189"/>
    <tableColumn id="18" name="G8 Count" dataDxfId="188"/>
    <tableColumn id="19" name="Top Words in Tweet in G9" dataDxfId="187"/>
    <tableColumn id="20" name="G9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T63" totalsRowShown="0" headerRowDxfId="184" dataDxfId="183">
  <autoFilter ref="A53:T63"/>
  <tableColumns count="20">
    <tableColumn id="1" name="Top Word Pairs in Tweet in Entire Graph" dataDxfId="182"/>
    <tableColumn id="2" name="Entire Graph Count" dataDxfId="181"/>
    <tableColumn id="3" name="Top Word Pairs in Tweet in G1" dataDxfId="180"/>
    <tableColumn id="4" name="G1 Count" dataDxfId="179"/>
    <tableColumn id="5" name="Top Word Pairs in Tweet in G2" dataDxfId="178"/>
    <tableColumn id="6" name="G2 Count" dataDxfId="177"/>
    <tableColumn id="7" name="Top Word Pairs in Tweet in G3" dataDxfId="176"/>
    <tableColumn id="8" name="G3 Count" dataDxfId="175"/>
    <tableColumn id="9" name="Top Word Pairs in Tweet in G4" dataDxfId="174"/>
    <tableColumn id="10" name="G4 Count" dataDxfId="173"/>
    <tableColumn id="11" name="Top Word Pairs in Tweet in G5" dataDxfId="172"/>
    <tableColumn id="12" name="G5 Count" dataDxfId="171"/>
    <tableColumn id="13" name="Top Word Pairs in Tweet in G6" dataDxfId="170"/>
    <tableColumn id="14" name="G6 Count" dataDxfId="169"/>
    <tableColumn id="15" name="Top Word Pairs in Tweet in G7" dataDxfId="168"/>
    <tableColumn id="16" name="G7 Count" dataDxfId="167"/>
    <tableColumn id="17" name="Top Word Pairs in Tweet in G8" dataDxfId="166"/>
    <tableColumn id="18" name="G8 Count" dataDxfId="165"/>
    <tableColumn id="19" name="Top Word Pairs in Tweet in G9" dataDxfId="164"/>
    <tableColumn id="20" name="G9 Count" dataDxfId="163"/>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T67" totalsRowShown="0" headerRowDxfId="161" dataDxfId="160">
  <autoFilter ref="A66:T67"/>
  <tableColumns count="20">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2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T80" totalsRowShown="0" headerRowDxfId="158" dataDxfId="157">
  <autoFilter ref="A70:T80"/>
  <tableColumns count="20">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0"/>
    <tableColumn id="19" name="Top Mentioned in G9" dataDxfId="119"/>
    <tableColumn id="20" name="G9 Count" dataDxfId="118"/>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T93" totalsRowShown="0" headerRowDxfId="115" dataDxfId="114">
  <autoFilter ref="A83:T93"/>
  <tableColumns count="20">
    <tableColumn id="1" name="Top Tweeters in Entire Graph" dataDxfId="113"/>
    <tableColumn id="2" name="Entire Graph Count" dataDxfId="112"/>
    <tableColumn id="3" name="Top Tweeters in G1" dataDxfId="111"/>
    <tableColumn id="4" name="G1 Count" dataDxfId="110"/>
    <tableColumn id="5" name="Top Tweeters in G2" dataDxfId="109"/>
    <tableColumn id="6" name="G2 Count" dataDxfId="108"/>
    <tableColumn id="7" name="Top Tweeters in G3" dataDxfId="107"/>
    <tableColumn id="8" name="G3 Count" dataDxfId="106"/>
    <tableColumn id="9" name="Top Tweeters in G4" dataDxfId="105"/>
    <tableColumn id="10" name="G4 Count" dataDxfId="104"/>
    <tableColumn id="11" name="Top Tweeters in G5" dataDxfId="103"/>
    <tableColumn id="12" name="G5 Count" dataDxfId="102"/>
    <tableColumn id="13" name="Top Tweeters in G6" dataDxfId="101"/>
    <tableColumn id="14" name="G6 Count" dataDxfId="100"/>
    <tableColumn id="15" name="Top Tweeters in G7" dataDxfId="99"/>
    <tableColumn id="16" name="G7 Count" dataDxfId="98"/>
    <tableColumn id="17" name="Top Tweeters in G8" dataDxfId="97"/>
    <tableColumn id="18" name="G8 Count" dataDxfId="96"/>
    <tableColumn id="19" name="Top Tweeters in G9" dataDxfId="95"/>
    <tableColumn id="20" name="G9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358" dataDxfId="357">
  <autoFilter ref="A2:BT58"/>
  <tableColumns count="72">
    <tableColumn id="1" name="Vertex" dataDxfId="356"/>
    <tableColumn id="72" name="Subgraph"/>
    <tableColumn id="2" name="Color" dataDxfId="355"/>
    <tableColumn id="5" name="Shape" dataDxfId="354"/>
    <tableColumn id="6" name="Size" dataDxfId="353"/>
    <tableColumn id="4" name="Opacity" dataDxfId="352"/>
    <tableColumn id="7" name="Image File" dataDxfId="351"/>
    <tableColumn id="3" name="Visibility" dataDxfId="350"/>
    <tableColumn id="10" name="Label" dataDxfId="349"/>
    <tableColumn id="16" name="Label Fill Color" dataDxfId="348"/>
    <tableColumn id="9" name="Label Position" dataDxfId="347"/>
    <tableColumn id="8" name="Tooltip" dataDxfId="346"/>
    <tableColumn id="18" name="Layout Order" dataDxfId="345"/>
    <tableColumn id="13" name="X" dataDxfId="344"/>
    <tableColumn id="14" name="Y" dataDxfId="343"/>
    <tableColumn id="12" name="Locked?" dataDxfId="342"/>
    <tableColumn id="19" name="Polar R" dataDxfId="341"/>
    <tableColumn id="20" name="Polar Angle" dataDxfId="340"/>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39"/>
    <tableColumn id="28" name="Dynamic Filter" dataDxfId="338"/>
    <tableColumn id="17" name="Add Your Own Columns Here" dataDxfId="337"/>
    <tableColumn id="30" name="Name" dataDxfId="336"/>
    <tableColumn id="31" name="Followed" dataDxfId="335"/>
    <tableColumn id="32" name="Followers" dataDxfId="334"/>
    <tableColumn id="33" name="Tweets" dataDxfId="333"/>
    <tableColumn id="34" name="Favorites" dataDxfId="332"/>
    <tableColumn id="35" name="Time Zone UTC Offset (Seconds)" dataDxfId="331"/>
    <tableColumn id="36" name="Description" dataDxfId="330"/>
    <tableColumn id="37" name="Location" dataDxfId="329"/>
    <tableColumn id="38" name="Web" dataDxfId="328"/>
    <tableColumn id="39" name="Time Zone" dataDxfId="327"/>
    <tableColumn id="40" name="Joined Twitter Date (UTC)" dataDxfId="326"/>
    <tableColumn id="41" name="Profile Banner Url" dataDxfId="325"/>
    <tableColumn id="42" name="Default Profile" dataDxfId="324"/>
    <tableColumn id="43" name="Default Profile Image" dataDxfId="323"/>
    <tableColumn id="44" name="Geo Enabled" dataDxfId="322"/>
    <tableColumn id="45" name="Language" dataDxfId="321"/>
    <tableColumn id="46" name="Listed Count" dataDxfId="320"/>
    <tableColumn id="47" name="Profile Background Image Url" dataDxfId="319"/>
    <tableColumn id="48" name="Verified" dataDxfId="318"/>
    <tableColumn id="49" name="Custom Menu Item Text" dataDxfId="317"/>
    <tableColumn id="50" name="Custom Menu Item Action" dataDxfId="316"/>
    <tableColumn id="51" name="Tweeted Search Term?" dataDxfId="283"/>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449" totalsRowShown="0" headerRowDxfId="82" dataDxfId="81">
  <autoFilter ref="A1:G449"/>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11" totalsRowShown="0" headerRowDxfId="73" dataDxfId="72">
  <autoFilter ref="A1:L411"/>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15">
  <autoFilter ref="A2:AO11"/>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08"/>
    <tableColumn id="27" name="Top Hashtags in Tweet" dataDxfId="185"/>
    <tableColumn id="28" name="Top Words in Tweet" dataDxfId="162"/>
    <tableColumn id="29" name="Top Word Pairs in Tweet" dataDxfId="117"/>
    <tableColumn id="30" name="Top Replied-To in Tweet" dataDxfId="116"/>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312" dataDxfId="311">
  <autoFilter ref="A1:C5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76"/>
    <tableColumn id="2" name="Value" dataDxfId="2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wc.com/us/en/library/workforce-of-the-future/fulfillment-at-work.html" TargetMode="External" /><Relationship Id="rId2" Type="http://schemas.openxmlformats.org/officeDocument/2006/relationships/hyperlink" Target="https://www.pwc.com/us/en/services/consulting/cybersecurity/business-driven-cybersecurity.html?WT.mc_id=CT1-PL52-DM2-TR1-LS4-ND30-TTA4-CN_DigitalTrustInsightsSpring2019-&amp;eq=CT1-PL52-DM2-CN_DigitalTrustInsightsSpring2019" TargetMode="External" /><Relationship Id="rId3" Type="http://schemas.openxmlformats.org/officeDocument/2006/relationships/hyperlink" Target="http://r.socialstudio.radian6.com/89a2130e-08e8-4584-b2b9-103e433fff17" TargetMode="External" /><Relationship Id="rId4" Type="http://schemas.openxmlformats.org/officeDocument/2006/relationships/hyperlink" Target="http://r.socialstudio.radian6.com/89a2130e-08e8-4584-b2b9-103e433fff17" TargetMode="External" /><Relationship Id="rId5" Type="http://schemas.openxmlformats.org/officeDocument/2006/relationships/hyperlink" Target="http://r.socialstudio.radian6.com/89a2130e-08e8-4584-b2b9-103e433fff17" TargetMode="External" /><Relationship Id="rId6" Type="http://schemas.openxmlformats.org/officeDocument/2006/relationships/hyperlink" Target="https://twitter.com/PwCDigital/status/1129371199249756160" TargetMode="External" /><Relationship Id="rId7" Type="http://schemas.openxmlformats.org/officeDocument/2006/relationships/hyperlink" Target="https://lnkd.in/dzswgEz" TargetMode="External" /><Relationship Id="rId8" Type="http://schemas.openxmlformats.org/officeDocument/2006/relationships/hyperlink" Target="https://www.strategy-business.com/article/ROX-How-to-get-started-with-the-new-experience-metric?gko=084ff&amp;sf210110951=1" TargetMode="External" /><Relationship Id="rId9" Type="http://schemas.openxmlformats.org/officeDocument/2006/relationships/hyperlink" Target="https://twitter.com/networkworld/status/1130872128344121344?b538c9c0=cad7ba26" TargetMode="External" /><Relationship Id="rId10" Type="http://schemas.openxmlformats.org/officeDocument/2006/relationships/hyperlink" Target="https://twitter.com/networkworld/status/1130872128344121344?b538c9c0=cad7ba26" TargetMode="External" /><Relationship Id="rId11" Type="http://schemas.openxmlformats.org/officeDocument/2006/relationships/hyperlink" Target="https://twitter.com/networkworld/status/1130872128344121344?b538c9c0=cad7ba26" TargetMode="External" /><Relationship Id="rId12" Type="http://schemas.openxmlformats.org/officeDocument/2006/relationships/hyperlink" Target="https://twitter.com/PwCDigital/status/1131214001638129666" TargetMode="External" /><Relationship Id="rId13" Type="http://schemas.openxmlformats.org/officeDocument/2006/relationships/hyperlink" Target="https://twitter.com/PwCDigital/status/1130853070294749184" TargetMode="External" /><Relationship Id="rId14" Type="http://schemas.openxmlformats.org/officeDocument/2006/relationships/hyperlink" Target="https://twitter.com/PwCDigital/status/1130853070294749184" TargetMode="External" /><Relationship Id="rId15" Type="http://schemas.openxmlformats.org/officeDocument/2006/relationships/hyperlink" Target="https://pwcspain.smh.re/0Cn" TargetMode="External" /><Relationship Id="rId16" Type="http://schemas.openxmlformats.org/officeDocument/2006/relationships/hyperlink" Target="https://pwcspain.smh.re/0Co" TargetMode="External" /><Relationship Id="rId17" Type="http://schemas.openxmlformats.org/officeDocument/2006/relationships/hyperlink" Target="https://twitter.com/centurylink/status/1131602658320474117" TargetMode="External" /><Relationship Id="rId18" Type="http://schemas.openxmlformats.org/officeDocument/2006/relationships/hyperlink" Target="https://twitter.com/centurylink/status/1131602658320474117" TargetMode="External" /><Relationship Id="rId19" Type="http://schemas.openxmlformats.org/officeDocument/2006/relationships/hyperlink" Target="https://twitter.com/centurylink/status/1131602658320474117" TargetMode="External" /><Relationship Id="rId20" Type="http://schemas.openxmlformats.org/officeDocument/2006/relationships/hyperlink" Target="https://twitter.com/centurylink/status/1131602658320474117" TargetMode="External" /><Relationship Id="rId21" Type="http://schemas.openxmlformats.org/officeDocument/2006/relationships/hyperlink" Target="https://www.networkworld.com/article/3396128/the-state-of-enterprise-iot-companies-want-solutions-for-these-4-areas.html?utm_source=twitter&amp;utm_medium=social&amp;utm_campaign=organic" TargetMode="External" /><Relationship Id="rId22" Type="http://schemas.openxmlformats.org/officeDocument/2006/relationships/hyperlink" Target="https://www.networkworld.com/article/3396128/the-state-of-enterprise-iot-companies-want-solutions-for-these-4-areas.html?utm_source=twitter&amp;utm_medium=social&amp;utm_campaign=organic" TargetMode="External" /><Relationship Id="rId23" Type="http://schemas.openxmlformats.org/officeDocument/2006/relationships/hyperlink" Target="https://www.networkworld.com/article/3396128/the-state-of-enterprise-iot-companies-want-solutions-for-these-4-areas.html?utm_source=twitter&amp;utm_medium=social&amp;utm_campaign=organic" TargetMode="External" /><Relationship Id="rId24" Type="http://schemas.openxmlformats.org/officeDocument/2006/relationships/hyperlink" Target="https://www.networkworld.com/article/3396128/the-state-of-enterprise-iot-companies-want-solutions-for-these-4-areas.html?utm_source=twitter&amp;utm_medium=social&amp;utm_campaign=organic&amp;ffc1e35f=6f633bce" TargetMode="External" /><Relationship Id="rId25" Type="http://schemas.openxmlformats.org/officeDocument/2006/relationships/hyperlink" Target="https://www.networkworld.com/article/3396128/the-state-of-enterprise-iot-companies-want-solutions-for-these-4-areas.html?utm_source=twitter&amp;utm_medium=social&amp;utm_campaign=organic&amp;ffc1e35f=6f633bce" TargetMode="External" /><Relationship Id="rId26" Type="http://schemas.openxmlformats.org/officeDocument/2006/relationships/hyperlink" Target="https://www.networkworld.com/article/3396128/the-state-of-enterprise-iot-companies-want-solutions-for-these-4-areas.html?utm_source=twitter&amp;utm_medium=social&amp;utm_campaign=organic&amp;ffc1e35f=6f633bce" TargetMode="External" /><Relationship Id="rId27" Type="http://schemas.openxmlformats.org/officeDocument/2006/relationships/hyperlink" Target="https://www.networkworld.com/article/3396128/the-state-of-enterprise-iot-companies-want-solutions-for-these-4-areas.html?utm_source=twitter&amp;utm_medium=social&amp;utm_campaign=organic&amp;ffc1e35f=6f633bce" TargetMode="External" /><Relationship Id="rId28" Type="http://schemas.openxmlformats.org/officeDocument/2006/relationships/hyperlink" Target="https://digital.pwc.com/en.html" TargetMode="External" /><Relationship Id="rId29" Type="http://schemas.openxmlformats.org/officeDocument/2006/relationships/hyperlink" Target="https://www.wsj.com/articles/the-most-anxious-generation-goes-to-work-11557418951" TargetMode="External" /><Relationship Id="rId30" Type="http://schemas.openxmlformats.org/officeDocument/2006/relationships/hyperlink" Target="https://www.wsj.com/articles/the-most-anxious-generation-goes-to-work-11557418951" TargetMode="External" /><Relationship Id="rId31" Type="http://schemas.openxmlformats.org/officeDocument/2006/relationships/hyperlink" Target="https://www.strategy-business.com/article/Succeeding-the-long-serving-legend-in-the-corner-office?gko=90171" TargetMode="External" /><Relationship Id="rId32" Type="http://schemas.openxmlformats.org/officeDocument/2006/relationships/hyperlink" Target="https://www.digitalpulse.pwc.com.au/three-ways-drive-business-change/" TargetMode="External" /><Relationship Id="rId33" Type="http://schemas.openxmlformats.org/officeDocument/2006/relationships/hyperlink" Target="https://twitter.com/techreview/status/1128723492004933633" TargetMode="External" /><Relationship Id="rId34" Type="http://schemas.openxmlformats.org/officeDocument/2006/relationships/hyperlink" Target="https://events.technologyreview.com/video/watch/pwc-blockchain-trust-likens/?utm_source=twitter&amp;utm_campaign=site_visitor.unpaid.engagement&amp;utm_medium=tr_social" TargetMode="External" /><Relationship Id="rId35" Type="http://schemas.openxmlformats.org/officeDocument/2006/relationships/hyperlink" Target="https://www.forbes.com/sites/forbestechcouncil/2019/05/21/how-the-fourth-industrial-revolution-can-improve-the-customer-experience/#7e21a1d77837" TargetMode="External" /><Relationship Id="rId36" Type="http://schemas.openxmlformats.org/officeDocument/2006/relationships/hyperlink" Target="https://www.pwc.com/us/en/library/workforce-of-the-future/fulfillment-at-work.html" TargetMode="External" /><Relationship Id="rId37" Type="http://schemas.openxmlformats.org/officeDocument/2006/relationships/hyperlink" Target="https://www.applytracking.com/tp/rj6-hbPOi_J_K" TargetMode="External" /><Relationship Id="rId38" Type="http://schemas.openxmlformats.org/officeDocument/2006/relationships/hyperlink" Target="https://www.forbes.com/sites/forbestechcouncil/2019/05/21/how-the-fourth-industrial-revolution-can-improve-the-customer-experience/#7e21a1d77837" TargetMode="External" /><Relationship Id="rId39" Type="http://schemas.openxmlformats.org/officeDocument/2006/relationships/hyperlink" Target="https://www.linkedin.com/pulse/your-people-innovating-every-day-whats-keeping-them-you-huff-eckert/" TargetMode="External" /><Relationship Id="rId40" Type="http://schemas.openxmlformats.org/officeDocument/2006/relationships/hyperlink" Target="https://www.fastcompany.com/90351938/what-to-do-instead-of-trying-to-find-meaningful-work?partner=rss&amp;utm_source=feedburner&amp;utm_medium=feed&amp;utm_campaign=feedburner+fastcompany&amp;utm_content=feedburner" TargetMode="External" /><Relationship Id="rId41" Type="http://schemas.openxmlformats.org/officeDocument/2006/relationships/hyperlink" Target="https://www.fastcompany.com/90351938/what-to-do-instead-of-trying-to-find-meaningful-work?partner=rss&amp;utm_source=feedburner&amp;utm_medium=feed&amp;utm_campaign=feedburner+fastcompany&amp;utm_content=feedburner" TargetMode="External" /><Relationship Id="rId42" Type="http://schemas.openxmlformats.org/officeDocument/2006/relationships/hyperlink" Target="https://www.digitalpulse.pwc.com.au/three-ways-drive-business-change/" TargetMode="External" /><Relationship Id="rId43" Type="http://schemas.openxmlformats.org/officeDocument/2006/relationships/hyperlink" Target="https://www.digitalpulse.pwc.com.au/report-ai-earth-sustainable-future/" TargetMode="External" /><Relationship Id="rId44" Type="http://schemas.openxmlformats.org/officeDocument/2006/relationships/hyperlink" Target="https://strategy-business.com/kidtech" TargetMode="External" /><Relationship Id="rId45" Type="http://schemas.openxmlformats.org/officeDocument/2006/relationships/hyperlink" Target="https://www.pwc.com/us/en/library/fit-for-growth/automation-diagnostic.html?WT.mc_id=CT1-PL52-DM1-TR1-LS4-ND30-TTA2-CN_FFGAutomationToolDiagnostic-TP&amp;eq=CT1-PL52-DM1-CN_FFGAutomationToolDiagnostic-TP" TargetMode="External" /><Relationship Id="rId46" Type="http://schemas.openxmlformats.org/officeDocument/2006/relationships/hyperlink" Target="https://digital.pwc.com/content/pwc-digital/en/products/connected-solutions.html?WT.mc_id=CT1-PL52-DM1-TR1-LS4-ND30-TTA5-CN_ConnectedSolutions2019-ConnectedSolutions-TW&amp;eq=CT1-PL52-DM1-CN_ConnectedSolutions2019-ConnectedSolutions-TW" TargetMode="External" /><Relationship Id="rId47" Type="http://schemas.openxmlformats.org/officeDocument/2006/relationships/hyperlink" Target="https://www.strategy-business.com/article/ROX-How-to-get-started-with-the-new-experience-metric?gko=084ff&amp;sf210110951=1" TargetMode="External" /><Relationship Id="rId48" Type="http://schemas.openxmlformats.org/officeDocument/2006/relationships/hyperlink" Target="https://digital.pwc.com/smart?WT.mc_id=CT1-PL52-DM2-TR1-LS2-ND8-TTA3-CN_SMART2019-&amp;eq=CT1-PL52-DM2-CN_SMART2019" TargetMode="External" /><Relationship Id="rId49" Type="http://schemas.openxmlformats.org/officeDocument/2006/relationships/hyperlink" Target="https://www.pwc.com/us/en/services/consulting/cybersecurity/business-driven-cybersecurity.html?WT.mc_id=CT1-PL52-DM2-TR1-LS4-ND30-TTA4-CN_DigitalTrustInsightsSpring2019-&amp;eq=CT1-PL52-DM2-CN_DigitalTrustInsightsSpring2019" TargetMode="External" /><Relationship Id="rId50" Type="http://schemas.openxmlformats.org/officeDocument/2006/relationships/hyperlink" Target="https://www.digitalpulse.pwc.com.au/impact-millennials-workplace/" TargetMode="External" /><Relationship Id="rId51" Type="http://schemas.openxmlformats.org/officeDocument/2006/relationships/hyperlink" Target="https://www.pwc.com/gemo#teaser" TargetMode="External" /><Relationship Id="rId52" Type="http://schemas.openxmlformats.org/officeDocument/2006/relationships/hyperlink" Target="https://www.pwc.com/us/en/services/consulting/cybersecurity/business-driven-cybersecurity.html?WT.mc_id=CT1-PL52-DM2-TR1-LS4-ND30-TTA4-CN_DigitalTrustInsightsSpring2019-&amp;eq=CT1-PL52-DM2-CN_DigitalTrustInsightsSpring2019" TargetMode="External" /><Relationship Id="rId53" Type="http://schemas.openxmlformats.org/officeDocument/2006/relationships/hyperlink" Target="https://www.strategy-business.com/article/Automating-trust-with-new-technologies?gko=7e5a3" TargetMode="External" /><Relationship Id="rId54" Type="http://schemas.openxmlformats.org/officeDocument/2006/relationships/hyperlink" Target="https://twitter.com/PwCDigital/status/1129043210653831169" TargetMode="External" /><Relationship Id="rId55" Type="http://schemas.openxmlformats.org/officeDocument/2006/relationships/hyperlink" Target="https://twitter.com/PwCAdvisory/status/1129045834916618241" TargetMode="External" /><Relationship Id="rId56" Type="http://schemas.openxmlformats.org/officeDocument/2006/relationships/hyperlink" Target="https://twitter.com/PwCDigital/status/1129067950105923586" TargetMode="External" /><Relationship Id="rId57" Type="http://schemas.openxmlformats.org/officeDocument/2006/relationships/hyperlink" Target="https://twitter.com/PwCDigital/status/1129371199249756160" TargetMode="External" /><Relationship Id="rId58" Type="http://schemas.openxmlformats.org/officeDocument/2006/relationships/hyperlink" Target="https://twitter.com/PwCDigital/status/1130483126038405121" TargetMode="External" /><Relationship Id="rId59" Type="http://schemas.openxmlformats.org/officeDocument/2006/relationships/hyperlink" Target="https://twitter.com/PwCDigital/status/1131200296951136256" TargetMode="External" /><Relationship Id="rId60" Type="http://schemas.openxmlformats.org/officeDocument/2006/relationships/hyperlink" Target="https://twitter.com/PwCDigital/status/1131214001638129666" TargetMode="External" /><Relationship Id="rId61" Type="http://schemas.openxmlformats.org/officeDocument/2006/relationships/hyperlink" Target="https://twitter.com/PwCUS/status/1130937270964502528" TargetMode="External" /><Relationship Id="rId62" Type="http://schemas.openxmlformats.org/officeDocument/2006/relationships/hyperlink" Target="https://twitter.com/MBLieberman/status/1131246533339336704" TargetMode="External" /><Relationship Id="rId63" Type="http://schemas.openxmlformats.org/officeDocument/2006/relationships/hyperlink" Target="https://twitter.com/PwCDigital/status/1131278563859206149" TargetMode="External" /><Relationship Id="rId64" Type="http://schemas.openxmlformats.org/officeDocument/2006/relationships/hyperlink" Target="https://twitter.com/PwCDigital/status/1131589720666976258" TargetMode="External" /><Relationship Id="rId65" Type="http://schemas.openxmlformats.org/officeDocument/2006/relationships/hyperlink" Target="https://twitter.com/tomp1975/status/1131269777798905857" TargetMode="External" /><Relationship Id="rId66" Type="http://schemas.openxmlformats.org/officeDocument/2006/relationships/hyperlink" Target="https://twitter.com/PwCDigital/status/1131916518185476096" TargetMode="External" /><Relationship Id="rId67" Type="http://schemas.openxmlformats.org/officeDocument/2006/relationships/hyperlink" Target="https://twitter.com/PwCAdvisory/status/1131606057908883457" TargetMode="External" /><Relationship Id="rId68" Type="http://schemas.openxmlformats.org/officeDocument/2006/relationships/hyperlink" Target="https://pbs.twimg.com/media/D7HlZheWsAQnQGi.jpg" TargetMode="External" /><Relationship Id="rId69" Type="http://schemas.openxmlformats.org/officeDocument/2006/relationships/hyperlink" Target="https://pbs.twimg.com/media/D6oylU_XsAAMKhx.jpg" TargetMode="External" /><Relationship Id="rId70" Type="http://schemas.openxmlformats.org/officeDocument/2006/relationships/hyperlink" Target="https://pbs.twimg.com/media/D6yulVZW0AAtk1o.jpg" TargetMode="External" /><Relationship Id="rId71" Type="http://schemas.openxmlformats.org/officeDocument/2006/relationships/hyperlink" Target="https://pbs.twimg.com/media/D7NoiXuXsAABgDq.png" TargetMode="External" /><Relationship Id="rId72" Type="http://schemas.openxmlformats.org/officeDocument/2006/relationships/hyperlink" Target="https://pbs.twimg.com/media/D7NoiXuXsAABgDq.png" TargetMode="External" /><Relationship Id="rId73" Type="http://schemas.openxmlformats.org/officeDocument/2006/relationships/hyperlink" Target="https://pbs.twimg.com/media/D7NoiXuXsAABgDq.png" TargetMode="External" /><Relationship Id="rId74" Type="http://schemas.openxmlformats.org/officeDocument/2006/relationships/hyperlink" Target="https://pbs.twimg.com/media/D7M0sEPUYAAPfts.jpg" TargetMode="External" /><Relationship Id="rId75" Type="http://schemas.openxmlformats.org/officeDocument/2006/relationships/hyperlink" Target="https://pbs.twimg.com/media/D7M0sEPUYAAPfts.jpg" TargetMode="External" /><Relationship Id="rId76" Type="http://schemas.openxmlformats.org/officeDocument/2006/relationships/hyperlink" Target="https://pbs.twimg.com/media/D7VYMVhXsAIdKvR.jpg" TargetMode="External" /><Relationship Id="rId77" Type="http://schemas.openxmlformats.org/officeDocument/2006/relationships/hyperlink" Target="https://pbs.twimg.com/media/D7VYMVhXsAIdKvR.jpg" TargetMode="External" /><Relationship Id="rId78" Type="http://schemas.openxmlformats.org/officeDocument/2006/relationships/hyperlink" Target="https://pbs.twimg.com/media/D7VYMVhXsAIdKvR.jpg" TargetMode="External" /><Relationship Id="rId79" Type="http://schemas.openxmlformats.org/officeDocument/2006/relationships/hyperlink" Target="https://pbs.twimg.com/media/D7VYMVhXsAIdKvR.jpg" TargetMode="External" /><Relationship Id="rId80" Type="http://schemas.openxmlformats.org/officeDocument/2006/relationships/hyperlink" Target="https://pbs.twimg.com/media/D5fgKxgWsAA_ZKW.jpg" TargetMode="External" /><Relationship Id="rId81" Type="http://schemas.openxmlformats.org/officeDocument/2006/relationships/hyperlink" Target="https://pbs.twimg.com/media/D7HlZheWsAQnQGi.jpg" TargetMode="External" /><Relationship Id="rId82" Type="http://schemas.openxmlformats.org/officeDocument/2006/relationships/hyperlink" Target="https://pbs.twimg.com/media/D7L-lrrUcAcAMYD.jpg" TargetMode="External" /><Relationship Id="rId83" Type="http://schemas.openxmlformats.org/officeDocument/2006/relationships/hyperlink" Target="https://pbs.twimg.com/ext_tw_video_thumb/1129372794427457536/pu/img/RJ5P6jJhpQ-_KIri.jpg" TargetMode="External" /><Relationship Id="rId84" Type="http://schemas.openxmlformats.org/officeDocument/2006/relationships/hyperlink" Target="https://pbs.twimg.com/media/D7L-lrrUcAcAMYD.jpg" TargetMode="External" /><Relationship Id="rId85" Type="http://schemas.openxmlformats.org/officeDocument/2006/relationships/hyperlink" Target="https://pbs.twimg.com/media/D6sTmeEW0AEQZai.jpg" TargetMode="External" /><Relationship Id="rId86" Type="http://schemas.openxmlformats.org/officeDocument/2006/relationships/hyperlink" Target="https://pbs.twimg.com/ext_tw_video_thumb/1131603510276050951/pu/img/pRslTJX2Ulj9W0Bq.jpg" TargetMode="External" /><Relationship Id="rId87" Type="http://schemas.openxmlformats.org/officeDocument/2006/relationships/hyperlink" Target="https://pbs.twimg.com/media/D3GPDp4X0AIQysh.png" TargetMode="External" /><Relationship Id="rId88" Type="http://schemas.openxmlformats.org/officeDocument/2006/relationships/hyperlink" Target="https://pbs.twimg.com/media/D6nkzqgW4AIsWgu.jpg" TargetMode="External" /><Relationship Id="rId89" Type="http://schemas.openxmlformats.org/officeDocument/2006/relationships/hyperlink" Target="https://pbs.twimg.com/media/D6oylU_XsAAMKhx.jpg" TargetMode="External" /><Relationship Id="rId90" Type="http://schemas.openxmlformats.org/officeDocument/2006/relationships/hyperlink" Target="https://pbs.twimg.com/media/D7HcU-7XoAIry4d.jpg" TargetMode="External" /><Relationship Id="rId91" Type="http://schemas.openxmlformats.org/officeDocument/2006/relationships/hyperlink" Target="https://pbs.twimg.com/media/D7LUrHLXoAENZyQ.jpg" TargetMode="External" /><Relationship Id="rId92" Type="http://schemas.openxmlformats.org/officeDocument/2006/relationships/hyperlink" Target="https://pbs.twimg.com/media/D7HlZheWsAQnQGi.jpg" TargetMode="External" /><Relationship Id="rId93" Type="http://schemas.openxmlformats.org/officeDocument/2006/relationships/hyperlink" Target="https://pbs.twimg.com/media/D6oylU_XsAAMKhx.jpg" TargetMode="External" /><Relationship Id="rId94" Type="http://schemas.openxmlformats.org/officeDocument/2006/relationships/hyperlink" Target="http://pbs.twimg.com/profile_images/707012891820445697/lNHdweh7_normal.jpg" TargetMode="External" /><Relationship Id="rId95" Type="http://schemas.openxmlformats.org/officeDocument/2006/relationships/hyperlink" Target="http://pbs.twimg.com/profile_images/928259823161917443/Q7KDDkhI_normal.jpg" TargetMode="External" /><Relationship Id="rId96" Type="http://schemas.openxmlformats.org/officeDocument/2006/relationships/hyperlink" Target="http://pbs.twimg.com/profile_images/928259823161917443/Q7KDDkhI_normal.jpg" TargetMode="External" /><Relationship Id="rId97" Type="http://schemas.openxmlformats.org/officeDocument/2006/relationships/hyperlink" Target="http://pbs.twimg.com/profile_images/928259823161917443/Q7KDDkhI_normal.jpg" TargetMode="External" /><Relationship Id="rId98" Type="http://schemas.openxmlformats.org/officeDocument/2006/relationships/hyperlink" Target="http://pbs.twimg.com/profile_images/933753235013173248/purlQ8YN_normal.jpg" TargetMode="External" /><Relationship Id="rId99" Type="http://schemas.openxmlformats.org/officeDocument/2006/relationships/hyperlink" Target="http://pbs.twimg.com/profile_images/933753235013173248/purlQ8YN_normal.jpg" TargetMode="External" /><Relationship Id="rId100" Type="http://schemas.openxmlformats.org/officeDocument/2006/relationships/hyperlink" Target="http://pbs.twimg.com/profile_images/933753235013173248/purlQ8YN_normal.jpg" TargetMode="External" /><Relationship Id="rId101" Type="http://schemas.openxmlformats.org/officeDocument/2006/relationships/hyperlink" Target="http://pbs.twimg.com/profile_images/1064235369665835008/Ey7qsA0I_normal.jpg" TargetMode="External" /><Relationship Id="rId102" Type="http://schemas.openxmlformats.org/officeDocument/2006/relationships/hyperlink" Target="http://pbs.twimg.com/profile_images/1064235369665835008/Ey7qsA0I_normal.jpg" TargetMode="External" /><Relationship Id="rId103" Type="http://schemas.openxmlformats.org/officeDocument/2006/relationships/hyperlink" Target="http://pbs.twimg.com/profile_images/1064235369665835008/Ey7qsA0I_normal.jpg" TargetMode="External" /><Relationship Id="rId104" Type="http://schemas.openxmlformats.org/officeDocument/2006/relationships/hyperlink" Target="http://pbs.twimg.com/profile_images/987381775130226688/yczfFLo7_normal.jpg" TargetMode="External" /><Relationship Id="rId105" Type="http://schemas.openxmlformats.org/officeDocument/2006/relationships/hyperlink" Target="http://pbs.twimg.com/profile_images/987381775130226688/yczfFLo7_normal.jpg" TargetMode="External" /><Relationship Id="rId106" Type="http://schemas.openxmlformats.org/officeDocument/2006/relationships/hyperlink" Target="http://pbs.twimg.com/profile_images/987381775130226688/yczfFLo7_normal.jpg" TargetMode="External" /><Relationship Id="rId107" Type="http://schemas.openxmlformats.org/officeDocument/2006/relationships/hyperlink" Target="http://pbs.twimg.com/profile_images/867043702887284736/OfF8J9QS_normal.jpg" TargetMode="External" /><Relationship Id="rId108" Type="http://schemas.openxmlformats.org/officeDocument/2006/relationships/hyperlink" Target="http://pbs.twimg.com/profile_images/867043702887284736/OfF8J9QS_normal.jpg" TargetMode="External" /><Relationship Id="rId109" Type="http://schemas.openxmlformats.org/officeDocument/2006/relationships/hyperlink" Target="http://pbs.twimg.com/profile_images/867043702887284736/OfF8J9QS_normal.jpg" TargetMode="External" /><Relationship Id="rId110" Type="http://schemas.openxmlformats.org/officeDocument/2006/relationships/hyperlink" Target="http://pbs.twimg.com/profile_images/700028635101540352/NXPOO5_0_normal.jpg" TargetMode="External" /><Relationship Id="rId111" Type="http://schemas.openxmlformats.org/officeDocument/2006/relationships/hyperlink" Target="http://pbs.twimg.com/profile_images/700028635101540352/NXPOO5_0_normal.jpg" TargetMode="External" /><Relationship Id="rId112" Type="http://schemas.openxmlformats.org/officeDocument/2006/relationships/hyperlink" Target="http://pbs.twimg.com/profile_images/700028635101540352/NXPOO5_0_normal.jpg" TargetMode="External" /><Relationship Id="rId113" Type="http://schemas.openxmlformats.org/officeDocument/2006/relationships/hyperlink" Target="http://pbs.twimg.com/profile_images/1104922747837313027/KgpQd1EZ_normal.jpg" TargetMode="External" /><Relationship Id="rId114" Type="http://schemas.openxmlformats.org/officeDocument/2006/relationships/hyperlink" Target="http://pbs.twimg.com/profile_images/1104922747837313027/KgpQd1EZ_normal.jpg" TargetMode="External" /><Relationship Id="rId115" Type="http://schemas.openxmlformats.org/officeDocument/2006/relationships/hyperlink" Target="http://pbs.twimg.com/profile_images/1104922747837313027/KgpQd1EZ_normal.jpg" TargetMode="External" /><Relationship Id="rId116" Type="http://schemas.openxmlformats.org/officeDocument/2006/relationships/hyperlink" Target="http://pbs.twimg.com/profile_images/930006740417921024/lrcsGATB_normal.jpg" TargetMode="External" /><Relationship Id="rId117" Type="http://schemas.openxmlformats.org/officeDocument/2006/relationships/hyperlink" Target="http://pbs.twimg.com/profile_images/930006740417921024/lrcsGATB_normal.jpg" TargetMode="External" /><Relationship Id="rId118" Type="http://schemas.openxmlformats.org/officeDocument/2006/relationships/hyperlink" Target="http://pbs.twimg.com/profile_images/977093540793802752/StYPeWcR_normal.jpg" TargetMode="External" /><Relationship Id="rId119" Type="http://schemas.openxmlformats.org/officeDocument/2006/relationships/hyperlink" Target="http://pbs.twimg.com/profile_images/977093540793802752/StYPeWcR_normal.jpg" TargetMode="External" /><Relationship Id="rId120" Type="http://schemas.openxmlformats.org/officeDocument/2006/relationships/hyperlink" Target="http://pbs.twimg.com/profile_images/977093540793802752/StYPeWcR_normal.jpg" TargetMode="External" /><Relationship Id="rId121" Type="http://schemas.openxmlformats.org/officeDocument/2006/relationships/hyperlink" Target="http://pbs.twimg.com/profile_images/1056281293221175296/osUIrpZD_normal.jpg" TargetMode="External" /><Relationship Id="rId122" Type="http://schemas.openxmlformats.org/officeDocument/2006/relationships/hyperlink" Target="http://pbs.twimg.com/profile_images/1056281293221175296/osUIrpZD_normal.jpg" TargetMode="External" /><Relationship Id="rId123" Type="http://schemas.openxmlformats.org/officeDocument/2006/relationships/hyperlink" Target="http://pbs.twimg.com/profile_images/747119092855934976/IdWbsESj_normal.jpg" TargetMode="External" /><Relationship Id="rId124" Type="http://schemas.openxmlformats.org/officeDocument/2006/relationships/hyperlink" Target="http://pbs.twimg.com/profile_images/970295225808760832/gAQwDqFy_normal.jpg" TargetMode="External" /><Relationship Id="rId125" Type="http://schemas.openxmlformats.org/officeDocument/2006/relationships/hyperlink" Target="https://pbs.twimg.com/media/D6yulVZW0AAtk1o.jpg" TargetMode="External" /><Relationship Id="rId126" Type="http://schemas.openxmlformats.org/officeDocument/2006/relationships/hyperlink" Target="http://pbs.twimg.com/profile_images/885189341106122754/1UWMZapQ_normal.jpg" TargetMode="External" /><Relationship Id="rId127" Type="http://schemas.openxmlformats.org/officeDocument/2006/relationships/hyperlink" Target="http://pbs.twimg.com/profile_images/885189341106122754/1UWMZapQ_normal.jpg" TargetMode="External" /><Relationship Id="rId128" Type="http://schemas.openxmlformats.org/officeDocument/2006/relationships/hyperlink" Target="http://pbs.twimg.com/profile_images/1055138247528013824/ICA3kHbp_normal.jpg" TargetMode="External" /><Relationship Id="rId129" Type="http://schemas.openxmlformats.org/officeDocument/2006/relationships/hyperlink" Target="http://pbs.twimg.com/profile_images/1055138247528013824/ICA3kHbp_normal.jpg" TargetMode="External" /><Relationship Id="rId130" Type="http://schemas.openxmlformats.org/officeDocument/2006/relationships/hyperlink" Target="http://pbs.twimg.com/profile_images/859545013985976322/G_wDES-Z_normal.jpg" TargetMode="External" /><Relationship Id="rId131" Type="http://schemas.openxmlformats.org/officeDocument/2006/relationships/hyperlink" Target="http://pbs.twimg.com/profile_images/859545013985976322/G_wDES-Z_normal.jpg" TargetMode="External" /><Relationship Id="rId132" Type="http://schemas.openxmlformats.org/officeDocument/2006/relationships/hyperlink" Target="http://pbs.twimg.com/profile_images/617844862793048064/NvRkX33U_normal.jpg" TargetMode="External" /><Relationship Id="rId133" Type="http://schemas.openxmlformats.org/officeDocument/2006/relationships/hyperlink" Target="http://pbs.twimg.com/profile_images/1089615089299345414/qKlq_J1Y_normal.jpg" TargetMode="External" /><Relationship Id="rId134" Type="http://schemas.openxmlformats.org/officeDocument/2006/relationships/hyperlink" Target="http://pbs.twimg.com/profile_images/1089615089299345414/qKlq_J1Y_normal.jpg" TargetMode="External" /><Relationship Id="rId135" Type="http://schemas.openxmlformats.org/officeDocument/2006/relationships/hyperlink" Target="http://pbs.twimg.com/profile_images/965509663381970945/gV1mf-rH_normal.jpg" TargetMode="External" /><Relationship Id="rId136" Type="http://schemas.openxmlformats.org/officeDocument/2006/relationships/hyperlink" Target="http://pbs.twimg.com/profile_images/735021690636357632/gdgyT2C5_normal.jpg" TargetMode="External" /><Relationship Id="rId137" Type="http://schemas.openxmlformats.org/officeDocument/2006/relationships/hyperlink" Target="http://pbs.twimg.com/profile_images/735021690636357632/gdgyT2C5_normal.jpg" TargetMode="External" /><Relationship Id="rId138" Type="http://schemas.openxmlformats.org/officeDocument/2006/relationships/hyperlink" Target="http://pbs.twimg.com/profile_images/735021690636357632/gdgyT2C5_normal.jpg" TargetMode="External" /><Relationship Id="rId139" Type="http://schemas.openxmlformats.org/officeDocument/2006/relationships/hyperlink" Target="http://pbs.twimg.com/profile_images/1013625278684323840/8Ajj0bfW_normal.jpg" TargetMode="External" /><Relationship Id="rId140" Type="http://schemas.openxmlformats.org/officeDocument/2006/relationships/hyperlink" Target="http://pbs.twimg.com/profile_images/1013625278684323840/8Ajj0bfW_normal.jpg" TargetMode="External" /><Relationship Id="rId141" Type="http://schemas.openxmlformats.org/officeDocument/2006/relationships/hyperlink" Target="http://pbs.twimg.com/profile_images/1013625278684323840/8Ajj0bfW_normal.jpg" TargetMode="External" /><Relationship Id="rId142" Type="http://schemas.openxmlformats.org/officeDocument/2006/relationships/hyperlink" Target="https://pbs.twimg.com/media/D7NoiXuXsAABgDq.png" TargetMode="External" /><Relationship Id="rId143" Type="http://schemas.openxmlformats.org/officeDocument/2006/relationships/hyperlink" Target="https://pbs.twimg.com/media/D7NoiXuXsAABgDq.png" TargetMode="External" /><Relationship Id="rId144" Type="http://schemas.openxmlformats.org/officeDocument/2006/relationships/hyperlink" Target="https://pbs.twimg.com/media/D7NoiXuXsAABgDq.png" TargetMode="External" /><Relationship Id="rId145" Type="http://schemas.openxmlformats.org/officeDocument/2006/relationships/hyperlink" Target="http://pbs.twimg.com/profile_images/1092788478457405440/zMna80e7_normal.jpg" TargetMode="External" /><Relationship Id="rId146" Type="http://schemas.openxmlformats.org/officeDocument/2006/relationships/hyperlink" Target="http://pbs.twimg.com/profile_images/1092788478457405440/zMna80e7_normal.jpg" TargetMode="External" /><Relationship Id="rId147" Type="http://schemas.openxmlformats.org/officeDocument/2006/relationships/hyperlink" Target="http://pbs.twimg.com/profile_images/1092788478457405440/zMna80e7_normal.jpg" TargetMode="External" /><Relationship Id="rId148" Type="http://schemas.openxmlformats.org/officeDocument/2006/relationships/hyperlink" Target="http://pbs.twimg.com/profile_images/913622863319650304/OTV204oL_normal.jpg" TargetMode="External" /><Relationship Id="rId149" Type="http://schemas.openxmlformats.org/officeDocument/2006/relationships/hyperlink" Target="http://pbs.twimg.com/profile_images/913622863319650304/OTV204oL_normal.jpg" TargetMode="External" /><Relationship Id="rId150" Type="http://schemas.openxmlformats.org/officeDocument/2006/relationships/hyperlink" Target="http://pbs.twimg.com/profile_images/3610073662/1eb7b6fefb6297e23785b1e57852b020_normal.jpeg" TargetMode="External" /><Relationship Id="rId151" Type="http://schemas.openxmlformats.org/officeDocument/2006/relationships/hyperlink" Target="https://pbs.twimg.com/media/D7M0sEPUYAAPfts.jpg" TargetMode="External" /><Relationship Id="rId152" Type="http://schemas.openxmlformats.org/officeDocument/2006/relationships/hyperlink" Target="http://pbs.twimg.com/profile_images/1130213762835861506/49Mwn7Mp_normal.jpg" TargetMode="External" /><Relationship Id="rId153" Type="http://schemas.openxmlformats.org/officeDocument/2006/relationships/hyperlink" Target="https://pbs.twimg.com/media/D7M0sEPUYAAPfts.jpg" TargetMode="External" /><Relationship Id="rId154" Type="http://schemas.openxmlformats.org/officeDocument/2006/relationships/hyperlink" Target="http://pbs.twimg.com/profile_images/1108480949379948544/W74mEX1t_normal.png" TargetMode="External" /><Relationship Id="rId155" Type="http://schemas.openxmlformats.org/officeDocument/2006/relationships/hyperlink" Target="http://pbs.twimg.com/profile_images/1108480949379948544/W74mEX1t_normal.png" TargetMode="External" /><Relationship Id="rId156" Type="http://schemas.openxmlformats.org/officeDocument/2006/relationships/hyperlink" Target="http://pbs.twimg.com/profile_images/1108480949379948544/W74mEX1t_normal.png" TargetMode="External" /><Relationship Id="rId157" Type="http://schemas.openxmlformats.org/officeDocument/2006/relationships/hyperlink" Target="http://pbs.twimg.com/profile_images/1108480949379948544/W74mEX1t_normal.png" TargetMode="External" /><Relationship Id="rId158" Type="http://schemas.openxmlformats.org/officeDocument/2006/relationships/hyperlink" Target="http://pbs.twimg.com/profile_images/1130213762835861506/49Mwn7Mp_normal.jpg" TargetMode="External" /><Relationship Id="rId159" Type="http://schemas.openxmlformats.org/officeDocument/2006/relationships/hyperlink" Target="http://pbs.twimg.com/profile_images/1130213762835861506/49Mwn7Mp_normal.jpg" TargetMode="External" /><Relationship Id="rId160" Type="http://schemas.openxmlformats.org/officeDocument/2006/relationships/hyperlink" Target="http://pbs.twimg.com/profile_images/1130213762835861506/49Mwn7Mp_normal.jpg" TargetMode="External" /><Relationship Id="rId161" Type="http://schemas.openxmlformats.org/officeDocument/2006/relationships/hyperlink" Target="http://pbs.twimg.com/profile_images/1130213762835861506/49Mwn7Mp_normal.jpg" TargetMode="External" /><Relationship Id="rId162" Type="http://schemas.openxmlformats.org/officeDocument/2006/relationships/hyperlink" Target="http://pbs.twimg.com/profile_images/1130213762835861506/49Mwn7Mp_normal.jpg" TargetMode="External" /><Relationship Id="rId163" Type="http://schemas.openxmlformats.org/officeDocument/2006/relationships/hyperlink" Target="http://pbs.twimg.com/profile_images/1130213762835861506/49Mwn7Mp_normal.jpg" TargetMode="External" /><Relationship Id="rId164" Type="http://schemas.openxmlformats.org/officeDocument/2006/relationships/hyperlink" Target="http://pbs.twimg.com/profile_images/984150624106266624/uCDQfw8C_normal.jpg" TargetMode="External" /><Relationship Id="rId165" Type="http://schemas.openxmlformats.org/officeDocument/2006/relationships/hyperlink" Target="http://pbs.twimg.com/profile_images/984150624106266624/uCDQfw8C_normal.jpg" TargetMode="External" /><Relationship Id="rId166" Type="http://schemas.openxmlformats.org/officeDocument/2006/relationships/hyperlink" Target="http://pbs.twimg.com/profile_images/984150624106266624/uCDQfw8C_normal.jpg" TargetMode="External" /><Relationship Id="rId167" Type="http://schemas.openxmlformats.org/officeDocument/2006/relationships/hyperlink" Target="https://pbs.twimg.com/media/D7VYMVhXsAIdKvR.jpg" TargetMode="External" /><Relationship Id="rId168" Type="http://schemas.openxmlformats.org/officeDocument/2006/relationships/hyperlink" Target="https://pbs.twimg.com/media/D7VYMVhXsAIdKvR.jpg" TargetMode="External" /><Relationship Id="rId169" Type="http://schemas.openxmlformats.org/officeDocument/2006/relationships/hyperlink" Target="https://pbs.twimg.com/media/D7VYMVhXsAIdKvR.jpg" TargetMode="External" /><Relationship Id="rId170" Type="http://schemas.openxmlformats.org/officeDocument/2006/relationships/hyperlink" Target="https://pbs.twimg.com/media/D7VYMVhXsAIdKvR.jpg" TargetMode="External" /><Relationship Id="rId171" Type="http://schemas.openxmlformats.org/officeDocument/2006/relationships/hyperlink" Target="https://pbs.twimg.com/media/D5fgKxgWsAA_ZKW.jpg" TargetMode="External" /><Relationship Id="rId172" Type="http://schemas.openxmlformats.org/officeDocument/2006/relationships/hyperlink" Target="http://pbs.twimg.com/profile_images/801237123353415680/CdEx6b9r_normal.jpg" TargetMode="External" /><Relationship Id="rId173" Type="http://schemas.openxmlformats.org/officeDocument/2006/relationships/hyperlink" Target="http://pbs.twimg.com/profile_images/1093191802205675523/EprN5N5R_normal.jpg" TargetMode="External" /><Relationship Id="rId174" Type="http://schemas.openxmlformats.org/officeDocument/2006/relationships/hyperlink" Target="http://pbs.twimg.com/profile_images/801237123353415680/CdEx6b9r_normal.jpg" TargetMode="External" /><Relationship Id="rId175" Type="http://schemas.openxmlformats.org/officeDocument/2006/relationships/hyperlink" Target="http://pbs.twimg.com/profile_images/1093191802205675523/EprN5N5R_normal.jpg" TargetMode="External" /><Relationship Id="rId176" Type="http://schemas.openxmlformats.org/officeDocument/2006/relationships/hyperlink" Target="http://pbs.twimg.com/profile_images/1093191802205675523/EprN5N5R_normal.jpg" TargetMode="External" /><Relationship Id="rId177" Type="http://schemas.openxmlformats.org/officeDocument/2006/relationships/hyperlink" Target="http://pbs.twimg.com/profile_images/1093191802205675523/EprN5N5R_normal.jpg" TargetMode="External" /><Relationship Id="rId178" Type="http://schemas.openxmlformats.org/officeDocument/2006/relationships/hyperlink" Target="http://pbs.twimg.com/profile_images/1093191802205675523/EprN5N5R_normal.jpg" TargetMode="External" /><Relationship Id="rId179" Type="http://schemas.openxmlformats.org/officeDocument/2006/relationships/hyperlink" Target="http://pbs.twimg.com/profile_images/1093191802205675523/EprN5N5R_normal.jpg" TargetMode="External" /><Relationship Id="rId180" Type="http://schemas.openxmlformats.org/officeDocument/2006/relationships/hyperlink" Target="http://pbs.twimg.com/profile_images/1093191802205675523/EprN5N5R_normal.jpg" TargetMode="External" /><Relationship Id="rId181" Type="http://schemas.openxmlformats.org/officeDocument/2006/relationships/hyperlink" Target="http://pbs.twimg.com/profile_images/1093191802205675523/EprN5N5R_normal.jpg" TargetMode="External" /><Relationship Id="rId182" Type="http://schemas.openxmlformats.org/officeDocument/2006/relationships/hyperlink" Target="https://pbs.twimg.com/media/D7HlZheWsAQnQGi.jpg" TargetMode="External" /><Relationship Id="rId183" Type="http://schemas.openxmlformats.org/officeDocument/2006/relationships/hyperlink" Target="http://pbs.twimg.com/profile_images/1093191802205675523/EprN5N5R_normal.jpg" TargetMode="External" /><Relationship Id="rId184" Type="http://schemas.openxmlformats.org/officeDocument/2006/relationships/hyperlink" Target="https://pbs.twimg.com/media/D7L-lrrUcAcAMYD.jpg" TargetMode="External" /><Relationship Id="rId185" Type="http://schemas.openxmlformats.org/officeDocument/2006/relationships/hyperlink" Target="http://pbs.twimg.com/profile_images/1093191802205675523/EprN5N5R_normal.jpg" TargetMode="External" /><Relationship Id="rId186" Type="http://schemas.openxmlformats.org/officeDocument/2006/relationships/hyperlink" Target="https://pbs.twimg.com/ext_tw_video_thumb/1129372794427457536/pu/img/RJ5P6jJhpQ-_KIri.jpg" TargetMode="External" /><Relationship Id="rId187" Type="http://schemas.openxmlformats.org/officeDocument/2006/relationships/hyperlink" Target="https://pbs.twimg.com/media/D7L-lrrUcAcAMYD.jpg" TargetMode="External" /><Relationship Id="rId188" Type="http://schemas.openxmlformats.org/officeDocument/2006/relationships/hyperlink" Target="http://pbs.twimg.com/profile_images/1093191802205675523/EprN5N5R_normal.jpg" TargetMode="External" /><Relationship Id="rId189" Type="http://schemas.openxmlformats.org/officeDocument/2006/relationships/hyperlink" Target="http://pbs.twimg.com/profile_images/1093191802205675523/EprN5N5R_normal.jpg" TargetMode="External" /><Relationship Id="rId190" Type="http://schemas.openxmlformats.org/officeDocument/2006/relationships/hyperlink" Target="http://pbs.twimg.com/profile_images/1093191802205675523/EprN5N5R_normal.jpg" TargetMode="External" /><Relationship Id="rId191" Type="http://schemas.openxmlformats.org/officeDocument/2006/relationships/hyperlink" Target="http://pbs.twimg.com/profile_images/1093191802205675523/EprN5N5R_normal.jpg" TargetMode="External" /><Relationship Id="rId192" Type="http://schemas.openxmlformats.org/officeDocument/2006/relationships/hyperlink" Target="http://pbs.twimg.com/profile_images/1093191802205675523/EprN5N5R_normal.jpg" TargetMode="External" /><Relationship Id="rId193" Type="http://schemas.openxmlformats.org/officeDocument/2006/relationships/hyperlink" Target="http://pbs.twimg.com/profile_images/1093191802205675523/EprN5N5R_normal.jpg" TargetMode="External" /><Relationship Id="rId194" Type="http://schemas.openxmlformats.org/officeDocument/2006/relationships/hyperlink" Target="http://pbs.twimg.com/profile_images/1093191802205675523/EprN5N5R_normal.jpg" TargetMode="External" /><Relationship Id="rId195" Type="http://schemas.openxmlformats.org/officeDocument/2006/relationships/hyperlink" Target="http://pbs.twimg.com/profile_images/940709364138172417/UYYm5jFu_normal.jpg" TargetMode="External" /><Relationship Id="rId196" Type="http://schemas.openxmlformats.org/officeDocument/2006/relationships/hyperlink" Target="http://pbs.twimg.com/profile_images/1093191802205675523/EprN5N5R_normal.jpg" TargetMode="External" /><Relationship Id="rId197" Type="http://schemas.openxmlformats.org/officeDocument/2006/relationships/hyperlink" Target="http://pbs.twimg.com/profile_images/1093191802205675523/EprN5N5R_normal.jpg" TargetMode="External" /><Relationship Id="rId198" Type="http://schemas.openxmlformats.org/officeDocument/2006/relationships/hyperlink" Target="http://pbs.twimg.com/profile_images/1093191802205675523/EprN5N5R_normal.jpg" TargetMode="External" /><Relationship Id="rId199" Type="http://schemas.openxmlformats.org/officeDocument/2006/relationships/hyperlink" Target="http://pbs.twimg.com/profile_images/1093191802205675523/EprN5N5R_normal.jpg" TargetMode="External" /><Relationship Id="rId200" Type="http://schemas.openxmlformats.org/officeDocument/2006/relationships/hyperlink" Target="https://pbs.twimg.com/media/D6sTmeEW0AEQZai.jpg" TargetMode="External" /><Relationship Id="rId201" Type="http://schemas.openxmlformats.org/officeDocument/2006/relationships/hyperlink" Target="https://pbs.twimg.com/ext_tw_video_thumb/1131603510276050951/pu/img/pRslTJX2Ulj9W0Bq.jpg" TargetMode="External" /><Relationship Id="rId202" Type="http://schemas.openxmlformats.org/officeDocument/2006/relationships/hyperlink" Target="http://pbs.twimg.com/profile_images/1093191802205675523/EprN5N5R_normal.jpg" TargetMode="External" /><Relationship Id="rId203" Type="http://schemas.openxmlformats.org/officeDocument/2006/relationships/hyperlink" Target="http://pbs.twimg.com/profile_images/1093191802205675523/EprN5N5R_normal.jpg" TargetMode="External" /><Relationship Id="rId204" Type="http://schemas.openxmlformats.org/officeDocument/2006/relationships/hyperlink" Target="https://pbs.twimg.com/media/D3GPDp4X0AIQysh.png" TargetMode="External" /><Relationship Id="rId205" Type="http://schemas.openxmlformats.org/officeDocument/2006/relationships/hyperlink" Target="https://pbs.twimg.com/media/D6nkzqgW4AIsWgu.jpg" TargetMode="External" /><Relationship Id="rId206" Type="http://schemas.openxmlformats.org/officeDocument/2006/relationships/hyperlink" Target="https://pbs.twimg.com/media/D6oylU_XsAAMKhx.jpg" TargetMode="External" /><Relationship Id="rId207" Type="http://schemas.openxmlformats.org/officeDocument/2006/relationships/hyperlink" Target="http://pbs.twimg.com/profile_images/1093191802205675523/EprN5N5R_normal.jpg" TargetMode="External" /><Relationship Id="rId208" Type="http://schemas.openxmlformats.org/officeDocument/2006/relationships/hyperlink" Target="https://pbs.twimg.com/media/D7HcU-7XoAIry4d.jpg" TargetMode="External" /><Relationship Id="rId209" Type="http://schemas.openxmlformats.org/officeDocument/2006/relationships/hyperlink" Target="https://pbs.twimg.com/media/D7LUrHLXoAENZyQ.jpg" TargetMode="External" /><Relationship Id="rId210" Type="http://schemas.openxmlformats.org/officeDocument/2006/relationships/hyperlink" Target="http://pbs.twimg.com/profile_images/1093191802205675523/EprN5N5R_normal.jpg" TargetMode="External" /><Relationship Id="rId211" Type="http://schemas.openxmlformats.org/officeDocument/2006/relationships/hyperlink" Target="http://pbs.twimg.com/profile_images/1350600579/Phil_Buckle_5409_small_normal.jpg" TargetMode="External" /><Relationship Id="rId212" Type="http://schemas.openxmlformats.org/officeDocument/2006/relationships/hyperlink" Target="http://pbs.twimg.com/profile_images/1350600579/Phil_Buckle_5409_small_normal.jpg" TargetMode="External" /><Relationship Id="rId213" Type="http://schemas.openxmlformats.org/officeDocument/2006/relationships/hyperlink" Target="http://pbs.twimg.com/profile_images/1350600579/Phil_Buckle_5409_small_normal.jpg" TargetMode="External" /><Relationship Id="rId214" Type="http://schemas.openxmlformats.org/officeDocument/2006/relationships/hyperlink" Target="http://pbs.twimg.com/profile_images/1350600579/Phil_Buckle_5409_small_normal.jpg" TargetMode="External" /><Relationship Id="rId215" Type="http://schemas.openxmlformats.org/officeDocument/2006/relationships/hyperlink" Target="http://pbs.twimg.com/profile_images/1350600579/Phil_Buckle_5409_small_normal.jpg" TargetMode="External" /><Relationship Id="rId216" Type="http://schemas.openxmlformats.org/officeDocument/2006/relationships/hyperlink" Target="http://pbs.twimg.com/profile_images/1350600579/Phil_Buckle_5409_small_normal.jpg" TargetMode="External" /><Relationship Id="rId217" Type="http://schemas.openxmlformats.org/officeDocument/2006/relationships/hyperlink" Target="http://pbs.twimg.com/profile_images/1350600579/Phil_Buckle_5409_small_normal.jpg" TargetMode="External" /><Relationship Id="rId218" Type="http://schemas.openxmlformats.org/officeDocument/2006/relationships/hyperlink" Target="http://pbs.twimg.com/profile_images/1350600579/Phil_Buckle_5409_small_normal.jpg" TargetMode="External" /><Relationship Id="rId219" Type="http://schemas.openxmlformats.org/officeDocument/2006/relationships/hyperlink" Target="http://pbs.twimg.com/profile_images/1350600579/Phil_Buckle_5409_small_normal.jpg" TargetMode="External" /><Relationship Id="rId220" Type="http://schemas.openxmlformats.org/officeDocument/2006/relationships/hyperlink" Target="http://pbs.twimg.com/profile_images/1350600579/Phil_Buckle_5409_small_normal.jpg" TargetMode="External" /><Relationship Id="rId221" Type="http://schemas.openxmlformats.org/officeDocument/2006/relationships/hyperlink" Target="http://pbs.twimg.com/profile_images/1350600579/Phil_Buckle_5409_small_normal.jpg" TargetMode="External" /><Relationship Id="rId222" Type="http://schemas.openxmlformats.org/officeDocument/2006/relationships/hyperlink" Target="http://pbs.twimg.com/profile_images/1350600579/Phil_Buckle_5409_small_normal.jpg" TargetMode="External" /><Relationship Id="rId223" Type="http://schemas.openxmlformats.org/officeDocument/2006/relationships/hyperlink" Target="http://pbs.twimg.com/profile_images/1350600579/Phil_Buckle_5409_small_normal.jpg" TargetMode="External" /><Relationship Id="rId224" Type="http://schemas.openxmlformats.org/officeDocument/2006/relationships/hyperlink" Target="http://pbs.twimg.com/profile_images/1350600579/Phil_Buckle_5409_small_normal.jpg" TargetMode="External" /><Relationship Id="rId225" Type="http://schemas.openxmlformats.org/officeDocument/2006/relationships/hyperlink" Target="https://twitter.com/#!/pwcus/status/1130937270964502528" TargetMode="External" /><Relationship Id="rId226" Type="http://schemas.openxmlformats.org/officeDocument/2006/relationships/hyperlink" Target="https://twitter.com/#!/nsharma007/status/1128806855617257472" TargetMode="External" /><Relationship Id="rId227" Type="http://schemas.openxmlformats.org/officeDocument/2006/relationships/hyperlink" Target="https://twitter.com/#!/databreach9111/status/1128810724984328192" TargetMode="External" /><Relationship Id="rId228" Type="http://schemas.openxmlformats.org/officeDocument/2006/relationships/hyperlink" Target="https://twitter.com/#!/cleardiff/status/1128876423706423297" TargetMode="External" /><Relationship Id="rId229" Type="http://schemas.openxmlformats.org/officeDocument/2006/relationships/hyperlink" Target="https://twitter.com/#!/cleardiff/status/1128876423706423297" TargetMode="External" /><Relationship Id="rId230" Type="http://schemas.openxmlformats.org/officeDocument/2006/relationships/hyperlink" Target="https://twitter.com/#!/cleardiff/status/1128876423706423297" TargetMode="External" /><Relationship Id="rId231" Type="http://schemas.openxmlformats.org/officeDocument/2006/relationships/hyperlink" Target="https://twitter.com/#!/kemelblue/status/1128876104154923008" TargetMode="External" /><Relationship Id="rId232" Type="http://schemas.openxmlformats.org/officeDocument/2006/relationships/hyperlink" Target="https://twitter.com/#!/kemelblue/status/1128876104154923008" TargetMode="External" /><Relationship Id="rId233" Type="http://schemas.openxmlformats.org/officeDocument/2006/relationships/hyperlink" Target="https://twitter.com/#!/kemelblue/status/1128876104154923008" TargetMode="External" /><Relationship Id="rId234" Type="http://schemas.openxmlformats.org/officeDocument/2006/relationships/hyperlink" Target="https://twitter.com/#!/digitaltransf11/status/1128877575265300482" TargetMode="External" /><Relationship Id="rId235" Type="http://schemas.openxmlformats.org/officeDocument/2006/relationships/hyperlink" Target="https://twitter.com/#!/digitaltransf11/status/1128877575265300482" TargetMode="External" /><Relationship Id="rId236" Type="http://schemas.openxmlformats.org/officeDocument/2006/relationships/hyperlink" Target="https://twitter.com/#!/digitaltransf11/status/1128877575265300482" TargetMode="External" /><Relationship Id="rId237" Type="http://schemas.openxmlformats.org/officeDocument/2006/relationships/hyperlink" Target="https://twitter.com/#!/vmwcioexchange/status/1128721782108770306" TargetMode="External" /><Relationship Id="rId238" Type="http://schemas.openxmlformats.org/officeDocument/2006/relationships/hyperlink" Target="https://twitter.com/#!/vmwcioexchange/status/1128721782108770306" TargetMode="External" /><Relationship Id="rId239" Type="http://schemas.openxmlformats.org/officeDocument/2006/relationships/hyperlink" Target="https://twitter.com/#!/vmwcioexchange/status/1128721782108770306" TargetMode="External" /><Relationship Id="rId240" Type="http://schemas.openxmlformats.org/officeDocument/2006/relationships/hyperlink" Target="https://twitter.com/#!/mti_technology/status/1128908798360457216" TargetMode="External" /><Relationship Id="rId241" Type="http://schemas.openxmlformats.org/officeDocument/2006/relationships/hyperlink" Target="https://twitter.com/#!/mti_technology/status/1128908798360457216" TargetMode="External" /><Relationship Id="rId242" Type="http://schemas.openxmlformats.org/officeDocument/2006/relationships/hyperlink" Target="https://twitter.com/#!/mti_technology/status/1128908798360457216" TargetMode="External" /><Relationship Id="rId243" Type="http://schemas.openxmlformats.org/officeDocument/2006/relationships/hyperlink" Target="https://twitter.com/#!/gauravjoshi46/status/1128943301699096577" TargetMode="External" /><Relationship Id="rId244" Type="http://schemas.openxmlformats.org/officeDocument/2006/relationships/hyperlink" Target="https://twitter.com/#!/gauravjoshi46/status/1128943301699096577" TargetMode="External" /><Relationship Id="rId245" Type="http://schemas.openxmlformats.org/officeDocument/2006/relationships/hyperlink" Target="https://twitter.com/#!/gauravjoshi46/status/1128943301699096577" TargetMode="External" /><Relationship Id="rId246" Type="http://schemas.openxmlformats.org/officeDocument/2006/relationships/hyperlink" Target="https://twitter.com/#!/benediktfrenzel/status/1128946253696385025" TargetMode="External" /><Relationship Id="rId247" Type="http://schemas.openxmlformats.org/officeDocument/2006/relationships/hyperlink" Target="https://twitter.com/#!/benediktfrenzel/status/1128946253696385025" TargetMode="External" /><Relationship Id="rId248" Type="http://schemas.openxmlformats.org/officeDocument/2006/relationships/hyperlink" Target="https://twitter.com/#!/benediktfrenzel/status/1128946253696385025" TargetMode="External" /><Relationship Id="rId249" Type="http://schemas.openxmlformats.org/officeDocument/2006/relationships/hyperlink" Target="https://twitter.com/#!/smenon75/status/1129210393090449408" TargetMode="External" /><Relationship Id="rId250" Type="http://schemas.openxmlformats.org/officeDocument/2006/relationships/hyperlink" Target="https://twitter.com/#!/smenon75/status/1129210438376251392" TargetMode="External" /><Relationship Id="rId251" Type="http://schemas.openxmlformats.org/officeDocument/2006/relationships/hyperlink" Target="https://twitter.com/#!/techdelimiter/status/1129244332798595072" TargetMode="External" /><Relationship Id="rId252" Type="http://schemas.openxmlformats.org/officeDocument/2006/relationships/hyperlink" Target="https://twitter.com/#!/techdelimiter/status/1129244332798595072" TargetMode="External" /><Relationship Id="rId253" Type="http://schemas.openxmlformats.org/officeDocument/2006/relationships/hyperlink" Target="https://twitter.com/#!/techdelimiter/status/1129244332798595072" TargetMode="External" /><Relationship Id="rId254" Type="http://schemas.openxmlformats.org/officeDocument/2006/relationships/hyperlink" Target="https://twitter.com/#!/amanda_hardy98/status/1129369728739266565" TargetMode="External" /><Relationship Id="rId255" Type="http://schemas.openxmlformats.org/officeDocument/2006/relationships/hyperlink" Target="https://twitter.com/#!/amanda_hardy98/status/1129369728739266565" TargetMode="External" /><Relationship Id="rId256" Type="http://schemas.openxmlformats.org/officeDocument/2006/relationships/hyperlink" Target="https://twitter.com/#!/katmandelstein/status/1129453884328566787" TargetMode="External" /><Relationship Id="rId257" Type="http://schemas.openxmlformats.org/officeDocument/2006/relationships/hyperlink" Target="https://twitter.com/#!/aithoughtleader/status/1129266876868190213" TargetMode="External" /><Relationship Id="rId258" Type="http://schemas.openxmlformats.org/officeDocument/2006/relationships/hyperlink" Target="https://twitter.com/#!/aithoughtleader/status/1129469631037624322" TargetMode="External" /><Relationship Id="rId259" Type="http://schemas.openxmlformats.org/officeDocument/2006/relationships/hyperlink" Target="https://twitter.com/#!/abubakarmundir/status/1130873830359093248" TargetMode="External" /><Relationship Id="rId260" Type="http://schemas.openxmlformats.org/officeDocument/2006/relationships/hyperlink" Target="https://twitter.com/#!/abubakarmundir/status/1130873830359093248" TargetMode="External" /><Relationship Id="rId261" Type="http://schemas.openxmlformats.org/officeDocument/2006/relationships/hyperlink" Target="https://twitter.com/#!/jwvance/status/1130904893026234368" TargetMode="External" /><Relationship Id="rId262" Type="http://schemas.openxmlformats.org/officeDocument/2006/relationships/hyperlink" Target="https://twitter.com/#!/jwvance/status/1130904893026234368" TargetMode="External" /><Relationship Id="rId263" Type="http://schemas.openxmlformats.org/officeDocument/2006/relationships/hyperlink" Target="https://twitter.com/#!/chaugh/status/1130909380004798470" TargetMode="External" /><Relationship Id="rId264" Type="http://schemas.openxmlformats.org/officeDocument/2006/relationships/hyperlink" Target="https://twitter.com/#!/chaugh/status/1130909380004798470" TargetMode="External" /><Relationship Id="rId265" Type="http://schemas.openxmlformats.org/officeDocument/2006/relationships/hyperlink" Target="https://twitter.com/#!/vicky_koyama/status/1131066949645942784" TargetMode="External" /><Relationship Id="rId266" Type="http://schemas.openxmlformats.org/officeDocument/2006/relationships/hyperlink" Target="https://twitter.com/#!/michelled190/status/1131161059014975489" TargetMode="External" /><Relationship Id="rId267" Type="http://schemas.openxmlformats.org/officeDocument/2006/relationships/hyperlink" Target="https://twitter.com/#!/michelled190/status/1131161059014975489" TargetMode="External" /><Relationship Id="rId268" Type="http://schemas.openxmlformats.org/officeDocument/2006/relationships/hyperlink" Target="https://twitter.com/#!/pwc_bosnia/status/1131181251275177986" TargetMode="External" /><Relationship Id="rId269" Type="http://schemas.openxmlformats.org/officeDocument/2006/relationships/hyperlink" Target="https://twitter.com/#!/amaury_couplez/status/1131258586334670848" TargetMode="External" /><Relationship Id="rId270" Type="http://schemas.openxmlformats.org/officeDocument/2006/relationships/hyperlink" Target="https://twitter.com/#!/amaury_couplez/status/1131258793474625537" TargetMode="External" /><Relationship Id="rId271" Type="http://schemas.openxmlformats.org/officeDocument/2006/relationships/hyperlink" Target="https://twitter.com/#!/amaury_couplez/status/1131258793474625537" TargetMode="External" /><Relationship Id="rId272" Type="http://schemas.openxmlformats.org/officeDocument/2006/relationships/hyperlink" Target="https://twitter.com/#!/victor_ruiz/status/1131319250474471425" TargetMode="External" /><Relationship Id="rId273" Type="http://schemas.openxmlformats.org/officeDocument/2006/relationships/hyperlink" Target="https://twitter.com/#!/victor_ruiz/status/1131319250474471425" TargetMode="External" /><Relationship Id="rId274" Type="http://schemas.openxmlformats.org/officeDocument/2006/relationships/hyperlink" Target="https://twitter.com/#!/victor_ruiz/status/1131319250474471425" TargetMode="External" /><Relationship Id="rId275" Type="http://schemas.openxmlformats.org/officeDocument/2006/relationships/hyperlink" Target="https://twitter.com/#!/ancchacon/status/1131362873702309889" TargetMode="External" /><Relationship Id="rId276" Type="http://schemas.openxmlformats.org/officeDocument/2006/relationships/hyperlink" Target="https://twitter.com/#!/ancchacon/status/1131362873702309889" TargetMode="External" /><Relationship Id="rId277" Type="http://schemas.openxmlformats.org/officeDocument/2006/relationships/hyperlink" Target="https://twitter.com/#!/ancchacon/status/1131362873702309889" TargetMode="External" /><Relationship Id="rId278" Type="http://schemas.openxmlformats.org/officeDocument/2006/relationships/hyperlink" Target="https://twitter.com/#!/celinedarnet_/status/1131454172614803456" TargetMode="External" /><Relationship Id="rId279" Type="http://schemas.openxmlformats.org/officeDocument/2006/relationships/hyperlink" Target="https://twitter.com/#!/celinedarnet_/status/1131454630116974592" TargetMode="External" /><Relationship Id="rId280" Type="http://schemas.openxmlformats.org/officeDocument/2006/relationships/hyperlink" Target="https://twitter.com/#!/celinedarnet_/status/1131454630116974592" TargetMode="External" /><Relationship Id="rId281" Type="http://schemas.openxmlformats.org/officeDocument/2006/relationships/hyperlink" Target="https://twitter.com/#!/pilarvalerio5/status/1131835850633949190" TargetMode="External" /><Relationship Id="rId282" Type="http://schemas.openxmlformats.org/officeDocument/2006/relationships/hyperlink" Target="https://twitter.com/#!/pilarvalerio5/status/1131835856610836480" TargetMode="External" /><Relationship Id="rId283" Type="http://schemas.openxmlformats.org/officeDocument/2006/relationships/hyperlink" Target="https://twitter.com/#!/jorgespinel/status/1131853134907740160" TargetMode="External" /><Relationship Id="rId284" Type="http://schemas.openxmlformats.org/officeDocument/2006/relationships/hyperlink" Target="https://twitter.com/#!/latamdc/status/1131305998830858240" TargetMode="External" /><Relationship Id="rId285" Type="http://schemas.openxmlformats.org/officeDocument/2006/relationships/hyperlink" Target="https://twitter.com/#!/glenbenjamin/status/1131517609407668226" TargetMode="External" /><Relationship Id="rId286" Type="http://schemas.openxmlformats.org/officeDocument/2006/relationships/hyperlink" Target="https://twitter.com/#!/latamdc/status/1131305998830858240" TargetMode="External" /><Relationship Id="rId287" Type="http://schemas.openxmlformats.org/officeDocument/2006/relationships/hyperlink" Target="https://twitter.com/#!/latamdc/status/1131610744829517824" TargetMode="External" /><Relationship Id="rId288" Type="http://schemas.openxmlformats.org/officeDocument/2006/relationships/hyperlink" Target="https://twitter.com/#!/latamdc/status/1131610744829517824" TargetMode="External" /><Relationship Id="rId289" Type="http://schemas.openxmlformats.org/officeDocument/2006/relationships/hyperlink" Target="https://twitter.com/#!/latamdc/status/1131610744829517824" TargetMode="External" /><Relationship Id="rId290" Type="http://schemas.openxmlformats.org/officeDocument/2006/relationships/hyperlink" Target="https://twitter.com/#!/latamdc/status/1131610744829517824" TargetMode="External" /><Relationship Id="rId291" Type="http://schemas.openxmlformats.org/officeDocument/2006/relationships/hyperlink" Target="https://twitter.com/#!/glenbenjamin/status/1131517609407668226" TargetMode="External" /><Relationship Id="rId292" Type="http://schemas.openxmlformats.org/officeDocument/2006/relationships/hyperlink" Target="https://twitter.com/#!/glenbenjamin/status/1131879703252480000" TargetMode="External" /><Relationship Id="rId293" Type="http://schemas.openxmlformats.org/officeDocument/2006/relationships/hyperlink" Target="https://twitter.com/#!/glenbenjamin/status/1131517609407668226" TargetMode="External" /><Relationship Id="rId294" Type="http://schemas.openxmlformats.org/officeDocument/2006/relationships/hyperlink" Target="https://twitter.com/#!/glenbenjamin/status/1131879703252480000" TargetMode="External" /><Relationship Id="rId295" Type="http://schemas.openxmlformats.org/officeDocument/2006/relationships/hyperlink" Target="https://twitter.com/#!/glenbenjamin/status/1131879703252480000" TargetMode="External" /><Relationship Id="rId296" Type="http://schemas.openxmlformats.org/officeDocument/2006/relationships/hyperlink" Target="https://twitter.com/#!/glenbenjamin/status/1131879703252480000" TargetMode="External" /><Relationship Id="rId297" Type="http://schemas.openxmlformats.org/officeDocument/2006/relationships/hyperlink" Target="https://twitter.com/#!/networkworld/status/1130872128344121344" TargetMode="External" /><Relationship Id="rId298" Type="http://schemas.openxmlformats.org/officeDocument/2006/relationships/hyperlink" Target="https://twitter.com/#!/networkworld/status/1130872128344121344" TargetMode="External" /><Relationship Id="rId299" Type="http://schemas.openxmlformats.org/officeDocument/2006/relationships/hyperlink" Target="https://twitter.com/#!/networkworld/status/1130872128344121344" TargetMode="External" /><Relationship Id="rId300" Type="http://schemas.openxmlformats.org/officeDocument/2006/relationships/hyperlink" Target="https://twitter.com/#!/66_ford_f100/status/1131907851268612097" TargetMode="External" /><Relationship Id="rId301" Type="http://schemas.openxmlformats.org/officeDocument/2006/relationships/hyperlink" Target="https://twitter.com/#!/66_ford_f100/status/1131907851268612097" TargetMode="External" /><Relationship Id="rId302" Type="http://schemas.openxmlformats.org/officeDocument/2006/relationships/hyperlink" Target="https://twitter.com/#!/66_ford_f100/status/1131907851268612097" TargetMode="External" /><Relationship Id="rId303" Type="http://schemas.openxmlformats.org/officeDocument/2006/relationships/hyperlink" Target="https://twitter.com/#!/66_ford_f100/status/1131907851268612097" TargetMode="External" /><Relationship Id="rId304" Type="http://schemas.openxmlformats.org/officeDocument/2006/relationships/hyperlink" Target="https://twitter.com/#!/pwcdigital/status/1123613148752355328" TargetMode="External" /><Relationship Id="rId305" Type="http://schemas.openxmlformats.org/officeDocument/2006/relationships/hyperlink" Target="https://twitter.com/#!/pwcus/status/1128691592058081281" TargetMode="External" /><Relationship Id="rId306" Type="http://schemas.openxmlformats.org/officeDocument/2006/relationships/hyperlink" Target="https://twitter.com/#!/pwcdigital/status/1128769087373533195" TargetMode="External" /><Relationship Id="rId307" Type="http://schemas.openxmlformats.org/officeDocument/2006/relationships/hyperlink" Target="https://twitter.com/#!/pwcus/status/1128691592058081281" TargetMode="External" /><Relationship Id="rId308" Type="http://schemas.openxmlformats.org/officeDocument/2006/relationships/hyperlink" Target="https://twitter.com/#!/pwcdigital/status/1128769087373533195" TargetMode="External" /><Relationship Id="rId309" Type="http://schemas.openxmlformats.org/officeDocument/2006/relationships/hyperlink" Target="https://twitter.com/#!/pwcdigital/status/1130483126038405121" TargetMode="External" /><Relationship Id="rId310" Type="http://schemas.openxmlformats.org/officeDocument/2006/relationships/hyperlink" Target="https://twitter.com/#!/pwcdigital/status/1130584264775536640" TargetMode="External" /><Relationship Id="rId311" Type="http://schemas.openxmlformats.org/officeDocument/2006/relationships/hyperlink" Target="https://twitter.com/#!/pwcdigital/status/1129067950105923586" TargetMode="External" /><Relationship Id="rId312" Type="http://schemas.openxmlformats.org/officeDocument/2006/relationships/hyperlink" Target="https://twitter.com/#!/pwcdigital/status/1130853070294749184" TargetMode="External" /><Relationship Id="rId313" Type="http://schemas.openxmlformats.org/officeDocument/2006/relationships/hyperlink" Target="https://twitter.com/#!/pwcdigital/status/1131214001638129666" TargetMode="External" /><Relationship Id="rId314" Type="http://schemas.openxmlformats.org/officeDocument/2006/relationships/hyperlink" Target="https://twitter.com/#!/pwcdigital/status/1131225029126107136" TargetMode="External" /><Relationship Id="rId315" Type="http://schemas.openxmlformats.org/officeDocument/2006/relationships/hyperlink" Target="https://twitter.com/#!/pwcus/status/1130937270964502528" TargetMode="External" /><Relationship Id="rId316" Type="http://schemas.openxmlformats.org/officeDocument/2006/relationships/hyperlink" Target="https://twitter.com/#!/pwcdigital/status/1131225029126107136" TargetMode="External" /><Relationship Id="rId317" Type="http://schemas.openxmlformats.org/officeDocument/2006/relationships/hyperlink" Target="https://twitter.com/#!/mblieberman/status/1131246533339336704" TargetMode="External" /><Relationship Id="rId318" Type="http://schemas.openxmlformats.org/officeDocument/2006/relationships/hyperlink" Target="https://twitter.com/#!/pwcdigital/status/1131266154176155648" TargetMode="External" /><Relationship Id="rId319" Type="http://schemas.openxmlformats.org/officeDocument/2006/relationships/hyperlink" Target="https://twitter.com/#!/pwcus/status/1129373315704020999" TargetMode="External" /><Relationship Id="rId320" Type="http://schemas.openxmlformats.org/officeDocument/2006/relationships/hyperlink" Target="https://twitter.com/#!/mblieberman/status/1131246533339336704" TargetMode="External" /><Relationship Id="rId321" Type="http://schemas.openxmlformats.org/officeDocument/2006/relationships/hyperlink" Target="https://twitter.com/#!/pwcdigital/status/1128769087373533195" TargetMode="External" /><Relationship Id="rId322" Type="http://schemas.openxmlformats.org/officeDocument/2006/relationships/hyperlink" Target="https://twitter.com/#!/pwcdigital/status/1130245100595032065" TargetMode="External" /><Relationship Id="rId323" Type="http://schemas.openxmlformats.org/officeDocument/2006/relationships/hyperlink" Target="https://twitter.com/#!/pwcdigital/status/1131225029126107136" TargetMode="External" /><Relationship Id="rId324" Type="http://schemas.openxmlformats.org/officeDocument/2006/relationships/hyperlink" Target="https://twitter.com/#!/pwcdigital/status/1131266154176155648" TargetMode="External" /><Relationship Id="rId325" Type="http://schemas.openxmlformats.org/officeDocument/2006/relationships/hyperlink" Target="https://twitter.com/#!/pwcdigital/status/1131214001638129666" TargetMode="External" /><Relationship Id="rId326" Type="http://schemas.openxmlformats.org/officeDocument/2006/relationships/hyperlink" Target="https://twitter.com/#!/pwcdigital/status/1131266154176155648" TargetMode="External" /><Relationship Id="rId327" Type="http://schemas.openxmlformats.org/officeDocument/2006/relationships/hyperlink" Target="https://twitter.com/#!/pwcdigital/status/1131278563859206149" TargetMode="External" /><Relationship Id="rId328" Type="http://schemas.openxmlformats.org/officeDocument/2006/relationships/hyperlink" Target="https://twitter.com/#!/tomp1975/status/1131269777798905857" TargetMode="External" /><Relationship Id="rId329" Type="http://schemas.openxmlformats.org/officeDocument/2006/relationships/hyperlink" Target="https://twitter.com/#!/pwcdigital/status/1131591721316487169" TargetMode="External" /><Relationship Id="rId330" Type="http://schemas.openxmlformats.org/officeDocument/2006/relationships/hyperlink" Target="https://twitter.com/#!/pwcdigital/status/1129043210653831169" TargetMode="External" /><Relationship Id="rId331" Type="http://schemas.openxmlformats.org/officeDocument/2006/relationships/hyperlink" Target="https://twitter.com/#!/pwcdigital/status/1131639184022822913" TargetMode="External" /><Relationship Id="rId332" Type="http://schemas.openxmlformats.org/officeDocument/2006/relationships/hyperlink" Target="https://twitter.com/#!/pwcdigital/status/1131916518185476096" TargetMode="External" /><Relationship Id="rId333" Type="http://schemas.openxmlformats.org/officeDocument/2006/relationships/hyperlink" Target="https://twitter.com/#!/pwcadvisory/status/1129045834916618241" TargetMode="External" /><Relationship Id="rId334" Type="http://schemas.openxmlformats.org/officeDocument/2006/relationships/hyperlink" Target="https://twitter.com/#!/pwcadvisory/status/1131606057908883457" TargetMode="External" /><Relationship Id="rId335" Type="http://schemas.openxmlformats.org/officeDocument/2006/relationships/hyperlink" Target="https://twitter.com/#!/pwcdigital/status/1129065135472091136" TargetMode="External" /><Relationship Id="rId336" Type="http://schemas.openxmlformats.org/officeDocument/2006/relationships/hyperlink" Target="https://twitter.com/#!/pwcdigital/status/1131953385618518016" TargetMode="External" /><Relationship Id="rId337" Type="http://schemas.openxmlformats.org/officeDocument/2006/relationships/hyperlink" Target="https://twitter.com/#!/pwcdigital/status/1112827877739950085" TargetMode="External" /><Relationship Id="rId338" Type="http://schemas.openxmlformats.org/officeDocument/2006/relationships/hyperlink" Target="https://twitter.com/#!/pwcdigital/status/1128684760556027904" TargetMode="External" /><Relationship Id="rId339" Type="http://schemas.openxmlformats.org/officeDocument/2006/relationships/hyperlink" Target="https://twitter.com/#!/pwcdigital/status/1128770277217845248" TargetMode="External" /><Relationship Id="rId340" Type="http://schemas.openxmlformats.org/officeDocument/2006/relationships/hyperlink" Target="https://twitter.com/#!/pwcdigital/status/1129371199249756160" TargetMode="External" /><Relationship Id="rId341" Type="http://schemas.openxmlformats.org/officeDocument/2006/relationships/hyperlink" Target="https://twitter.com/#!/pwcdigital/status/1130927241595117568" TargetMode="External" /><Relationship Id="rId342" Type="http://schemas.openxmlformats.org/officeDocument/2006/relationships/hyperlink" Target="https://twitter.com/#!/pwcdigital/status/1131200296951136256" TargetMode="External" /><Relationship Id="rId343" Type="http://schemas.openxmlformats.org/officeDocument/2006/relationships/hyperlink" Target="https://twitter.com/#!/pwcdigital/status/1131589720666976258" TargetMode="External" /><Relationship Id="rId344" Type="http://schemas.openxmlformats.org/officeDocument/2006/relationships/hyperlink" Target="https://twitter.com/#!/pbuckle1/status/1129060105851494405" TargetMode="External" /><Relationship Id="rId345" Type="http://schemas.openxmlformats.org/officeDocument/2006/relationships/hyperlink" Target="https://twitter.com/#!/pbuckle1/status/1129090211445657600" TargetMode="External" /><Relationship Id="rId346" Type="http://schemas.openxmlformats.org/officeDocument/2006/relationships/hyperlink" Target="https://twitter.com/#!/pbuckle1/status/1129090215568711681" TargetMode="External" /><Relationship Id="rId347" Type="http://schemas.openxmlformats.org/officeDocument/2006/relationships/hyperlink" Target="https://twitter.com/#!/pbuckle1/status/1129392209177006080" TargetMode="External" /><Relationship Id="rId348" Type="http://schemas.openxmlformats.org/officeDocument/2006/relationships/hyperlink" Target="https://twitter.com/#!/pbuckle1/status/1130490161333194753" TargetMode="External" /><Relationship Id="rId349" Type="http://schemas.openxmlformats.org/officeDocument/2006/relationships/hyperlink" Target="https://twitter.com/#!/pbuckle1/status/1131210149316780032" TargetMode="External" /><Relationship Id="rId350" Type="http://schemas.openxmlformats.org/officeDocument/2006/relationships/hyperlink" Target="https://twitter.com/#!/pbuckle1/status/1131240373731364865" TargetMode="External" /><Relationship Id="rId351" Type="http://schemas.openxmlformats.org/officeDocument/2006/relationships/hyperlink" Target="https://twitter.com/#!/pbuckle1/status/1131240378429038595" TargetMode="External" /><Relationship Id="rId352" Type="http://schemas.openxmlformats.org/officeDocument/2006/relationships/hyperlink" Target="https://twitter.com/#!/pbuckle1/status/1131270541678141440" TargetMode="External" /><Relationship Id="rId353" Type="http://schemas.openxmlformats.org/officeDocument/2006/relationships/hyperlink" Target="https://twitter.com/#!/pbuckle1/status/1131300790545600512" TargetMode="External" /><Relationship Id="rId354" Type="http://schemas.openxmlformats.org/officeDocument/2006/relationships/hyperlink" Target="https://twitter.com/#!/pbuckle1/status/1131602799144439809" TargetMode="External" /><Relationship Id="rId355" Type="http://schemas.openxmlformats.org/officeDocument/2006/relationships/hyperlink" Target="https://twitter.com/#!/pbuckle1/status/1131602802655023107" TargetMode="External" /><Relationship Id="rId356" Type="http://schemas.openxmlformats.org/officeDocument/2006/relationships/hyperlink" Target="https://twitter.com/#!/pbuckle1/status/1131934922174865408" TargetMode="External" /><Relationship Id="rId357" Type="http://schemas.openxmlformats.org/officeDocument/2006/relationships/hyperlink" Target="https://twitter.com/#!/pbuckle1/status/1131965155208704000" TargetMode="External" /><Relationship Id="rId358" Type="http://schemas.openxmlformats.org/officeDocument/2006/relationships/hyperlink" Target="https://api.twitter.com/1.1/geo/id/2b8922cbe7f16337.json" TargetMode="External" /><Relationship Id="rId359" Type="http://schemas.openxmlformats.org/officeDocument/2006/relationships/comments" Target="../comments1.xml" /><Relationship Id="rId360" Type="http://schemas.openxmlformats.org/officeDocument/2006/relationships/vmlDrawing" Target="../drawings/vmlDrawing1.vml" /><Relationship Id="rId361" Type="http://schemas.openxmlformats.org/officeDocument/2006/relationships/table" Target="../tables/table1.xml" /><Relationship Id="rId36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2ccnDGCST" TargetMode="External" /><Relationship Id="rId2" Type="http://schemas.openxmlformats.org/officeDocument/2006/relationships/hyperlink" Target="https://t.co/F2ndn2WnwP" TargetMode="External" /><Relationship Id="rId3" Type="http://schemas.openxmlformats.org/officeDocument/2006/relationships/hyperlink" Target="https://t.co/1BNaivM7WM" TargetMode="External" /><Relationship Id="rId4" Type="http://schemas.openxmlformats.org/officeDocument/2006/relationships/hyperlink" Target="https://t.co/GeblhOm4Ly" TargetMode="External" /><Relationship Id="rId5" Type="http://schemas.openxmlformats.org/officeDocument/2006/relationships/hyperlink" Target="https://t.co/QMkHAJmp6M" TargetMode="External" /><Relationship Id="rId6" Type="http://schemas.openxmlformats.org/officeDocument/2006/relationships/hyperlink" Target="http://t.co/3eoiLNWfKk" TargetMode="External" /><Relationship Id="rId7" Type="http://schemas.openxmlformats.org/officeDocument/2006/relationships/hyperlink" Target="http://t.co/Owv0IMZHmw" TargetMode="External" /><Relationship Id="rId8" Type="http://schemas.openxmlformats.org/officeDocument/2006/relationships/hyperlink" Target="https://t.co/26cBozSRj6" TargetMode="External" /><Relationship Id="rId9" Type="http://schemas.openxmlformats.org/officeDocument/2006/relationships/hyperlink" Target="http://t.co/sy4FPwsQ56" TargetMode="External" /><Relationship Id="rId10" Type="http://schemas.openxmlformats.org/officeDocument/2006/relationships/hyperlink" Target="https://t.co/zY3SOQ6LPX" TargetMode="External" /><Relationship Id="rId11" Type="http://schemas.openxmlformats.org/officeDocument/2006/relationships/hyperlink" Target="https://t.co/H9QDgjTRqr" TargetMode="External" /><Relationship Id="rId12" Type="http://schemas.openxmlformats.org/officeDocument/2006/relationships/hyperlink" Target="https://t.co/766SXvNGko" TargetMode="External" /><Relationship Id="rId13" Type="http://schemas.openxmlformats.org/officeDocument/2006/relationships/hyperlink" Target="http://t.co/inkuCnDjjr" TargetMode="External" /><Relationship Id="rId14" Type="http://schemas.openxmlformats.org/officeDocument/2006/relationships/hyperlink" Target="https://t.co/G2IRKZ8XgE" TargetMode="External" /><Relationship Id="rId15" Type="http://schemas.openxmlformats.org/officeDocument/2006/relationships/hyperlink" Target="https://t.co/EN0z6v0jmg" TargetMode="External" /><Relationship Id="rId16" Type="http://schemas.openxmlformats.org/officeDocument/2006/relationships/hyperlink" Target="http://t.co/KH6EtekF5q" TargetMode="External" /><Relationship Id="rId17" Type="http://schemas.openxmlformats.org/officeDocument/2006/relationships/hyperlink" Target="https://t.co/MWbiai5qaJ" TargetMode="External" /><Relationship Id="rId18" Type="http://schemas.openxmlformats.org/officeDocument/2006/relationships/hyperlink" Target="https://t.co/eFFrRoXg0i" TargetMode="External" /><Relationship Id="rId19" Type="http://schemas.openxmlformats.org/officeDocument/2006/relationships/hyperlink" Target="http://t.co/gUFVdW2Zxf" TargetMode="External" /><Relationship Id="rId20" Type="http://schemas.openxmlformats.org/officeDocument/2006/relationships/hyperlink" Target="https://t.co/646jAJObMY" TargetMode="External" /><Relationship Id="rId21" Type="http://schemas.openxmlformats.org/officeDocument/2006/relationships/hyperlink" Target="http://t.co/QMof1ZD6n8" TargetMode="External" /><Relationship Id="rId22" Type="http://schemas.openxmlformats.org/officeDocument/2006/relationships/hyperlink" Target="https://t.co/ucX68zPPhl" TargetMode="External" /><Relationship Id="rId23" Type="http://schemas.openxmlformats.org/officeDocument/2006/relationships/hyperlink" Target="https://t.co/uGIpzR3jqz" TargetMode="External" /><Relationship Id="rId24" Type="http://schemas.openxmlformats.org/officeDocument/2006/relationships/hyperlink" Target="http://t.co/gAbKpZjHUe" TargetMode="External" /><Relationship Id="rId25" Type="http://schemas.openxmlformats.org/officeDocument/2006/relationships/hyperlink" Target="https://t.co/xWZr6IrJ22" TargetMode="External" /><Relationship Id="rId26" Type="http://schemas.openxmlformats.org/officeDocument/2006/relationships/hyperlink" Target="https://t.co/GhhR6PLfem" TargetMode="External" /><Relationship Id="rId27" Type="http://schemas.openxmlformats.org/officeDocument/2006/relationships/hyperlink" Target="https://t.co/a20bTNZAkq" TargetMode="External" /><Relationship Id="rId28" Type="http://schemas.openxmlformats.org/officeDocument/2006/relationships/hyperlink" Target="https://t.co/l3l7I61pyF" TargetMode="External" /><Relationship Id="rId29" Type="http://schemas.openxmlformats.org/officeDocument/2006/relationships/hyperlink" Target="http://t.co/yd0UEXeM78" TargetMode="External" /><Relationship Id="rId30" Type="http://schemas.openxmlformats.org/officeDocument/2006/relationships/hyperlink" Target="https://t.co/09jjQSwwp4" TargetMode="External" /><Relationship Id="rId31" Type="http://schemas.openxmlformats.org/officeDocument/2006/relationships/hyperlink" Target="https://t.co/TxhT1hY19a" TargetMode="External" /><Relationship Id="rId32" Type="http://schemas.openxmlformats.org/officeDocument/2006/relationships/hyperlink" Target="https://t.co/LjoTAND7hL" TargetMode="External" /><Relationship Id="rId33" Type="http://schemas.openxmlformats.org/officeDocument/2006/relationships/hyperlink" Target="http://t.co/lyKfH9nZVu" TargetMode="External" /><Relationship Id="rId34" Type="http://schemas.openxmlformats.org/officeDocument/2006/relationships/hyperlink" Target="https://t.co/cVZn6YKWkr" TargetMode="External" /><Relationship Id="rId35" Type="http://schemas.openxmlformats.org/officeDocument/2006/relationships/hyperlink" Target="https://pbs.twimg.com/profile_banners/24636272/1552230355" TargetMode="External" /><Relationship Id="rId36" Type="http://schemas.openxmlformats.org/officeDocument/2006/relationships/hyperlink" Target="https://pbs.twimg.com/profile_banners/111674266/1486402387" TargetMode="External" /><Relationship Id="rId37" Type="http://schemas.openxmlformats.org/officeDocument/2006/relationships/hyperlink" Target="https://pbs.twimg.com/profile_banners/707007767819603968/1457400085" TargetMode="External" /><Relationship Id="rId38" Type="http://schemas.openxmlformats.org/officeDocument/2006/relationships/hyperlink" Target="https://pbs.twimg.com/profile_banners/3054297324/1557982518" TargetMode="External" /><Relationship Id="rId39" Type="http://schemas.openxmlformats.org/officeDocument/2006/relationships/hyperlink" Target="https://pbs.twimg.com/profile_banners/123262886/1556652021" TargetMode="External" /><Relationship Id="rId40" Type="http://schemas.openxmlformats.org/officeDocument/2006/relationships/hyperlink" Target="https://pbs.twimg.com/profile_banners/7818982/1398556293" TargetMode="External" /><Relationship Id="rId41" Type="http://schemas.openxmlformats.org/officeDocument/2006/relationships/hyperlink" Target="https://pbs.twimg.com/profile_banners/183785408/1511459225" TargetMode="External" /><Relationship Id="rId42" Type="http://schemas.openxmlformats.org/officeDocument/2006/relationships/hyperlink" Target="https://pbs.twimg.com/profile_banners/22873424/1530889041" TargetMode="External" /><Relationship Id="rId43" Type="http://schemas.openxmlformats.org/officeDocument/2006/relationships/hyperlink" Target="https://pbs.twimg.com/profile_banners/277135779/1525714391" TargetMode="External" /><Relationship Id="rId44" Type="http://schemas.openxmlformats.org/officeDocument/2006/relationships/hyperlink" Target="https://pbs.twimg.com/profile_banners/1084863007073677312/1552269253" TargetMode="External" /><Relationship Id="rId45" Type="http://schemas.openxmlformats.org/officeDocument/2006/relationships/hyperlink" Target="https://pbs.twimg.com/profile_banners/285181191/1545419898" TargetMode="External" /><Relationship Id="rId46" Type="http://schemas.openxmlformats.org/officeDocument/2006/relationships/hyperlink" Target="https://pbs.twimg.com/profile_banners/465059108/1521792230" TargetMode="External" /><Relationship Id="rId47" Type="http://schemas.openxmlformats.org/officeDocument/2006/relationships/hyperlink" Target="https://pbs.twimg.com/profile_banners/1023783703930187776/1556577213" TargetMode="External" /><Relationship Id="rId48" Type="http://schemas.openxmlformats.org/officeDocument/2006/relationships/hyperlink" Target="https://pbs.twimg.com/profile_banners/12480582/1506359488" TargetMode="External" /><Relationship Id="rId49" Type="http://schemas.openxmlformats.org/officeDocument/2006/relationships/hyperlink" Target="https://pbs.twimg.com/profile_banners/14529289/1524750462" TargetMode="External" /><Relationship Id="rId50" Type="http://schemas.openxmlformats.org/officeDocument/2006/relationships/hyperlink" Target="https://pbs.twimg.com/profile_banners/970257088889982976/1520168060" TargetMode="External" /><Relationship Id="rId51" Type="http://schemas.openxmlformats.org/officeDocument/2006/relationships/hyperlink" Target="https://pbs.twimg.com/profile_banners/9737032/1557417871" TargetMode="External" /><Relationship Id="rId52" Type="http://schemas.openxmlformats.org/officeDocument/2006/relationships/hyperlink" Target="https://pbs.twimg.com/profile_banners/102536306/1433532691" TargetMode="External" /><Relationship Id="rId53" Type="http://schemas.openxmlformats.org/officeDocument/2006/relationships/hyperlink" Target="https://pbs.twimg.com/profile_banners/15024468/1361928007" TargetMode="External" /><Relationship Id="rId54" Type="http://schemas.openxmlformats.org/officeDocument/2006/relationships/hyperlink" Target="https://pbs.twimg.com/profile_banners/87952788/1417415390" TargetMode="External" /><Relationship Id="rId55" Type="http://schemas.openxmlformats.org/officeDocument/2006/relationships/hyperlink" Target="https://pbs.twimg.com/profile_banners/1089600494581018626/1548617280" TargetMode="External" /><Relationship Id="rId56" Type="http://schemas.openxmlformats.org/officeDocument/2006/relationships/hyperlink" Target="https://pbs.twimg.com/profile_banners/965493488975532032/1550678041" TargetMode="External" /><Relationship Id="rId57" Type="http://schemas.openxmlformats.org/officeDocument/2006/relationships/hyperlink" Target="https://pbs.twimg.com/profile_banners/735019754650513409/1507546711" TargetMode="External" /><Relationship Id="rId58" Type="http://schemas.openxmlformats.org/officeDocument/2006/relationships/hyperlink" Target="https://pbs.twimg.com/profile_banners/91478624/1556808655" TargetMode="External" /><Relationship Id="rId59" Type="http://schemas.openxmlformats.org/officeDocument/2006/relationships/hyperlink" Target="https://pbs.twimg.com/profile_banners/382228835/1500479885" TargetMode="External" /><Relationship Id="rId60" Type="http://schemas.openxmlformats.org/officeDocument/2006/relationships/hyperlink" Target="https://pbs.twimg.com/profile_banners/14057781/1543198108" TargetMode="External" /><Relationship Id="rId61" Type="http://schemas.openxmlformats.org/officeDocument/2006/relationships/hyperlink" Target="https://pbs.twimg.com/profile_banners/44182242/1550559128" TargetMode="External" /><Relationship Id="rId62" Type="http://schemas.openxmlformats.org/officeDocument/2006/relationships/hyperlink" Target="https://pbs.twimg.com/profile_banners/527427516/1553117349" TargetMode="External" /><Relationship Id="rId63" Type="http://schemas.openxmlformats.org/officeDocument/2006/relationships/hyperlink" Target="https://pbs.twimg.com/profile_banners/1092423527440019456/1549376592" TargetMode="External" /><Relationship Id="rId64" Type="http://schemas.openxmlformats.org/officeDocument/2006/relationships/hyperlink" Target="https://pbs.twimg.com/profile_banners/15808647/1556120157" TargetMode="External" /><Relationship Id="rId65" Type="http://schemas.openxmlformats.org/officeDocument/2006/relationships/hyperlink" Target="https://pbs.twimg.com/profile_banners/4270546283/1465865970" TargetMode="External" /><Relationship Id="rId66" Type="http://schemas.openxmlformats.org/officeDocument/2006/relationships/hyperlink" Target="https://pbs.twimg.com/profile_banners/318614422/1353024727" TargetMode="External" /><Relationship Id="rId67" Type="http://schemas.openxmlformats.org/officeDocument/2006/relationships/hyperlink" Target="https://pbs.twimg.com/profile_banners/47730407/1558298934" TargetMode="External" /><Relationship Id="rId68" Type="http://schemas.openxmlformats.org/officeDocument/2006/relationships/hyperlink" Target="https://pbs.twimg.com/profile_banners/50089737/1547737598" TargetMode="External" /><Relationship Id="rId69" Type="http://schemas.openxmlformats.org/officeDocument/2006/relationships/hyperlink" Target="https://pbs.twimg.com/profile_banners/98715369/1551306473" TargetMode="External" /><Relationship Id="rId70" Type="http://schemas.openxmlformats.org/officeDocument/2006/relationships/hyperlink" Target="https://pbs.twimg.com/profile_banners/3108351/1533138007" TargetMode="External" /><Relationship Id="rId71" Type="http://schemas.openxmlformats.org/officeDocument/2006/relationships/hyperlink" Target="https://pbs.twimg.com/profile_banners/4172942962/1551729578" TargetMode="External" /><Relationship Id="rId72" Type="http://schemas.openxmlformats.org/officeDocument/2006/relationships/hyperlink" Target="https://pbs.twimg.com/profile_banners/14188820/1509935303" TargetMode="External" /><Relationship Id="rId73" Type="http://schemas.openxmlformats.org/officeDocument/2006/relationships/hyperlink" Target="https://pbs.twimg.com/profile_banners/388335688/1463592461" TargetMode="External" /><Relationship Id="rId74" Type="http://schemas.openxmlformats.org/officeDocument/2006/relationships/hyperlink" Target="https://pbs.twimg.com/profile_banners/57053022/1477958895" TargetMode="External" /><Relationship Id="rId75" Type="http://schemas.openxmlformats.org/officeDocument/2006/relationships/hyperlink" Target="https://pbs.twimg.com/profile_banners/2382553724/1446067914" TargetMode="External" /><Relationship Id="rId76" Type="http://schemas.openxmlformats.org/officeDocument/2006/relationships/hyperlink" Target="https://pbs.twimg.com/profile_banners/731626058/1513114094" TargetMode="External" /><Relationship Id="rId77" Type="http://schemas.openxmlformats.org/officeDocument/2006/relationships/hyperlink" Target="https://pbs.twimg.com/profile_banners/600028484/1523582129" TargetMode="External" /><Relationship Id="rId78" Type="http://schemas.openxmlformats.org/officeDocument/2006/relationships/hyperlink" Target="https://pbs.twimg.com/profile_banners/1381667911/1493311085" TargetMode="External" /><Relationship Id="rId79" Type="http://schemas.openxmlformats.org/officeDocument/2006/relationships/hyperlink" Target="https://pbs.twimg.com/profile_banners/24359261/1485968491" TargetMode="External" /><Relationship Id="rId80" Type="http://schemas.openxmlformats.org/officeDocument/2006/relationships/hyperlink" Target="http://abs.twimg.com/images/themes/theme6/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8/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4/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9/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1/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5/bg.png" TargetMode="External" /><Relationship Id="rId98" Type="http://schemas.openxmlformats.org/officeDocument/2006/relationships/hyperlink" Target="http://abs.twimg.com/images/themes/theme6/bg.gif" TargetMode="External" /><Relationship Id="rId99" Type="http://schemas.openxmlformats.org/officeDocument/2006/relationships/hyperlink" Target="http://abs.twimg.com/images/themes/theme17/bg.gif" TargetMode="External" /><Relationship Id="rId100" Type="http://schemas.openxmlformats.org/officeDocument/2006/relationships/hyperlink" Target="http://abs.twimg.com/images/themes/theme19/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9/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4/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9/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4/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pbs.twimg.com/profile_images/801237123353415680/CdEx6b9r_normal.jp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pbs.twimg.com/profile_images/576383678948880384/4yI1vUjD_normal.jpeg" TargetMode="External" /><Relationship Id="rId131" Type="http://schemas.openxmlformats.org/officeDocument/2006/relationships/hyperlink" Target="http://pbs.twimg.com/profile_images/707012891820445697/lNHdweh7_normal.jpg" TargetMode="External" /><Relationship Id="rId132" Type="http://schemas.openxmlformats.org/officeDocument/2006/relationships/hyperlink" Target="http://pbs.twimg.com/profile_images/928259823161917443/Q7KDDkhI_normal.jpg" TargetMode="External" /><Relationship Id="rId133" Type="http://schemas.openxmlformats.org/officeDocument/2006/relationships/hyperlink" Target="http://pbs.twimg.com/profile_images/1093191802205675523/EprN5N5R_normal.jpg" TargetMode="External" /><Relationship Id="rId134" Type="http://schemas.openxmlformats.org/officeDocument/2006/relationships/hyperlink" Target="http://pbs.twimg.com/profile_images/1044863526702129152/zY9fBgBP_normal.jpg" TargetMode="External" /><Relationship Id="rId135" Type="http://schemas.openxmlformats.org/officeDocument/2006/relationships/hyperlink" Target="http://pbs.twimg.com/profile_images/933753235013173248/purlQ8YN_normal.jpg" TargetMode="External" /><Relationship Id="rId136" Type="http://schemas.openxmlformats.org/officeDocument/2006/relationships/hyperlink" Target="http://pbs.twimg.com/profile_images/984144601471631360/01hdv79o_normal.jpg" TargetMode="External" /><Relationship Id="rId137" Type="http://schemas.openxmlformats.org/officeDocument/2006/relationships/hyperlink" Target="http://pbs.twimg.com/profile_images/1064235369665835008/Ey7qsA0I_normal.jpg" TargetMode="External" /><Relationship Id="rId138" Type="http://schemas.openxmlformats.org/officeDocument/2006/relationships/hyperlink" Target="http://pbs.twimg.com/profile_images/987381775130226688/yczfFLo7_normal.jpg" TargetMode="External" /><Relationship Id="rId139" Type="http://schemas.openxmlformats.org/officeDocument/2006/relationships/hyperlink" Target="http://pbs.twimg.com/profile_images/867043702887284736/OfF8J9QS_normal.jpg" TargetMode="External" /><Relationship Id="rId140" Type="http://schemas.openxmlformats.org/officeDocument/2006/relationships/hyperlink" Target="http://pbs.twimg.com/profile_images/700028635101540352/NXPOO5_0_normal.jpg" TargetMode="External" /><Relationship Id="rId141" Type="http://schemas.openxmlformats.org/officeDocument/2006/relationships/hyperlink" Target="http://pbs.twimg.com/profile_images/1104922747837313027/KgpQd1EZ_normal.jpg" TargetMode="External" /><Relationship Id="rId142" Type="http://schemas.openxmlformats.org/officeDocument/2006/relationships/hyperlink" Target="http://pbs.twimg.com/profile_images/930006740417921024/lrcsGATB_normal.jpg" TargetMode="External" /><Relationship Id="rId143" Type="http://schemas.openxmlformats.org/officeDocument/2006/relationships/hyperlink" Target="http://pbs.twimg.com/profile_images/977093540793802752/StYPeWcR_normal.jpg" TargetMode="External" /><Relationship Id="rId144" Type="http://schemas.openxmlformats.org/officeDocument/2006/relationships/hyperlink" Target="http://pbs.twimg.com/profile_images/1056281293221175296/osUIrpZD_normal.jpg" TargetMode="External" /><Relationship Id="rId145" Type="http://schemas.openxmlformats.org/officeDocument/2006/relationships/hyperlink" Target="http://pbs.twimg.com/profile_images/912682094308012032/9QkafiSn_normal.jpg" TargetMode="External" /><Relationship Id="rId146" Type="http://schemas.openxmlformats.org/officeDocument/2006/relationships/hyperlink" Target="http://pbs.twimg.com/profile_images/747119092855934976/IdWbsESj_normal.jp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pbs.twimg.com/profile_images/970295225808760832/gAQwDqFy_normal.jpg" TargetMode="External" /><Relationship Id="rId149" Type="http://schemas.openxmlformats.org/officeDocument/2006/relationships/hyperlink" Target="http://pbs.twimg.com/profile_images/885189341106122754/1UWMZapQ_normal.jpg" TargetMode="External" /><Relationship Id="rId150" Type="http://schemas.openxmlformats.org/officeDocument/2006/relationships/hyperlink" Target="http://pbs.twimg.com/profile_images/984150624106266624/uCDQfw8C_normal.jpg" TargetMode="External" /><Relationship Id="rId151" Type="http://schemas.openxmlformats.org/officeDocument/2006/relationships/hyperlink" Target="http://pbs.twimg.com/profile_images/1055138247528013824/ICA3kHbp_normal.jpg" TargetMode="External" /><Relationship Id="rId152" Type="http://schemas.openxmlformats.org/officeDocument/2006/relationships/hyperlink" Target="http://pbs.twimg.com/profile_images/859545013985976322/G_wDES-Z_normal.jpg" TargetMode="External" /><Relationship Id="rId153" Type="http://schemas.openxmlformats.org/officeDocument/2006/relationships/hyperlink" Target="http://pbs.twimg.com/profile_images/617844862793048064/NvRkX33U_normal.jpg" TargetMode="External" /><Relationship Id="rId154" Type="http://schemas.openxmlformats.org/officeDocument/2006/relationships/hyperlink" Target="http://pbs.twimg.com/profile_images/1089615089299345414/qKlq_J1Y_normal.jpg" TargetMode="External" /><Relationship Id="rId155" Type="http://schemas.openxmlformats.org/officeDocument/2006/relationships/hyperlink" Target="http://pbs.twimg.com/profile_images/965509663381970945/gV1mf-rH_normal.jpg" TargetMode="External" /><Relationship Id="rId156" Type="http://schemas.openxmlformats.org/officeDocument/2006/relationships/hyperlink" Target="http://pbs.twimg.com/profile_images/735021690636357632/gdgyT2C5_normal.jpg" TargetMode="External" /><Relationship Id="rId157" Type="http://schemas.openxmlformats.org/officeDocument/2006/relationships/hyperlink" Target="http://pbs.twimg.com/profile_images/1106672424605630465/IC9ipKIt_normal.png" TargetMode="External" /><Relationship Id="rId158" Type="http://schemas.openxmlformats.org/officeDocument/2006/relationships/hyperlink" Target="http://pbs.twimg.com/profile_images/956652078788743174/X_AUeKcb_normal.jpg" TargetMode="External" /><Relationship Id="rId159" Type="http://schemas.openxmlformats.org/officeDocument/2006/relationships/hyperlink" Target="http://pbs.twimg.com/profile_images/1013625278684323840/8Ajj0bfW_normal.jpg" TargetMode="External" /><Relationship Id="rId160" Type="http://schemas.openxmlformats.org/officeDocument/2006/relationships/hyperlink" Target="http://pbs.twimg.com/profile_images/1098239264259821570/G34cTENE_normal.png" TargetMode="External" /><Relationship Id="rId161" Type="http://schemas.openxmlformats.org/officeDocument/2006/relationships/hyperlink" Target="http://pbs.twimg.com/profile_images/1108480949379948544/W74mEX1t_normal.png" TargetMode="External" /><Relationship Id="rId162" Type="http://schemas.openxmlformats.org/officeDocument/2006/relationships/hyperlink" Target="http://pbs.twimg.com/profile_images/630127049961660416/Q3kHtH7J_normal.jpg" TargetMode="External" /><Relationship Id="rId163" Type="http://schemas.openxmlformats.org/officeDocument/2006/relationships/hyperlink" Target="http://pbs.twimg.com/profile_images/727229087287250944/vYNbXj7V_normal.jpg" TargetMode="External" /><Relationship Id="rId164" Type="http://schemas.openxmlformats.org/officeDocument/2006/relationships/hyperlink" Target="http://pbs.twimg.com/profile_images/453213898519240704/WPryaChs_normal.jpeg" TargetMode="External" /><Relationship Id="rId165" Type="http://schemas.openxmlformats.org/officeDocument/2006/relationships/hyperlink" Target="http://pbs.twimg.com/profile_images/1092788478457405440/zMna80e7_normal.jpg" TargetMode="External" /><Relationship Id="rId166" Type="http://schemas.openxmlformats.org/officeDocument/2006/relationships/hyperlink" Target="http://pbs.twimg.com/profile_images/1072880528712495106/ahuQUlOb_normal.jpg" TargetMode="External" /><Relationship Id="rId167" Type="http://schemas.openxmlformats.org/officeDocument/2006/relationships/hyperlink" Target="http://pbs.twimg.com/profile_images/913622863319650304/OTV204oL_normal.jpg" TargetMode="External" /><Relationship Id="rId168" Type="http://schemas.openxmlformats.org/officeDocument/2006/relationships/hyperlink" Target="http://pbs.twimg.com/profile_images/3610073662/1eb7b6fefb6297e23785b1e57852b020_normal.jpeg" TargetMode="External" /><Relationship Id="rId169" Type="http://schemas.openxmlformats.org/officeDocument/2006/relationships/hyperlink" Target="http://pbs.twimg.com/profile_images/1130213762835861506/49Mwn7Mp_normal.jpg" TargetMode="External" /><Relationship Id="rId170" Type="http://schemas.openxmlformats.org/officeDocument/2006/relationships/hyperlink" Target="http://pbs.twimg.com/profile_images/467346982738997249/bmFtd8B4_normal.png" TargetMode="External" /><Relationship Id="rId171" Type="http://schemas.openxmlformats.org/officeDocument/2006/relationships/hyperlink" Target="http://pbs.twimg.com/profile_images/460812795714355200/BicZDeNA_normal.png" TargetMode="External" /><Relationship Id="rId172" Type="http://schemas.openxmlformats.org/officeDocument/2006/relationships/hyperlink" Target="http://abs.twimg.com/sticky/default_profile_images/default_profile_normal.png" TargetMode="External" /><Relationship Id="rId173" Type="http://schemas.openxmlformats.org/officeDocument/2006/relationships/hyperlink" Target="http://pbs.twimg.com/profile_images/971415515754266624/zCX0q9d5_normal.jpg" TargetMode="External" /><Relationship Id="rId174" Type="http://schemas.openxmlformats.org/officeDocument/2006/relationships/hyperlink" Target="http://pbs.twimg.com/profile_images/1102656264339808256/c7VTCgs__normal.png" TargetMode="External" /><Relationship Id="rId175" Type="http://schemas.openxmlformats.org/officeDocument/2006/relationships/hyperlink" Target="http://pbs.twimg.com/profile_images/1080499836493783040/0i1y2o2__normal.jpg" TargetMode="External" /><Relationship Id="rId176" Type="http://schemas.openxmlformats.org/officeDocument/2006/relationships/hyperlink" Target="http://pbs.twimg.com/profile_images/254713444/Image003_normal.jpg" TargetMode="External" /><Relationship Id="rId177" Type="http://schemas.openxmlformats.org/officeDocument/2006/relationships/hyperlink" Target="http://pbs.twimg.com/profile_images/552575413356994560/Nbx-aBfL_normal.jpeg" TargetMode="External" /><Relationship Id="rId178" Type="http://schemas.openxmlformats.org/officeDocument/2006/relationships/hyperlink" Target="http://pbs.twimg.com/profile_images/793242856119042077/jDum-nDb_normal.jpg" TargetMode="External" /><Relationship Id="rId179" Type="http://schemas.openxmlformats.org/officeDocument/2006/relationships/hyperlink" Target="http://pbs.twimg.com/profile_images/636996315314937856/3Uy4juTm_normal.jpg" TargetMode="External" /><Relationship Id="rId180" Type="http://schemas.openxmlformats.org/officeDocument/2006/relationships/hyperlink" Target="http://pbs.twimg.com/profile_images/940709364138172417/UYYm5jFu_normal.jpg" TargetMode="External" /><Relationship Id="rId181" Type="http://schemas.openxmlformats.org/officeDocument/2006/relationships/hyperlink" Target="http://pbs.twimg.com/profile_images/931301579096965120/Nd3RggZh_normal.jpg" TargetMode="External" /><Relationship Id="rId182" Type="http://schemas.openxmlformats.org/officeDocument/2006/relationships/hyperlink" Target="http://pbs.twimg.com/profile_images/857634599899418625/Xml7heGQ_normal.jpg" TargetMode="External" /><Relationship Id="rId183" Type="http://schemas.openxmlformats.org/officeDocument/2006/relationships/hyperlink" Target="http://pbs.twimg.com/profile_images/1350600579/Phil_Buckle_5409_small_normal.jpg" TargetMode="External" /><Relationship Id="rId184" Type="http://schemas.openxmlformats.org/officeDocument/2006/relationships/hyperlink" Target="https://twitter.com/pwcus" TargetMode="External" /><Relationship Id="rId185" Type="http://schemas.openxmlformats.org/officeDocument/2006/relationships/hyperlink" Target="https://twitter.com/bhushansethi" TargetMode="External" /><Relationship Id="rId186" Type="http://schemas.openxmlformats.org/officeDocument/2006/relationships/hyperlink" Target="https://twitter.com/nsharma007" TargetMode="External" /><Relationship Id="rId187" Type="http://schemas.openxmlformats.org/officeDocument/2006/relationships/hyperlink" Target="https://twitter.com/databreach9111" TargetMode="External" /><Relationship Id="rId188" Type="http://schemas.openxmlformats.org/officeDocument/2006/relationships/hyperlink" Target="https://twitter.com/cleardiff" TargetMode="External" /><Relationship Id="rId189" Type="http://schemas.openxmlformats.org/officeDocument/2006/relationships/hyperlink" Target="https://twitter.com/pwcdigital" TargetMode="External" /><Relationship Id="rId190" Type="http://schemas.openxmlformats.org/officeDocument/2006/relationships/hyperlink" Target="https://twitter.com/gartner" TargetMode="External" /><Relationship Id="rId191" Type="http://schemas.openxmlformats.org/officeDocument/2006/relationships/hyperlink" Target="https://twitter.com/kemelblue" TargetMode="External" /><Relationship Id="rId192" Type="http://schemas.openxmlformats.org/officeDocument/2006/relationships/hyperlink" Target="https://twitter.com/cioonline" TargetMode="External" /><Relationship Id="rId193" Type="http://schemas.openxmlformats.org/officeDocument/2006/relationships/hyperlink" Target="https://twitter.com/digitaltransf11" TargetMode="External" /><Relationship Id="rId194" Type="http://schemas.openxmlformats.org/officeDocument/2006/relationships/hyperlink" Target="https://twitter.com/vmwcioexchange" TargetMode="External" /><Relationship Id="rId195" Type="http://schemas.openxmlformats.org/officeDocument/2006/relationships/hyperlink" Target="https://twitter.com/mti_technology" TargetMode="External" /><Relationship Id="rId196" Type="http://schemas.openxmlformats.org/officeDocument/2006/relationships/hyperlink" Target="https://twitter.com/gauravjoshi46" TargetMode="External" /><Relationship Id="rId197" Type="http://schemas.openxmlformats.org/officeDocument/2006/relationships/hyperlink" Target="https://twitter.com/benediktfrenzel" TargetMode="External" /><Relationship Id="rId198" Type="http://schemas.openxmlformats.org/officeDocument/2006/relationships/hyperlink" Target="https://twitter.com/smenon75" TargetMode="External" /><Relationship Id="rId199" Type="http://schemas.openxmlformats.org/officeDocument/2006/relationships/hyperlink" Target="https://twitter.com/techdelimiter" TargetMode="External" /><Relationship Id="rId200" Type="http://schemas.openxmlformats.org/officeDocument/2006/relationships/hyperlink" Target="https://twitter.com/amanda_hardy98" TargetMode="External" /><Relationship Id="rId201" Type="http://schemas.openxmlformats.org/officeDocument/2006/relationships/hyperlink" Target="https://twitter.com/adage" TargetMode="External" /><Relationship Id="rId202" Type="http://schemas.openxmlformats.org/officeDocument/2006/relationships/hyperlink" Target="https://twitter.com/katmandelstein" TargetMode="External" /><Relationship Id="rId203" Type="http://schemas.openxmlformats.org/officeDocument/2006/relationships/hyperlink" Target="https://twitter.com/ecleary25" TargetMode="External" /><Relationship Id="rId204" Type="http://schemas.openxmlformats.org/officeDocument/2006/relationships/hyperlink" Target="https://twitter.com/aithoughtleader" TargetMode="External" /><Relationship Id="rId205" Type="http://schemas.openxmlformats.org/officeDocument/2006/relationships/hyperlink" Target="https://twitter.com/abubakarmundir" TargetMode="External" /><Relationship Id="rId206" Type="http://schemas.openxmlformats.org/officeDocument/2006/relationships/hyperlink" Target="https://twitter.com/networkworld" TargetMode="External" /><Relationship Id="rId207" Type="http://schemas.openxmlformats.org/officeDocument/2006/relationships/hyperlink" Target="https://twitter.com/jwvance" TargetMode="External" /><Relationship Id="rId208" Type="http://schemas.openxmlformats.org/officeDocument/2006/relationships/hyperlink" Target="https://twitter.com/chaugh" TargetMode="External" /><Relationship Id="rId209" Type="http://schemas.openxmlformats.org/officeDocument/2006/relationships/hyperlink" Target="https://twitter.com/vicky_koyama" TargetMode="External" /><Relationship Id="rId210" Type="http://schemas.openxmlformats.org/officeDocument/2006/relationships/hyperlink" Target="https://twitter.com/michelled190" TargetMode="External" /><Relationship Id="rId211" Type="http://schemas.openxmlformats.org/officeDocument/2006/relationships/hyperlink" Target="https://twitter.com/pwc_bosnia" TargetMode="External" /><Relationship Id="rId212" Type="http://schemas.openxmlformats.org/officeDocument/2006/relationships/hyperlink" Target="https://twitter.com/amaury_couplez" TargetMode="External" /><Relationship Id="rId213" Type="http://schemas.openxmlformats.org/officeDocument/2006/relationships/hyperlink" Target="https://twitter.com/forbes" TargetMode="External" /><Relationship Id="rId214" Type="http://schemas.openxmlformats.org/officeDocument/2006/relationships/hyperlink" Target="https://twitter.com/mblieberman" TargetMode="External" /><Relationship Id="rId215" Type="http://schemas.openxmlformats.org/officeDocument/2006/relationships/hyperlink" Target="https://twitter.com/victor_ruiz" TargetMode="External" /><Relationship Id="rId216" Type="http://schemas.openxmlformats.org/officeDocument/2006/relationships/hyperlink" Target="https://twitter.com/centurylink" TargetMode="External" /><Relationship Id="rId217" Type="http://schemas.openxmlformats.org/officeDocument/2006/relationships/hyperlink" Target="https://twitter.com/latamdc" TargetMode="External" /><Relationship Id="rId218" Type="http://schemas.openxmlformats.org/officeDocument/2006/relationships/hyperlink" Target="https://twitter.com/ancchacon" TargetMode="External" /><Relationship Id="rId219" Type="http://schemas.openxmlformats.org/officeDocument/2006/relationships/hyperlink" Target="https://twitter.com/robmesirow" TargetMode="External" /><Relationship Id="rId220" Type="http://schemas.openxmlformats.org/officeDocument/2006/relationships/hyperlink" Target="https://twitter.com/thefreditor" TargetMode="External" /><Relationship Id="rId221" Type="http://schemas.openxmlformats.org/officeDocument/2006/relationships/hyperlink" Target="https://twitter.com/celinedarnet_" TargetMode="External" /><Relationship Id="rId222" Type="http://schemas.openxmlformats.org/officeDocument/2006/relationships/hyperlink" Target="https://twitter.com/techreview" TargetMode="External" /><Relationship Id="rId223" Type="http://schemas.openxmlformats.org/officeDocument/2006/relationships/hyperlink" Target="https://twitter.com/pilarvalerio5" TargetMode="External" /><Relationship Id="rId224" Type="http://schemas.openxmlformats.org/officeDocument/2006/relationships/hyperlink" Target="https://twitter.com/jorgespinel" TargetMode="External" /><Relationship Id="rId225" Type="http://schemas.openxmlformats.org/officeDocument/2006/relationships/hyperlink" Target="https://twitter.com/glenbenjamin" TargetMode="External" /><Relationship Id="rId226" Type="http://schemas.openxmlformats.org/officeDocument/2006/relationships/hyperlink" Target="https://twitter.com/strategyand" TargetMode="External" /><Relationship Id="rId227" Type="http://schemas.openxmlformats.org/officeDocument/2006/relationships/hyperlink" Target="https://twitter.com/pwcadvisory" TargetMode="External" /><Relationship Id="rId228" Type="http://schemas.openxmlformats.org/officeDocument/2006/relationships/hyperlink" Target="https://twitter.com/66_ford_f100" TargetMode="External" /><Relationship Id="rId229" Type="http://schemas.openxmlformats.org/officeDocument/2006/relationships/hyperlink" Target="https://twitter.com/wsj" TargetMode="External" /><Relationship Id="rId230" Type="http://schemas.openxmlformats.org/officeDocument/2006/relationships/hyperlink" Target="https://twitter.com/michaelfenlonny" TargetMode="External" /><Relationship Id="rId231" Type="http://schemas.openxmlformats.org/officeDocument/2006/relationships/hyperlink" Target="https://twitter.com/dlclarke" TargetMode="External" /><Relationship Id="rId232" Type="http://schemas.openxmlformats.org/officeDocument/2006/relationships/hyperlink" Target="https://twitter.com/bhushans" TargetMode="External" /><Relationship Id="rId233" Type="http://schemas.openxmlformats.org/officeDocument/2006/relationships/hyperlink" Target="https://twitter.com/shannonschuyler" TargetMode="External" /><Relationship Id="rId234" Type="http://schemas.openxmlformats.org/officeDocument/2006/relationships/hyperlink" Target="https://twitter.com/itsma_b2b" TargetMode="External" /><Relationship Id="rId235" Type="http://schemas.openxmlformats.org/officeDocument/2006/relationships/hyperlink" Target="https://twitter.com/vickihuff990" TargetMode="External" /><Relationship Id="rId236" Type="http://schemas.openxmlformats.org/officeDocument/2006/relationships/hyperlink" Target="https://twitter.com/tomp1975" TargetMode="External" /><Relationship Id="rId237" Type="http://schemas.openxmlformats.org/officeDocument/2006/relationships/hyperlink" Target="https://twitter.com/pwcaudigital" TargetMode="External" /><Relationship Id="rId238" Type="http://schemas.openxmlformats.org/officeDocument/2006/relationships/hyperlink" Target="https://twitter.com/gosuperawesome" TargetMode="External" /><Relationship Id="rId239" Type="http://schemas.openxmlformats.org/officeDocument/2006/relationships/hyperlink" Target="https://twitter.com/pbuckle1" TargetMode="External" /><Relationship Id="rId240" Type="http://schemas.openxmlformats.org/officeDocument/2006/relationships/comments" Target="../comments2.xml" /><Relationship Id="rId241" Type="http://schemas.openxmlformats.org/officeDocument/2006/relationships/vmlDrawing" Target="../drawings/vmlDrawing2.vml" /><Relationship Id="rId242" Type="http://schemas.openxmlformats.org/officeDocument/2006/relationships/table" Target="../tables/table2.xml" /><Relationship Id="rId243" Type="http://schemas.openxmlformats.org/officeDocument/2006/relationships/drawing" Target="../drawings/drawing1.xml" /><Relationship Id="rId24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r.socialstudio.radian6.com/89a2130e-08e8-4584-b2b9-103e433fff17" TargetMode="External" /><Relationship Id="rId2" Type="http://schemas.openxmlformats.org/officeDocument/2006/relationships/hyperlink" Target="https://twitter.com/PwCDigital/status/1131214001638129666" TargetMode="External" /><Relationship Id="rId3" Type="http://schemas.openxmlformats.org/officeDocument/2006/relationships/hyperlink" Target="https://www.pwc.com/us/en/services/consulting/cybersecurity/business-driven-cybersecurity.html?WT.mc_id=CT1-PL52-DM2-TR1-LS4-ND30-TTA4-CN_DigitalTrustInsightsSpring2019-&amp;eq=CT1-PL52-DM2-CN_DigitalTrustInsightsSpring2019" TargetMode="External" /><Relationship Id="rId4" Type="http://schemas.openxmlformats.org/officeDocument/2006/relationships/hyperlink" Target="https://twitter.com/PwCDigital/status/1131200296951136256" TargetMode="External" /><Relationship Id="rId5" Type="http://schemas.openxmlformats.org/officeDocument/2006/relationships/hyperlink" Target="https://twitter.com/PwCDigital/status/1129371199249756160" TargetMode="External" /><Relationship Id="rId6" Type="http://schemas.openxmlformats.org/officeDocument/2006/relationships/hyperlink" Target="https://www.digitalpulse.pwc.com.au/three-ways-drive-business-change/" TargetMode="External" /><Relationship Id="rId7" Type="http://schemas.openxmlformats.org/officeDocument/2006/relationships/hyperlink" Target="https://www.fastcompany.com/90351938/what-to-do-instead-of-trying-to-find-meaningful-work?partner=rss&amp;utm_source=feedburner&amp;utm_medium=feed&amp;utm_campaign=feedburner+fastcompany&amp;utm_content=feedburner" TargetMode="External" /><Relationship Id="rId8" Type="http://schemas.openxmlformats.org/officeDocument/2006/relationships/hyperlink" Target="https://www.strategy-business.com/article/ROX-How-to-get-started-with-the-new-experience-metric?gko=084ff&amp;sf210110951=1" TargetMode="External" /><Relationship Id="rId9" Type="http://schemas.openxmlformats.org/officeDocument/2006/relationships/hyperlink" Target="https://twitter.com/PwCAdvisory/status/1131606057908883457" TargetMode="External" /><Relationship Id="rId10" Type="http://schemas.openxmlformats.org/officeDocument/2006/relationships/hyperlink" Target="https://twitter.com/PwCDigital/status/1131916518185476096" TargetMode="External" /><Relationship Id="rId11" Type="http://schemas.openxmlformats.org/officeDocument/2006/relationships/hyperlink" Target="https://twitter.com/PwCDigital/status/1131214001638129666" TargetMode="External" /><Relationship Id="rId12" Type="http://schemas.openxmlformats.org/officeDocument/2006/relationships/hyperlink" Target="https://twitter.com/PwCDigital/status/1131200296951136256" TargetMode="External" /><Relationship Id="rId13" Type="http://schemas.openxmlformats.org/officeDocument/2006/relationships/hyperlink" Target="https://www.strategy-business.com/article/ROX-How-to-get-started-with-the-new-experience-metric?gko=084ff&amp;sf210110951=1" TargetMode="External" /><Relationship Id="rId14" Type="http://schemas.openxmlformats.org/officeDocument/2006/relationships/hyperlink" Target="https://www.pwc.com/us/en/services/consulting/cybersecurity/business-driven-cybersecurity.html?WT.mc_id=CT1-PL52-DM2-TR1-LS4-ND30-TTA4-CN_DigitalTrustInsightsSpring2019-&amp;eq=CT1-PL52-DM2-CN_DigitalTrustInsightsSpring2019" TargetMode="External" /><Relationship Id="rId15" Type="http://schemas.openxmlformats.org/officeDocument/2006/relationships/hyperlink" Target="https://www.digitalpulse.pwc.com.au/three-ways-drive-business-change/" TargetMode="External" /><Relationship Id="rId16" Type="http://schemas.openxmlformats.org/officeDocument/2006/relationships/hyperlink" Target="https://www.fastcompany.com/90351938/what-to-do-instead-of-trying-to-find-meaningful-work?partner=rss&amp;utm_source=feedburner&amp;utm_medium=feed&amp;utm_campaign=feedburner+fastcompany&amp;utm_content=feedburner" TargetMode="External" /><Relationship Id="rId17" Type="http://schemas.openxmlformats.org/officeDocument/2006/relationships/hyperlink" Target="https://twitter.com/PwCAdvisory/status/1131606057908883457" TargetMode="External" /><Relationship Id="rId18" Type="http://schemas.openxmlformats.org/officeDocument/2006/relationships/hyperlink" Target="https://twitter.com/PwCDigital/status/1129043210653831169" TargetMode="External" /><Relationship Id="rId19" Type="http://schemas.openxmlformats.org/officeDocument/2006/relationships/hyperlink" Target="https://twitter.com/PwCAdvisory/status/1129045834916618241" TargetMode="External" /><Relationship Id="rId20" Type="http://schemas.openxmlformats.org/officeDocument/2006/relationships/hyperlink" Target="https://twitter.com/PwCDigital/status/1129067950105923586" TargetMode="External" /><Relationship Id="rId21" Type="http://schemas.openxmlformats.org/officeDocument/2006/relationships/hyperlink" Target="http://r.socialstudio.radian6.com/89a2130e-08e8-4584-b2b9-103e433fff17" TargetMode="External" /><Relationship Id="rId22" Type="http://schemas.openxmlformats.org/officeDocument/2006/relationships/hyperlink" Target="https://dy.si/ocQGh" TargetMode="External" /><Relationship Id="rId23" Type="http://schemas.openxmlformats.org/officeDocument/2006/relationships/hyperlink" Target="https://dy.si/ZRZe5" TargetMode="External" /><Relationship Id="rId24" Type="http://schemas.openxmlformats.org/officeDocument/2006/relationships/hyperlink" Target="https://dy.si/38TKB" TargetMode="External" /><Relationship Id="rId25" Type="http://schemas.openxmlformats.org/officeDocument/2006/relationships/hyperlink" Target="https://dy.si/MfB3LJ2" TargetMode="External" /><Relationship Id="rId26" Type="http://schemas.openxmlformats.org/officeDocument/2006/relationships/hyperlink" Target="https://www.networkworld.com/article/3396128/the-state-of-enterprise-iot-companies-want-solutions-for-these-4-areas.html?utm_source=twitter&amp;utm_medium=social&amp;utm_campaign=organic&amp;ffc1e35f=6f633bce" TargetMode="External" /><Relationship Id="rId27" Type="http://schemas.openxmlformats.org/officeDocument/2006/relationships/hyperlink" Target="https://www.networkworld.com/article/3396128/the-state-of-enterprise-iot-companies-want-solutions-for-these-4-areas.html?utm_source=twitter&amp;utm_medium=social&amp;utm_campaign=organic" TargetMode="External" /><Relationship Id="rId28" Type="http://schemas.openxmlformats.org/officeDocument/2006/relationships/hyperlink" Target="https://twitter.com/networkworld/status/1130872128344121344?b538c9c0=cad7ba26" TargetMode="External" /><Relationship Id="rId29" Type="http://schemas.openxmlformats.org/officeDocument/2006/relationships/hyperlink" Target="https://digital.pwc.com/content/pwc-digital/en/products/connected-solutions.html?WT.mc_id=CT1-PL52-DM1-TR1-LS4-ND30-TTA5-CN_ConnectedSolutions2019-ConnectedSolutions-TW&amp;eq=CT1-PL52-DM1-CN_ConnectedSolutions2019-ConnectedSolutions-TW" TargetMode="External" /><Relationship Id="rId30" Type="http://schemas.openxmlformats.org/officeDocument/2006/relationships/hyperlink" Target="https://www.pwc.com/us/en/library/fit-for-growth/automation-diagnostic.html?WT.mc_id=CT1-PL52-DM1-TR1-LS4-ND30-TTA2-CN_FFGAutomationToolDiagnostic-TP&amp;eq=CT1-PL52-DM1-CN_FFGAutomationToolDiagnostic-TP" TargetMode="External" /><Relationship Id="rId31" Type="http://schemas.openxmlformats.org/officeDocument/2006/relationships/hyperlink" Target="https://twitter.com/centurylink/status/1131602658320474117" TargetMode="External" /><Relationship Id="rId32" Type="http://schemas.openxmlformats.org/officeDocument/2006/relationships/hyperlink" Target="https://www.pwc.com/us/en/library/workforce-of-the-future/fulfillment-at-work.html" TargetMode="External" /><Relationship Id="rId33" Type="http://schemas.openxmlformats.org/officeDocument/2006/relationships/hyperlink" Target="https://www.applytracking.com/tp/rj6-hbPOi_J_K" TargetMode="External" /><Relationship Id="rId34" Type="http://schemas.openxmlformats.org/officeDocument/2006/relationships/hyperlink" Target="https://www.wsj.com/articles/the-most-anxious-generation-goes-to-work-11557418951" TargetMode="External" /><Relationship Id="rId35" Type="http://schemas.openxmlformats.org/officeDocument/2006/relationships/hyperlink" Target="https://pwcspain.smh.re/0Co" TargetMode="External" /><Relationship Id="rId36" Type="http://schemas.openxmlformats.org/officeDocument/2006/relationships/hyperlink" Target="https://pwcspain.smh.re/0Cn" TargetMode="External" /><Relationship Id="rId37" Type="http://schemas.openxmlformats.org/officeDocument/2006/relationships/hyperlink" Target="https://twitter.com/PwCDigital/status/1129371199249756160" TargetMode="External" /><Relationship Id="rId38" Type="http://schemas.openxmlformats.org/officeDocument/2006/relationships/hyperlink" Target="https://www.pwc.com/us/en/services/consulting/cybersecurity/business-driven-cybersecurity.html?WT.mc_id=CT1-PL52-DM2-TR1-LS4-ND30-TTA4-CN_DigitalTrustInsightsSpring2019-&amp;eq=CT1-PL52-DM2-CN_DigitalTrustInsightsSpring2019" TargetMode="External" /><Relationship Id="rId39" Type="http://schemas.openxmlformats.org/officeDocument/2006/relationships/hyperlink" Target="https://lnkd.in/dzswgEz" TargetMode="Externa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 Id="rId4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1120</v>
      </c>
      <c r="BB2" s="13" t="s">
        <v>1140</v>
      </c>
      <c r="BC2" s="13" t="s">
        <v>1141</v>
      </c>
      <c r="BD2" s="118" t="s">
        <v>1677</v>
      </c>
      <c r="BE2" s="118" t="s">
        <v>1678</v>
      </c>
      <c r="BF2" s="118" t="s">
        <v>1679</v>
      </c>
      <c r="BG2" s="118" t="s">
        <v>1680</v>
      </c>
      <c r="BH2" s="118" t="s">
        <v>1681</v>
      </c>
      <c r="BI2" s="118" t="s">
        <v>1682</v>
      </c>
      <c r="BJ2" s="118" t="s">
        <v>1683</v>
      </c>
      <c r="BK2" s="118" t="s">
        <v>1684</v>
      </c>
      <c r="BL2" s="118" t="s">
        <v>1685</v>
      </c>
    </row>
    <row r="3" spans="1:64" ht="15" customHeight="1">
      <c r="A3" s="64" t="s">
        <v>212</v>
      </c>
      <c r="B3" s="64" t="s">
        <v>248</v>
      </c>
      <c r="C3" s="65" t="s">
        <v>1690</v>
      </c>
      <c r="D3" s="66">
        <v>3</v>
      </c>
      <c r="E3" s="67" t="s">
        <v>132</v>
      </c>
      <c r="F3" s="68">
        <v>32</v>
      </c>
      <c r="G3" s="65"/>
      <c r="H3" s="69"/>
      <c r="I3" s="70"/>
      <c r="J3" s="70"/>
      <c r="K3" s="34" t="s">
        <v>65</v>
      </c>
      <c r="L3" s="71">
        <v>3</v>
      </c>
      <c r="M3" s="71"/>
      <c r="N3" s="72"/>
      <c r="O3" s="78" t="s">
        <v>268</v>
      </c>
      <c r="P3" s="80">
        <v>43606.86378472222</v>
      </c>
      <c r="Q3" s="78" t="s">
        <v>270</v>
      </c>
      <c r="R3" s="83" t="s">
        <v>347</v>
      </c>
      <c r="S3" s="78" t="s">
        <v>398</v>
      </c>
      <c r="T3" s="78" t="s">
        <v>416</v>
      </c>
      <c r="U3" s="83" t="s">
        <v>454</v>
      </c>
      <c r="V3" s="83" t="s">
        <v>454</v>
      </c>
      <c r="W3" s="80">
        <v>43606.86378472222</v>
      </c>
      <c r="X3" s="83" t="s">
        <v>500</v>
      </c>
      <c r="Y3" s="78"/>
      <c r="Z3" s="78"/>
      <c r="AA3" s="85" t="s">
        <v>582</v>
      </c>
      <c r="AB3" s="78"/>
      <c r="AC3" s="78" t="b">
        <v>0</v>
      </c>
      <c r="AD3" s="78">
        <v>36</v>
      </c>
      <c r="AE3" s="85" t="s">
        <v>664</v>
      </c>
      <c r="AF3" s="78" t="b">
        <v>0</v>
      </c>
      <c r="AG3" s="78" t="s">
        <v>666</v>
      </c>
      <c r="AH3" s="78"/>
      <c r="AI3" s="85" t="s">
        <v>664</v>
      </c>
      <c r="AJ3" s="78" t="b">
        <v>0</v>
      </c>
      <c r="AK3" s="78">
        <v>5</v>
      </c>
      <c r="AL3" s="85" t="s">
        <v>664</v>
      </c>
      <c r="AM3" s="78" t="s">
        <v>671</v>
      </c>
      <c r="AN3" s="78" t="b">
        <v>0</v>
      </c>
      <c r="AO3" s="85" t="s">
        <v>582</v>
      </c>
      <c r="AP3" s="78" t="s">
        <v>690</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213</v>
      </c>
      <c r="B4" s="64" t="s">
        <v>213</v>
      </c>
      <c r="C4" s="65" t="s">
        <v>1690</v>
      </c>
      <c r="D4" s="66">
        <v>3</v>
      </c>
      <c r="E4" s="67" t="s">
        <v>132</v>
      </c>
      <c r="F4" s="68">
        <v>32</v>
      </c>
      <c r="G4" s="65"/>
      <c r="H4" s="69"/>
      <c r="I4" s="70"/>
      <c r="J4" s="70"/>
      <c r="K4" s="34" t="s">
        <v>65</v>
      </c>
      <c r="L4" s="77">
        <v>4</v>
      </c>
      <c r="M4" s="77"/>
      <c r="N4" s="72"/>
      <c r="O4" s="79" t="s">
        <v>176</v>
      </c>
      <c r="P4" s="81">
        <v>43600.98496527778</v>
      </c>
      <c r="Q4" s="79" t="s">
        <v>271</v>
      </c>
      <c r="R4" s="84" t="s">
        <v>348</v>
      </c>
      <c r="S4" s="79" t="s">
        <v>398</v>
      </c>
      <c r="T4" s="79" t="s">
        <v>417</v>
      </c>
      <c r="U4" s="84" t="s">
        <v>455</v>
      </c>
      <c r="V4" s="84" t="s">
        <v>455</v>
      </c>
      <c r="W4" s="81">
        <v>43600.98496527778</v>
      </c>
      <c r="X4" s="84" t="s">
        <v>501</v>
      </c>
      <c r="Y4" s="79"/>
      <c r="Z4" s="79"/>
      <c r="AA4" s="82" t="s">
        <v>583</v>
      </c>
      <c r="AB4" s="79"/>
      <c r="AC4" s="79" t="b">
        <v>0</v>
      </c>
      <c r="AD4" s="79">
        <v>1</v>
      </c>
      <c r="AE4" s="82" t="s">
        <v>664</v>
      </c>
      <c r="AF4" s="79" t="b">
        <v>0</v>
      </c>
      <c r="AG4" s="79" t="s">
        <v>666</v>
      </c>
      <c r="AH4" s="79"/>
      <c r="AI4" s="82" t="s">
        <v>664</v>
      </c>
      <c r="AJ4" s="79" t="b">
        <v>0</v>
      </c>
      <c r="AK4" s="79">
        <v>1</v>
      </c>
      <c r="AL4" s="82" t="s">
        <v>664</v>
      </c>
      <c r="AM4" s="79" t="s">
        <v>672</v>
      </c>
      <c r="AN4" s="79" t="b">
        <v>0</v>
      </c>
      <c r="AO4" s="82" t="s">
        <v>583</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v>0</v>
      </c>
      <c r="BE4" s="49">
        <v>0</v>
      </c>
      <c r="BF4" s="48">
        <v>0</v>
      </c>
      <c r="BG4" s="49">
        <v>0</v>
      </c>
      <c r="BH4" s="48">
        <v>0</v>
      </c>
      <c r="BI4" s="49">
        <v>0</v>
      </c>
      <c r="BJ4" s="48">
        <v>24</v>
      </c>
      <c r="BK4" s="49">
        <v>100</v>
      </c>
      <c r="BL4" s="48">
        <v>24</v>
      </c>
    </row>
    <row r="5" spans="1:64" ht="15">
      <c r="A5" s="64" t="s">
        <v>214</v>
      </c>
      <c r="B5" s="64" t="s">
        <v>213</v>
      </c>
      <c r="C5" s="65" t="s">
        <v>1690</v>
      </c>
      <c r="D5" s="66">
        <v>3</v>
      </c>
      <c r="E5" s="67" t="s">
        <v>132</v>
      </c>
      <c r="F5" s="68">
        <v>32</v>
      </c>
      <c r="G5" s="65"/>
      <c r="H5" s="69"/>
      <c r="I5" s="70"/>
      <c r="J5" s="70"/>
      <c r="K5" s="34" t="s">
        <v>65</v>
      </c>
      <c r="L5" s="77">
        <v>5</v>
      </c>
      <c r="M5" s="77"/>
      <c r="N5" s="72"/>
      <c r="O5" s="79" t="s">
        <v>268</v>
      </c>
      <c r="P5" s="81">
        <v>43600.99563657407</v>
      </c>
      <c r="Q5" s="79" t="s">
        <v>272</v>
      </c>
      <c r="R5" s="79"/>
      <c r="S5" s="79"/>
      <c r="T5" s="79" t="s">
        <v>418</v>
      </c>
      <c r="U5" s="79"/>
      <c r="V5" s="84" t="s">
        <v>469</v>
      </c>
      <c r="W5" s="81">
        <v>43600.99563657407</v>
      </c>
      <c r="X5" s="84" t="s">
        <v>502</v>
      </c>
      <c r="Y5" s="79"/>
      <c r="Z5" s="79"/>
      <c r="AA5" s="82" t="s">
        <v>584</v>
      </c>
      <c r="AB5" s="79"/>
      <c r="AC5" s="79" t="b">
        <v>0</v>
      </c>
      <c r="AD5" s="79">
        <v>0</v>
      </c>
      <c r="AE5" s="82" t="s">
        <v>664</v>
      </c>
      <c r="AF5" s="79" t="b">
        <v>0</v>
      </c>
      <c r="AG5" s="79" t="s">
        <v>666</v>
      </c>
      <c r="AH5" s="79"/>
      <c r="AI5" s="82" t="s">
        <v>664</v>
      </c>
      <c r="AJ5" s="79" t="b">
        <v>0</v>
      </c>
      <c r="AK5" s="79">
        <v>1</v>
      </c>
      <c r="AL5" s="82" t="s">
        <v>583</v>
      </c>
      <c r="AM5" s="79" t="s">
        <v>673</v>
      </c>
      <c r="AN5" s="79" t="b">
        <v>0</v>
      </c>
      <c r="AO5" s="82" t="s">
        <v>583</v>
      </c>
      <c r="AP5" s="79" t="s">
        <v>176</v>
      </c>
      <c r="AQ5" s="79">
        <v>0</v>
      </c>
      <c r="AR5" s="79">
        <v>0</v>
      </c>
      <c r="AS5" s="79"/>
      <c r="AT5" s="79"/>
      <c r="AU5" s="79"/>
      <c r="AV5" s="79"/>
      <c r="AW5" s="79"/>
      <c r="AX5" s="79"/>
      <c r="AY5" s="79"/>
      <c r="AZ5" s="79"/>
      <c r="BA5">
        <v>1</v>
      </c>
      <c r="BB5" s="78" t="str">
        <f>REPLACE(INDEX(GroupVertices[Group],MATCH(Edges[[#This Row],[Vertex 1]],GroupVertices[Vertex],0)),1,1,"")</f>
        <v>8</v>
      </c>
      <c r="BC5" s="78" t="str">
        <f>REPLACE(INDEX(GroupVertices[Group],MATCH(Edges[[#This Row],[Vertex 2]],GroupVertices[Vertex],0)),1,1,"")</f>
        <v>8</v>
      </c>
      <c r="BD5" s="48">
        <v>0</v>
      </c>
      <c r="BE5" s="49">
        <v>0</v>
      </c>
      <c r="BF5" s="48">
        <v>0</v>
      </c>
      <c r="BG5" s="49">
        <v>0</v>
      </c>
      <c r="BH5" s="48">
        <v>0</v>
      </c>
      <c r="BI5" s="49">
        <v>0</v>
      </c>
      <c r="BJ5" s="48">
        <v>24</v>
      </c>
      <c r="BK5" s="49">
        <v>100</v>
      </c>
      <c r="BL5" s="48">
        <v>24</v>
      </c>
    </row>
    <row r="6" spans="1:64" ht="15">
      <c r="A6" s="64" t="s">
        <v>215</v>
      </c>
      <c r="B6" s="64" t="s">
        <v>243</v>
      </c>
      <c r="C6" s="65" t="s">
        <v>1690</v>
      </c>
      <c r="D6" s="66">
        <v>3</v>
      </c>
      <c r="E6" s="67" t="s">
        <v>132</v>
      </c>
      <c r="F6" s="68">
        <v>32</v>
      </c>
      <c r="G6" s="65"/>
      <c r="H6" s="69"/>
      <c r="I6" s="70"/>
      <c r="J6" s="70"/>
      <c r="K6" s="34" t="s">
        <v>65</v>
      </c>
      <c r="L6" s="77">
        <v>6</v>
      </c>
      <c r="M6" s="77"/>
      <c r="N6" s="72"/>
      <c r="O6" s="79" t="s">
        <v>268</v>
      </c>
      <c r="P6" s="81">
        <v>43601.176932870374</v>
      </c>
      <c r="Q6" s="79" t="s">
        <v>273</v>
      </c>
      <c r="R6" s="79"/>
      <c r="S6" s="79"/>
      <c r="T6" s="79"/>
      <c r="U6" s="79"/>
      <c r="V6" s="84" t="s">
        <v>470</v>
      </c>
      <c r="W6" s="81">
        <v>43601.176932870374</v>
      </c>
      <c r="X6" s="84" t="s">
        <v>503</v>
      </c>
      <c r="Y6" s="79"/>
      <c r="Z6" s="79"/>
      <c r="AA6" s="82" t="s">
        <v>585</v>
      </c>
      <c r="AB6" s="79"/>
      <c r="AC6" s="79" t="b">
        <v>0</v>
      </c>
      <c r="AD6" s="79">
        <v>0</v>
      </c>
      <c r="AE6" s="82" t="s">
        <v>664</v>
      </c>
      <c r="AF6" s="79" t="b">
        <v>0</v>
      </c>
      <c r="AG6" s="79" t="s">
        <v>666</v>
      </c>
      <c r="AH6" s="79"/>
      <c r="AI6" s="82" t="s">
        <v>664</v>
      </c>
      <c r="AJ6" s="79" t="b">
        <v>0</v>
      </c>
      <c r="AK6" s="79">
        <v>2</v>
      </c>
      <c r="AL6" s="82" t="s">
        <v>586</v>
      </c>
      <c r="AM6" s="79" t="s">
        <v>674</v>
      </c>
      <c r="AN6" s="79" t="b">
        <v>0</v>
      </c>
      <c r="AO6" s="82" t="s">
        <v>586</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1</v>
      </c>
      <c r="BD6" s="48"/>
      <c r="BE6" s="49"/>
      <c r="BF6" s="48"/>
      <c r="BG6" s="49"/>
      <c r="BH6" s="48"/>
      <c r="BI6" s="49"/>
      <c r="BJ6" s="48"/>
      <c r="BK6" s="49"/>
      <c r="BL6" s="48"/>
    </row>
    <row r="7" spans="1:64" ht="15">
      <c r="A7" s="64" t="s">
        <v>215</v>
      </c>
      <c r="B7" s="64" t="s">
        <v>249</v>
      </c>
      <c r="C7" s="65" t="s">
        <v>1690</v>
      </c>
      <c r="D7" s="66">
        <v>3</v>
      </c>
      <c r="E7" s="67" t="s">
        <v>132</v>
      </c>
      <c r="F7" s="68">
        <v>32</v>
      </c>
      <c r="G7" s="65"/>
      <c r="H7" s="69"/>
      <c r="I7" s="70"/>
      <c r="J7" s="70"/>
      <c r="K7" s="34" t="s">
        <v>65</v>
      </c>
      <c r="L7" s="77">
        <v>7</v>
      </c>
      <c r="M7" s="77"/>
      <c r="N7" s="72"/>
      <c r="O7" s="79" t="s">
        <v>268</v>
      </c>
      <c r="P7" s="81">
        <v>43601.176932870374</v>
      </c>
      <c r="Q7" s="79" t="s">
        <v>273</v>
      </c>
      <c r="R7" s="79"/>
      <c r="S7" s="79"/>
      <c r="T7" s="79"/>
      <c r="U7" s="79"/>
      <c r="V7" s="84" t="s">
        <v>470</v>
      </c>
      <c r="W7" s="81">
        <v>43601.176932870374</v>
      </c>
      <c r="X7" s="84" t="s">
        <v>503</v>
      </c>
      <c r="Y7" s="79"/>
      <c r="Z7" s="79"/>
      <c r="AA7" s="82" t="s">
        <v>585</v>
      </c>
      <c r="AB7" s="79"/>
      <c r="AC7" s="79" t="b">
        <v>0</v>
      </c>
      <c r="AD7" s="79">
        <v>0</v>
      </c>
      <c r="AE7" s="82" t="s">
        <v>664</v>
      </c>
      <c r="AF7" s="79" t="b">
        <v>0</v>
      </c>
      <c r="AG7" s="79" t="s">
        <v>666</v>
      </c>
      <c r="AH7" s="79"/>
      <c r="AI7" s="82" t="s">
        <v>664</v>
      </c>
      <c r="AJ7" s="79" t="b">
        <v>0</v>
      </c>
      <c r="AK7" s="79">
        <v>2</v>
      </c>
      <c r="AL7" s="82" t="s">
        <v>586</v>
      </c>
      <c r="AM7" s="79" t="s">
        <v>674</v>
      </c>
      <c r="AN7" s="79" t="b">
        <v>0</v>
      </c>
      <c r="AO7" s="82" t="s">
        <v>586</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215</v>
      </c>
      <c r="B8" s="64" t="s">
        <v>216</v>
      </c>
      <c r="C8" s="65" t="s">
        <v>1690</v>
      </c>
      <c r="D8" s="66">
        <v>3</v>
      </c>
      <c r="E8" s="67" t="s">
        <v>132</v>
      </c>
      <c r="F8" s="68">
        <v>32</v>
      </c>
      <c r="G8" s="65"/>
      <c r="H8" s="69"/>
      <c r="I8" s="70"/>
      <c r="J8" s="70"/>
      <c r="K8" s="34" t="s">
        <v>65</v>
      </c>
      <c r="L8" s="77">
        <v>8</v>
      </c>
      <c r="M8" s="77"/>
      <c r="N8" s="72"/>
      <c r="O8" s="79" t="s">
        <v>268</v>
      </c>
      <c r="P8" s="81">
        <v>43601.176932870374</v>
      </c>
      <c r="Q8" s="79" t="s">
        <v>273</v>
      </c>
      <c r="R8" s="79"/>
      <c r="S8" s="79"/>
      <c r="T8" s="79"/>
      <c r="U8" s="79"/>
      <c r="V8" s="84" t="s">
        <v>470</v>
      </c>
      <c r="W8" s="81">
        <v>43601.176932870374</v>
      </c>
      <c r="X8" s="84" t="s">
        <v>503</v>
      </c>
      <c r="Y8" s="79"/>
      <c r="Z8" s="79"/>
      <c r="AA8" s="82" t="s">
        <v>585</v>
      </c>
      <c r="AB8" s="79"/>
      <c r="AC8" s="79" t="b">
        <v>0</v>
      </c>
      <c r="AD8" s="79">
        <v>0</v>
      </c>
      <c r="AE8" s="82" t="s">
        <v>664</v>
      </c>
      <c r="AF8" s="79" t="b">
        <v>0</v>
      </c>
      <c r="AG8" s="79" t="s">
        <v>666</v>
      </c>
      <c r="AH8" s="79"/>
      <c r="AI8" s="82" t="s">
        <v>664</v>
      </c>
      <c r="AJ8" s="79" t="b">
        <v>0</v>
      </c>
      <c r="AK8" s="79">
        <v>2</v>
      </c>
      <c r="AL8" s="82" t="s">
        <v>586</v>
      </c>
      <c r="AM8" s="79" t="s">
        <v>674</v>
      </c>
      <c r="AN8" s="79" t="b">
        <v>0</v>
      </c>
      <c r="AO8" s="82" t="s">
        <v>586</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2</v>
      </c>
      <c r="BE8" s="49">
        <v>9.523809523809524</v>
      </c>
      <c r="BF8" s="48">
        <v>0</v>
      </c>
      <c r="BG8" s="49">
        <v>0</v>
      </c>
      <c r="BH8" s="48">
        <v>0</v>
      </c>
      <c r="BI8" s="49">
        <v>0</v>
      </c>
      <c r="BJ8" s="48">
        <v>19</v>
      </c>
      <c r="BK8" s="49">
        <v>90.47619047619048</v>
      </c>
      <c r="BL8" s="48">
        <v>21</v>
      </c>
    </row>
    <row r="9" spans="1:64" ht="15">
      <c r="A9" s="64" t="s">
        <v>216</v>
      </c>
      <c r="B9" s="64" t="s">
        <v>250</v>
      </c>
      <c r="C9" s="65" t="s">
        <v>1690</v>
      </c>
      <c r="D9" s="66">
        <v>3</v>
      </c>
      <c r="E9" s="67" t="s">
        <v>132</v>
      </c>
      <c r="F9" s="68">
        <v>32</v>
      </c>
      <c r="G9" s="65"/>
      <c r="H9" s="69"/>
      <c r="I9" s="70"/>
      <c r="J9" s="70"/>
      <c r="K9" s="34" t="s">
        <v>65</v>
      </c>
      <c r="L9" s="77">
        <v>9</v>
      </c>
      <c r="M9" s="77"/>
      <c r="N9" s="72"/>
      <c r="O9" s="79" t="s">
        <v>268</v>
      </c>
      <c r="P9" s="81">
        <v>43601.17605324074</v>
      </c>
      <c r="Q9" s="79" t="s">
        <v>274</v>
      </c>
      <c r="R9" s="79" t="s">
        <v>349</v>
      </c>
      <c r="S9" s="79" t="s">
        <v>399</v>
      </c>
      <c r="T9" s="79" t="s">
        <v>419</v>
      </c>
      <c r="U9" s="79"/>
      <c r="V9" s="84" t="s">
        <v>471</v>
      </c>
      <c r="W9" s="81">
        <v>43601.17605324074</v>
      </c>
      <c r="X9" s="84" t="s">
        <v>504</v>
      </c>
      <c r="Y9" s="79"/>
      <c r="Z9" s="79"/>
      <c r="AA9" s="82" t="s">
        <v>586</v>
      </c>
      <c r="AB9" s="79"/>
      <c r="AC9" s="79" t="b">
        <v>0</v>
      </c>
      <c r="AD9" s="79">
        <v>3</v>
      </c>
      <c r="AE9" s="82" t="s">
        <v>664</v>
      </c>
      <c r="AF9" s="79" t="b">
        <v>0</v>
      </c>
      <c r="AG9" s="79" t="s">
        <v>666</v>
      </c>
      <c r="AH9" s="79"/>
      <c r="AI9" s="82" t="s">
        <v>664</v>
      </c>
      <c r="AJ9" s="79" t="b">
        <v>0</v>
      </c>
      <c r="AK9" s="79">
        <v>2</v>
      </c>
      <c r="AL9" s="82" t="s">
        <v>664</v>
      </c>
      <c r="AM9" s="79" t="s">
        <v>675</v>
      </c>
      <c r="AN9" s="79" t="b">
        <v>0</v>
      </c>
      <c r="AO9" s="82" t="s">
        <v>586</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2</v>
      </c>
      <c r="BE9" s="49">
        <v>8.695652173913043</v>
      </c>
      <c r="BF9" s="48">
        <v>0</v>
      </c>
      <c r="BG9" s="49">
        <v>0</v>
      </c>
      <c r="BH9" s="48">
        <v>0</v>
      </c>
      <c r="BI9" s="49">
        <v>0</v>
      </c>
      <c r="BJ9" s="48">
        <v>21</v>
      </c>
      <c r="BK9" s="49">
        <v>91.30434782608695</v>
      </c>
      <c r="BL9" s="48">
        <v>23</v>
      </c>
    </row>
    <row r="10" spans="1:64" ht="15">
      <c r="A10" s="64" t="s">
        <v>216</v>
      </c>
      <c r="B10" s="64" t="s">
        <v>243</v>
      </c>
      <c r="C10" s="65" t="s">
        <v>1690</v>
      </c>
      <c r="D10" s="66">
        <v>3</v>
      </c>
      <c r="E10" s="67" t="s">
        <v>132</v>
      </c>
      <c r="F10" s="68">
        <v>32</v>
      </c>
      <c r="G10" s="65"/>
      <c r="H10" s="69"/>
      <c r="I10" s="70"/>
      <c r="J10" s="70"/>
      <c r="K10" s="34" t="s">
        <v>65</v>
      </c>
      <c r="L10" s="77">
        <v>10</v>
      </c>
      <c r="M10" s="77"/>
      <c r="N10" s="72"/>
      <c r="O10" s="79" t="s">
        <v>268</v>
      </c>
      <c r="P10" s="81">
        <v>43601.17605324074</v>
      </c>
      <c r="Q10" s="79" t="s">
        <v>274</v>
      </c>
      <c r="R10" s="79" t="s">
        <v>349</v>
      </c>
      <c r="S10" s="79" t="s">
        <v>399</v>
      </c>
      <c r="T10" s="79" t="s">
        <v>419</v>
      </c>
      <c r="U10" s="79"/>
      <c r="V10" s="84" t="s">
        <v>471</v>
      </c>
      <c r="W10" s="81">
        <v>43601.17605324074</v>
      </c>
      <c r="X10" s="84" t="s">
        <v>504</v>
      </c>
      <c r="Y10" s="79"/>
      <c r="Z10" s="79"/>
      <c r="AA10" s="82" t="s">
        <v>586</v>
      </c>
      <c r="AB10" s="79"/>
      <c r="AC10" s="79" t="b">
        <v>0</v>
      </c>
      <c r="AD10" s="79">
        <v>3</v>
      </c>
      <c r="AE10" s="82" t="s">
        <v>664</v>
      </c>
      <c r="AF10" s="79" t="b">
        <v>0</v>
      </c>
      <c r="AG10" s="79" t="s">
        <v>666</v>
      </c>
      <c r="AH10" s="79"/>
      <c r="AI10" s="82" t="s">
        <v>664</v>
      </c>
      <c r="AJ10" s="79" t="b">
        <v>0</v>
      </c>
      <c r="AK10" s="79">
        <v>2</v>
      </c>
      <c r="AL10" s="82" t="s">
        <v>664</v>
      </c>
      <c r="AM10" s="79" t="s">
        <v>675</v>
      </c>
      <c r="AN10" s="79" t="b">
        <v>0</v>
      </c>
      <c r="AO10" s="82" t="s">
        <v>586</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1</v>
      </c>
      <c r="BD10" s="48"/>
      <c r="BE10" s="49"/>
      <c r="BF10" s="48"/>
      <c r="BG10" s="49"/>
      <c r="BH10" s="48"/>
      <c r="BI10" s="49"/>
      <c r="BJ10" s="48"/>
      <c r="BK10" s="49"/>
      <c r="BL10" s="48"/>
    </row>
    <row r="11" spans="1:64" ht="15">
      <c r="A11" s="64" t="s">
        <v>216</v>
      </c>
      <c r="B11" s="64" t="s">
        <v>249</v>
      </c>
      <c r="C11" s="65" t="s">
        <v>1690</v>
      </c>
      <c r="D11" s="66">
        <v>3</v>
      </c>
      <c r="E11" s="67" t="s">
        <v>132</v>
      </c>
      <c r="F11" s="68">
        <v>32</v>
      </c>
      <c r="G11" s="65"/>
      <c r="H11" s="69"/>
      <c r="I11" s="70"/>
      <c r="J11" s="70"/>
      <c r="K11" s="34" t="s">
        <v>65</v>
      </c>
      <c r="L11" s="77">
        <v>11</v>
      </c>
      <c r="M11" s="77"/>
      <c r="N11" s="72"/>
      <c r="O11" s="79" t="s">
        <v>268</v>
      </c>
      <c r="P11" s="81">
        <v>43601.17605324074</v>
      </c>
      <c r="Q11" s="79" t="s">
        <v>274</v>
      </c>
      <c r="R11" s="79" t="s">
        <v>349</v>
      </c>
      <c r="S11" s="79" t="s">
        <v>399</v>
      </c>
      <c r="T11" s="79" t="s">
        <v>419</v>
      </c>
      <c r="U11" s="79"/>
      <c r="V11" s="84" t="s">
        <v>471</v>
      </c>
      <c r="W11" s="81">
        <v>43601.17605324074</v>
      </c>
      <c r="X11" s="84" t="s">
        <v>504</v>
      </c>
      <c r="Y11" s="79"/>
      <c r="Z11" s="79"/>
      <c r="AA11" s="82" t="s">
        <v>586</v>
      </c>
      <c r="AB11" s="79"/>
      <c r="AC11" s="79" t="b">
        <v>0</v>
      </c>
      <c r="AD11" s="79">
        <v>3</v>
      </c>
      <c r="AE11" s="82" t="s">
        <v>664</v>
      </c>
      <c r="AF11" s="79" t="b">
        <v>0</v>
      </c>
      <c r="AG11" s="79" t="s">
        <v>666</v>
      </c>
      <c r="AH11" s="79"/>
      <c r="AI11" s="82" t="s">
        <v>664</v>
      </c>
      <c r="AJ11" s="79" t="b">
        <v>0</v>
      </c>
      <c r="AK11" s="79">
        <v>2</v>
      </c>
      <c r="AL11" s="82" t="s">
        <v>664</v>
      </c>
      <c r="AM11" s="79" t="s">
        <v>675</v>
      </c>
      <c r="AN11" s="79" t="b">
        <v>0</v>
      </c>
      <c r="AO11" s="82" t="s">
        <v>586</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217</v>
      </c>
      <c r="B12" s="64" t="s">
        <v>216</v>
      </c>
      <c r="C12" s="65" t="s">
        <v>1690</v>
      </c>
      <c r="D12" s="66">
        <v>3</v>
      </c>
      <c r="E12" s="67" t="s">
        <v>132</v>
      </c>
      <c r="F12" s="68">
        <v>32</v>
      </c>
      <c r="G12" s="65"/>
      <c r="H12" s="69"/>
      <c r="I12" s="70"/>
      <c r="J12" s="70"/>
      <c r="K12" s="34" t="s">
        <v>65</v>
      </c>
      <c r="L12" s="77">
        <v>12</v>
      </c>
      <c r="M12" s="77"/>
      <c r="N12" s="72"/>
      <c r="O12" s="79" t="s">
        <v>268</v>
      </c>
      <c r="P12" s="81">
        <v>43601.18011574074</v>
      </c>
      <c r="Q12" s="79" t="s">
        <v>273</v>
      </c>
      <c r="R12" s="79"/>
      <c r="S12" s="79"/>
      <c r="T12" s="79"/>
      <c r="U12" s="79"/>
      <c r="V12" s="84" t="s">
        <v>472</v>
      </c>
      <c r="W12" s="81">
        <v>43601.18011574074</v>
      </c>
      <c r="X12" s="84" t="s">
        <v>505</v>
      </c>
      <c r="Y12" s="79"/>
      <c r="Z12" s="79"/>
      <c r="AA12" s="82" t="s">
        <v>587</v>
      </c>
      <c r="AB12" s="79"/>
      <c r="AC12" s="79" t="b">
        <v>0</v>
      </c>
      <c r="AD12" s="79">
        <v>0</v>
      </c>
      <c r="AE12" s="82" t="s">
        <v>664</v>
      </c>
      <c r="AF12" s="79" t="b">
        <v>0</v>
      </c>
      <c r="AG12" s="79" t="s">
        <v>666</v>
      </c>
      <c r="AH12" s="79"/>
      <c r="AI12" s="82" t="s">
        <v>664</v>
      </c>
      <c r="AJ12" s="79" t="b">
        <v>0</v>
      </c>
      <c r="AK12" s="79">
        <v>2</v>
      </c>
      <c r="AL12" s="82" t="s">
        <v>586</v>
      </c>
      <c r="AM12" s="79" t="s">
        <v>676</v>
      </c>
      <c r="AN12" s="79" t="b">
        <v>0</v>
      </c>
      <c r="AO12" s="82" t="s">
        <v>586</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217</v>
      </c>
      <c r="B13" s="64" t="s">
        <v>243</v>
      </c>
      <c r="C13" s="65" t="s">
        <v>1690</v>
      </c>
      <c r="D13" s="66">
        <v>3</v>
      </c>
      <c r="E13" s="67" t="s">
        <v>132</v>
      </c>
      <c r="F13" s="68">
        <v>32</v>
      </c>
      <c r="G13" s="65"/>
      <c r="H13" s="69"/>
      <c r="I13" s="70"/>
      <c r="J13" s="70"/>
      <c r="K13" s="34" t="s">
        <v>65</v>
      </c>
      <c r="L13" s="77">
        <v>13</v>
      </c>
      <c r="M13" s="77"/>
      <c r="N13" s="72"/>
      <c r="O13" s="79" t="s">
        <v>268</v>
      </c>
      <c r="P13" s="81">
        <v>43601.18011574074</v>
      </c>
      <c r="Q13" s="79" t="s">
        <v>273</v>
      </c>
      <c r="R13" s="79"/>
      <c r="S13" s="79"/>
      <c r="T13" s="79"/>
      <c r="U13" s="79"/>
      <c r="V13" s="84" t="s">
        <v>472</v>
      </c>
      <c r="W13" s="81">
        <v>43601.18011574074</v>
      </c>
      <c r="X13" s="84" t="s">
        <v>505</v>
      </c>
      <c r="Y13" s="79"/>
      <c r="Z13" s="79"/>
      <c r="AA13" s="82" t="s">
        <v>587</v>
      </c>
      <c r="AB13" s="79"/>
      <c r="AC13" s="79" t="b">
        <v>0</v>
      </c>
      <c r="AD13" s="79">
        <v>0</v>
      </c>
      <c r="AE13" s="82" t="s">
        <v>664</v>
      </c>
      <c r="AF13" s="79" t="b">
        <v>0</v>
      </c>
      <c r="AG13" s="79" t="s">
        <v>666</v>
      </c>
      <c r="AH13" s="79"/>
      <c r="AI13" s="82" t="s">
        <v>664</v>
      </c>
      <c r="AJ13" s="79" t="b">
        <v>0</v>
      </c>
      <c r="AK13" s="79">
        <v>2</v>
      </c>
      <c r="AL13" s="82" t="s">
        <v>586</v>
      </c>
      <c r="AM13" s="79" t="s">
        <v>676</v>
      </c>
      <c r="AN13" s="79" t="b">
        <v>0</v>
      </c>
      <c r="AO13" s="82" t="s">
        <v>586</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1</v>
      </c>
      <c r="BD13" s="48"/>
      <c r="BE13" s="49"/>
      <c r="BF13" s="48"/>
      <c r="BG13" s="49"/>
      <c r="BH13" s="48"/>
      <c r="BI13" s="49"/>
      <c r="BJ13" s="48"/>
      <c r="BK13" s="49"/>
      <c r="BL13" s="48"/>
    </row>
    <row r="14" spans="1:64" ht="15">
      <c r="A14" s="64" t="s">
        <v>217</v>
      </c>
      <c r="B14" s="64" t="s">
        <v>249</v>
      </c>
      <c r="C14" s="65" t="s">
        <v>1690</v>
      </c>
      <c r="D14" s="66">
        <v>3</v>
      </c>
      <c r="E14" s="67" t="s">
        <v>132</v>
      </c>
      <c r="F14" s="68">
        <v>32</v>
      </c>
      <c r="G14" s="65"/>
      <c r="H14" s="69"/>
      <c r="I14" s="70"/>
      <c r="J14" s="70"/>
      <c r="K14" s="34" t="s">
        <v>65</v>
      </c>
      <c r="L14" s="77">
        <v>14</v>
      </c>
      <c r="M14" s="77"/>
      <c r="N14" s="72"/>
      <c r="O14" s="79" t="s">
        <v>268</v>
      </c>
      <c r="P14" s="81">
        <v>43601.18011574074</v>
      </c>
      <c r="Q14" s="79" t="s">
        <v>273</v>
      </c>
      <c r="R14" s="79"/>
      <c r="S14" s="79"/>
      <c r="T14" s="79"/>
      <c r="U14" s="79"/>
      <c r="V14" s="84" t="s">
        <v>472</v>
      </c>
      <c r="W14" s="81">
        <v>43601.18011574074</v>
      </c>
      <c r="X14" s="84" t="s">
        <v>505</v>
      </c>
      <c r="Y14" s="79"/>
      <c r="Z14" s="79"/>
      <c r="AA14" s="82" t="s">
        <v>587</v>
      </c>
      <c r="AB14" s="79"/>
      <c r="AC14" s="79" t="b">
        <v>0</v>
      </c>
      <c r="AD14" s="79">
        <v>0</v>
      </c>
      <c r="AE14" s="82" t="s">
        <v>664</v>
      </c>
      <c r="AF14" s="79" t="b">
        <v>0</v>
      </c>
      <c r="AG14" s="79" t="s">
        <v>666</v>
      </c>
      <c r="AH14" s="79"/>
      <c r="AI14" s="82" t="s">
        <v>664</v>
      </c>
      <c r="AJ14" s="79" t="b">
        <v>0</v>
      </c>
      <c r="AK14" s="79">
        <v>2</v>
      </c>
      <c r="AL14" s="82" t="s">
        <v>586</v>
      </c>
      <c r="AM14" s="79" t="s">
        <v>676</v>
      </c>
      <c r="AN14" s="79" t="b">
        <v>0</v>
      </c>
      <c r="AO14" s="82" t="s">
        <v>586</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2</v>
      </c>
      <c r="BE14" s="49">
        <v>9.523809523809524</v>
      </c>
      <c r="BF14" s="48">
        <v>0</v>
      </c>
      <c r="BG14" s="49">
        <v>0</v>
      </c>
      <c r="BH14" s="48">
        <v>0</v>
      </c>
      <c r="BI14" s="49">
        <v>0</v>
      </c>
      <c r="BJ14" s="48">
        <v>19</v>
      </c>
      <c r="BK14" s="49">
        <v>90.47619047619048</v>
      </c>
      <c r="BL14" s="48">
        <v>21</v>
      </c>
    </row>
    <row r="15" spans="1:64" ht="15">
      <c r="A15" s="64" t="s">
        <v>218</v>
      </c>
      <c r="B15" s="64" t="s">
        <v>250</v>
      </c>
      <c r="C15" s="65" t="s">
        <v>1690</v>
      </c>
      <c r="D15" s="66">
        <v>3</v>
      </c>
      <c r="E15" s="67" t="s">
        <v>132</v>
      </c>
      <c r="F15" s="68">
        <v>32</v>
      </c>
      <c r="G15" s="65"/>
      <c r="H15" s="69"/>
      <c r="I15" s="70"/>
      <c r="J15" s="70"/>
      <c r="K15" s="34" t="s">
        <v>65</v>
      </c>
      <c r="L15" s="77">
        <v>15</v>
      </c>
      <c r="M15" s="77"/>
      <c r="N15" s="72"/>
      <c r="O15" s="79" t="s">
        <v>268</v>
      </c>
      <c r="P15" s="81">
        <v>43600.75020833333</v>
      </c>
      <c r="Q15" s="79" t="s">
        <v>275</v>
      </c>
      <c r="R15" s="84" t="s">
        <v>350</v>
      </c>
      <c r="S15" s="79" t="s">
        <v>400</v>
      </c>
      <c r="T15" s="79" t="s">
        <v>419</v>
      </c>
      <c r="U15" s="79"/>
      <c r="V15" s="84" t="s">
        <v>473</v>
      </c>
      <c r="W15" s="81">
        <v>43600.75020833333</v>
      </c>
      <c r="X15" s="84" t="s">
        <v>506</v>
      </c>
      <c r="Y15" s="79"/>
      <c r="Z15" s="79"/>
      <c r="AA15" s="82" t="s">
        <v>588</v>
      </c>
      <c r="AB15" s="79"/>
      <c r="AC15" s="79" t="b">
        <v>0</v>
      </c>
      <c r="AD15" s="79">
        <v>3</v>
      </c>
      <c r="AE15" s="82" t="s">
        <v>664</v>
      </c>
      <c r="AF15" s="79" t="b">
        <v>0</v>
      </c>
      <c r="AG15" s="79" t="s">
        <v>666</v>
      </c>
      <c r="AH15" s="79"/>
      <c r="AI15" s="82" t="s">
        <v>664</v>
      </c>
      <c r="AJ15" s="79" t="b">
        <v>0</v>
      </c>
      <c r="AK15" s="79">
        <v>1</v>
      </c>
      <c r="AL15" s="82" t="s">
        <v>664</v>
      </c>
      <c r="AM15" s="79" t="s">
        <v>671</v>
      </c>
      <c r="AN15" s="79" t="b">
        <v>0</v>
      </c>
      <c r="AO15" s="82" t="s">
        <v>588</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218</v>
      </c>
      <c r="B16" s="64" t="s">
        <v>243</v>
      </c>
      <c r="C16" s="65" t="s">
        <v>1690</v>
      </c>
      <c r="D16" s="66">
        <v>3</v>
      </c>
      <c r="E16" s="67" t="s">
        <v>132</v>
      </c>
      <c r="F16" s="68">
        <v>32</v>
      </c>
      <c r="G16" s="65"/>
      <c r="H16" s="69"/>
      <c r="I16" s="70"/>
      <c r="J16" s="70"/>
      <c r="K16" s="34" t="s">
        <v>65</v>
      </c>
      <c r="L16" s="77">
        <v>16</v>
      </c>
      <c r="M16" s="77"/>
      <c r="N16" s="72"/>
      <c r="O16" s="79" t="s">
        <v>268</v>
      </c>
      <c r="P16" s="81">
        <v>43600.75020833333</v>
      </c>
      <c r="Q16" s="79" t="s">
        <v>275</v>
      </c>
      <c r="R16" s="84" t="s">
        <v>350</v>
      </c>
      <c r="S16" s="79" t="s">
        <v>400</v>
      </c>
      <c r="T16" s="79" t="s">
        <v>419</v>
      </c>
      <c r="U16" s="79"/>
      <c r="V16" s="84" t="s">
        <v>473</v>
      </c>
      <c r="W16" s="81">
        <v>43600.75020833333</v>
      </c>
      <c r="X16" s="84" t="s">
        <v>506</v>
      </c>
      <c r="Y16" s="79"/>
      <c r="Z16" s="79"/>
      <c r="AA16" s="82" t="s">
        <v>588</v>
      </c>
      <c r="AB16" s="79"/>
      <c r="AC16" s="79" t="b">
        <v>0</v>
      </c>
      <c r="AD16" s="79">
        <v>3</v>
      </c>
      <c r="AE16" s="82" t="s">
        <v>664</v>
      </c>
      <c r="AF16" s="79" t="b">
        <v>0</v>
      </c>
      <c r="AG16" s="79" t="s">
        <v>666</v>
      </c>
      <c r="AH16" s="79"/>
      <c r="AI16" s="82" t="s">
        <v>664</v>
      </c>
      <c r="AJ16" s="79" t="b">
        <v>0</v>
      </c>
      <c r="AK16" s="79">
        <v>1</v>
      </c>
      <c r="AL16" s="82" t="s">
        <v>664</v>
      </c>
      <c r="AM16" s="79" t="s">
        <v>671</v>
      </c>
      <c r="AN16" s="79" t="b">
        <v>0</v>
      </c>
      <c r="AO16" s="82" t="s">
        <v>588</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1</v>
      </c>
      <c r="BD16" s="48"/>
      <c r="BE16" s="49"/>
      <c r="BF16" s="48"/>
      <c r="BG16" s="49"/>
      <c r="BH16" s="48"/>
      <c r="BI16" s="49"/>
      <c r="BJ16" s="48"/>
      <c r="BK16" s="49"/>
      <c r="BL16" s="48"/>
    </row>
    <row r="17" spans="1:64" ht="15">
      <c r="A17" s="64" t="s">
        <v>218</v>
      </c>
      <c r="B17" s="64" t="s">
        <v>249</v>
      </c>
      <c r="C17" s="65" t="s">
        <v>1690</v>
      </c>
      <c r="D17" s="66">
        <v>3</v>
      </c>
      <c r="E17" s="67" t="s">
        <v>132</v>
      </c>
      <c r="F17" s="68">
        <v>32</v>
      </c>
      <c r="G17" s="65"/>
      <c r="H17" s="69"/>
      <c r="I17" s="70"/>
      <c r="J17" s="70"/>
      <c r="K17" s="34" t="s">
        <v>65</v>
      </c>
      <c r="L17" s="77">
        <v>17</v>
      </c>
      <c r="M17" s="77"/>
      <c r="N17" s="72"/>
      <c r="O17" s="79" t="s">
        <v>268</v>
      </c>
      <c r="P17" s="81">
        <v>43600.75020833333</v>
      </c>
      <c r="Q17" s="79" t="s">
        <v>275</v>
      </c>
      <c r="R17" s="84" t="s">
        <v>350</v>
      </c>
      <c r="S17" s="79" t="s">
        <v>400</v>
      </c>
      <c r="T17" s="79" t="s">
        <v>419</v>
      </c>
      <c r="U17" s="79"/>
      <c r="V17" s="84" t="s">
        <v>473</v>
      </c>
      <c r="W17" s="81">
        <v>43600.75020833333</v>
      </c>
      <c r="X17" s="84" t="s">
        <v>506</v>
      </c>
      <c r="Y17" s="79"/>
      <c r="Z17" s="79"/>
      <c r="AA17" s="82" t="s">
        <v>588</v>
      </c>
      <c r="AB17" s="79"/>
      <c r="AC17" s="79" t="b">
        <v>0</v>
      </c>
      <c r="AD17" s="79">
        <v>3</v>
      </c>
      <c r="AE17" s="82" t="s">
        <v>664</v>
      </c>
      <c r="AF17" s="79" t="b">
        <v>0</v>
      </c>
      <c r="AG17" s="79" t="s">
        <v>666</v>
      </c>
      <c r="AH17" s="79"/>
      <c r="AI17" s="82" t="s">
        <v>664</v>
      </c>
      <c r="AJ17" s="79" t="b">
        <v>0</v>
      </c>
      <c r="AK17" s="79">
        <v>1</v>
      </c>
      <c r="AL17" s="82" t="s">
        <v>664</v>
      </c>
      <c r="AM17" s="79" t="s">
        <v>671</v>
      </c>
      <c r="AN17" s="79" t="b">
        <v>0</v>
      </c>
      <c r="AO17" s="82" t="s">
        <v>588</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2</v>
      </c>
      <c r="BE17" s="49">
        <v>8.695652173913043</v>
      </c>
      <c r="BF17" s="48">
        <v>0</v>
      </c>
      <c r="BG17" s="49">
        <v>0</v>
      </c>
      <c r="BH17" s="48">
        <v>0</v>
      </c>
      <c r="BI17" s="49">
        <v>0</v>
      </c>
      <c r="BJ17" s="48">
        <v>21</v>
      </c>
      <c r="BK17" s="49">
        <v>91.30434782608695</v>
      </c>
      <c r="BL17" s="48">
        <v>23</v>
      </c>
    </row>
    <row r="18" spans="1:64" ht="15">
      <c r="A18" s="64" t="s">
        <v>219</v>
      </c>
      <c r="B18" s="64" t="s">
        <v>218</v>
      </c>
      <c r="C18" s="65" t="s">
        <v>1690</v>
      </c>
      <c r="D18" s="66">
        <v>3</v>
      </c>
      <c r="E18" s="67" t="s">
        <v>132</v>
      </c>
      <c r="F18" s="68">
        <v>32</v>
      </c>
      <c r="G18" s="65"/>
      <c r="H18" s="69"/>
      <c r="I18" s="70"/>
      <c r="J18" s="70"/>
      <c r="K18" s="34" t="s">
        <v>65</v>
      </c>
      <c r="L18" s="77">
        <v>18</v>
      </c>
      <c r="M18" s="77"/>
      <c r="N18" s="72"/>
      <c r="O18" s="79" t="s">
        <v>268</v>
      </c>
      <c r="P18" s="81">
        <v>43601.26627314815</v>
      </c>
      <c r="Q18" s="79" t="s">
        <v>276</v>
      </c>
      <c r="R18" s="79"/>
      <c r="S18" s="79"/>
      <c r="T18" s="79"/>
      <c r="U18" s="79"/>
      <c r="V18" s="84" t="s">
        <v>474</v>
      </c>
      <c r="W18" s="81">
        <v>43601.26627314815</v>
      </c>
      <c r="X18" s="84" t="s">
        <v>507</v>
      </c>
      <c r="Y18" s="79"/>
      <c r="Z18" s="79"/>
      <c r="AA18" s="82" t="s">
        <v>589</v>
      </c>
      <c r="AB18" s="79"/>
      <c r="AC18" s="79" t="b">
        <v>0</v>
      </c>
      <c r="AD18" s="79">
        <v>0</v>
      </c>
      <c r="AE18" s="82" t="s">
        <v>664</v>
      </c>
      <c r="AF18" s="79" t="b">
        <v>0</v>
      </c>
      <c r="AG18" s="79" t="s">
        <v>666</v>
      </c>
      <c r="AH18" s="79"/>
      <c r="AI18" s="82" t="s">
        <v>664</v>
      </c>
      <c r="AJ18" s="79" t="b">
        <v>0</v>
      </c>
      <c r="AK18" s="79">
        <v>1</v>
      </c>
      <c r="AL18" s="82" t="s">
        <v>588</v>
      </c>
      <c r="AM18" s="79" t="s">
        <v>677</v>
      </c>
      <c r="AN18" s="79" t="b">
        <v>0</v>
      </c>
      <c r="AO18" s="82" t="s">
        <v>588</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219</v>
      </c>
      <c r="B19" s="64" t="s">
        <v>243</v>
      </c>
      <c r="C19" s="65" t="s">
        <v>1690</v>
      </c>
      <c r="D19" s="66">
        <v>3</v>
      </c>
      <c r="E19" s="67" t="s">
        <v>132</v>
      </c>
      <c r="F19" s="68">
        <v>32</v>
      </c>
      <c r="G19" s="65"/>
      <c r="H19" s="69"/>
      <c r="I19" s="70"/>
      <c r="J19" s="70"/>
      <c r="K19" s="34" t="s">
        <v>65</v>
      </c>
      <c r="L19" s="77">
        <v>19</v>
      </c>
      <c r="M19" s="77"/>
      <c r="N19" s="72"/>
      <c r="O19" s="79" t="s">
        <v>268</v>
      </c>
      <c r="P19" s="81">
        <v>43601.26627314815</v>
      </c>
      <c r="Q19" s="79" t="s">
        <v>276</v>
      </c>
      <c r="R19" s="79"/>
      <c r="S19" s="79"/>
      <c r="T19" s="79"/>
      <c r="U19" s="79"/>
      <c r="V19" s="84" t="s">
        <v>474</v>
      </c>
      <c r="W19" s="81">
        <v>43601.26627314815</v>
      </c>
      <c r="X19" s="84" t="s">
        <v>507</v>
      </c>
      <c r="Y19" s="79"/>
      <c r="Z19" s="79"/>
      <c r="AA19" s="82" t="s">
        <v>589</v>
      </c>
      <c r="AB19" s="79"/>
      <c r="AC19" s="79" t="b">
        <v>0</v>
      </c>
      <c r="AD19" s="79">
        <v>0</v>
      </c>
      <c r="AE19" s="82" t="s">
        <v>664</v>
      </c>
      <c r="AF19" s="79" t="b">
        <v>0</v>
      </c>
      <c r="AG19" s="79" t="s">
        <v>666</v>
      </c>
      <c r="AH19" s="79"/>
      <c r="AI19" s="82" t="s">
        <v>664</v>
      </c>
      <c r="AJ19" s="79" t="b">
        <v>0</v>
      </c>
      <c r="AK19" s="79">
        <v>1</v>
      </c>
      <c r="AL19" s="82" t="s">
        <v>588</v>
      </c>
      <c r="AM19" s="79" t="s">
        <v>677</v>
      </c>
      <c r="AN19" s="79" t="b">
        <v>0</v>
      </c>
      <c r="AO19" s="82" t="s">
        <v>588</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1</v>
      </c>
      <c r="BD19" s="48"/>
      <c r="BE19" s="49"/>
      <c r="BF19" s="48"/>
      <c r="BG19" s="49"/>
      <c r="BH19" s="48"/>
      <c r="BI19" s="49"/>
      <c r="BJ19" s="48"/>
      <c r="BK19" s="49"/>
      <c r="BL19" s="48"/>
    </row>
    <row r="20" spans="1:64" ht="15">
      <c r="A20" s="64" t="s">
        <v>219</v>
      </c>
      <c r="B20" s="64" t="s">
        <v>249</v>
      </c>
      <c r="C20" s="65" t="s">
        <v>1690</v>
      </c>
      <c r="D20" s="66">
        <v>3</v>
      </c>
      <c r="E20" s="67" t="s">
        <v>132</v>
      </c>
      <c r="F20" s="68">
        <v>32</v>
      </c>
      <c r="G20" s="65"/>
      <c r="H20" s="69"/>
      <c r="I20" s="70"/>
      <c r="J20" s="70"/>
      <c r="K20" s="34" t="s">
        <v>65</v>
      </c>
      <c r="L20" s="77">
        <v>20</v>
      </c>
      <c r="M20" s="77"/>
      <c r="N20" s="72"/>
      <c r="O20" s="79" t="s">
        <v>268</v>
      </c>
      <c r="P20" s="81">
        <v>43601.26627314815</v>
      </c>
      <c r="Q20" s="79" t="s">
        <v>276</v>
      </c>
      <c r="R20" s="79"/>
      <c r="S20" s="79"/>
      <c r="T20" s="79"/>
      <c r="U20" s="79"/>
      <c r="V20" s="84" t="s">
        <v>474</v>
      </c>
      <c r="W20" s="81">
        <v>43601.26627314815</v>
      </c>
      <c r="X20" s="84" t="s">
        <v>507</v>
      </c>
      <c r="Y20" s="79"/>
      <c r="Z20" s="79"/>
      <c r="AA20" s="82" t="s">
        <v>589</v>
      </c>
      <c r="AB20" s="79"/>
      <c r="AC20" s="79" t="b">
        <v>0</v>
      </c>
      <c r="AD20" s="79">
        <v>0</v>
      </c>
      <c r="AE20" s="82" t="s">
        <v>664</v>
      </c>
      <c r="AF20" s="79" t="b">
        <v>0</v>
      </c>
      <c r="AG20" s="79" t="s">
        <v>666</v>
      </c>
      <c r="AH20" s="79"/>
      <c r="AI20" s="82" t="s">
        <v>664</v>
      </c>
      <c r="AJ20" s="79" t="b">
        <v>0</v>
      </c>
      <c r="AK20" s="79">
        <v>1</v>
      </c>
      <c r="AL20" s="82" t="s">
        <v>588</v>
      </c>
      <c r="AM20" s="79" t="s">
        <v>677</v>
      </c>
      <c r="AN20" s="79" t="b">
        <v>0</v>
      </c>
      <c r="AO20" s="82" t="s">
        <v>588</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2</v>
      </c>
      <c r="BE20" s="49">
        <v>9.523809523809524</v>
      </c>
      <c r="BF20" s="48">
        <v>0</v>
      </c>
      <c r="BG20" s="49">
        <v>0</v>
      </c>
      <c r="BH20" s="48">
        <v>0</v>
      </c>
      <c r="BI20" s="49">
        <v>0</v>
      </c>
      <c r="BJ20" s="48">
        <v>19</v>
      </c>
      <c r="BK20" s="49">
        <v>90.47619047619048</v>
      </c>
      <c r="BL20" s="48">
        <v>21</v>
      </c>
    </row>
    <row r="21" spans="1:64" ht="15">
      <c r="A21" s="64" t="s">
        <v>220</v>
      </c>
      <c r="B21" s="64" t="s">
        <v>250</v>
      </c>
      <c r="C21" s="65" t="s">
        <v>1690</v>
      </c>
      <c r="D21" s="66">
        <v>3</v>
      </c>
      <c r="E21" s="67" t="s">
        <v>132</v>
      </c>
      <c r="F21" s="68">
        <v>32</v>
      </c>
      <c r="G21" s="65"/>
      <c r="H21" s="69"/>
      <c r="I21" s="70"/>
      <c r="J21" s="70"/>
      <c r="K21" s="34" t="s">
        <v>65</v>
      </c>
      <c r="L21" s="77">
        <v>21</v>
      </c>
      <c r="M21" s="77"/>
      <c r="N21" s="72"/>
      <c r="O21" s="79" t="s">
        <v>268</v>
      </c>
      <c r="P21" s="81">
        <v>43601.36148148148</v>
      </c>
      <c r="Q21" s="79" t="s">
        <v>277</v>
      </c>
      <c r="R21" s="79" t="s">
        <v>351</v>
      </c>
      <c r="S21" s="79" t="s">
        <v>399</v>
      </c>
      <c r="T21" s="79" t="s">
        <v>419</v>
      </c>
      <c r="U21" s="79"/>
      <c r="V21" s="84" t="s">
        <v>475</v>
      </c>
      <c r="W21" s="81">
        <v>43601.36148148148</v>
      </c>
      <c r="X21" s="84" t="s">
        <v>508</v>
      </c>
      <c r="Y21" s="79"/>
      <c r="Z21" s="79"/>
      <c r="AA21" s="82" t="s">
        <v>590</v>
      </c>
      <c r="AB21" s="79"/>
      <c r="AC21" s="79" t="b">
        <v>0</v>
      </c>
      <c r="AD21" s="79">
        <v>1</v>
      </c>
      <c r="AE21" s="82" t="s">
        <v>664</v>
      </c>
      <c r="AF21" s="79" t="b">
        <v>0</v>
      </c>
      <c r="AG21" s="79" t="s">
        <v>666</v>
      </c>
      <c r="AH21" s="79"/>
      <c r="AI21" s="82" t="s">
        <v>664</v>
      </c>
      <c r="AJ21" s="79" t="b">
        <v>0</v>
      </c>
      <c r="AK21" s="79">
        <v>0</v>
      </c>
      <c r="AL21" s="82" t="s">
        <v>664</v>
      </c>
      <c r="AM21" s="79" t="s">
        <v>675</v>
      </c>
      <c r="AN21" s="79" t="b">
        <v>0</v>
      </c>
      <c r="AO21" s="82" t="s">
        <v>590</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220</v>
      </c>
      <c r="B22" s="64" t="s">
        <v>243</v>
      </c>
      <c r="C22" s="65" t="s">
        <v>1690</v>
      </c>
      <c r="D22" s="66">
        <v>3</v>
      </c>
      <c r="E22" s="67" t="s">
        <v>132</v>
      </c>
      <c r="F22" s="68">
        <v>32</v>
      </c>
      <c r="G22" s="65"/>
      <c r="H22" s="69"/>
      <c r="I22" s="70"/>
      <c r="J22" s="70"/>
      <c r="K22" s="34" t="s">
        <v>65</v>
      </c>
      <c r="L22" s="77">
        <v>22</v>
      </c>
      <c r="M22" s="77"/>
      <c r="N22" s="72"/>
      <c r="O22" s="79" t="s">
        <v>268</v>
      </c>
      <c r="P22" s="81">
        <v>43601.36148148148</v>
      </c>
      <c r="Q22" s="79" t="s">
        <v>277</v>
      </c>
      <c r="R22" s="79" t="s">
        <v>351</v>
      </c>
      <c r="S22" s="79" t="s">
        <v>399</v>
      </c>
      <c r="T22" s="79" t="s">
        <v>419</v>
      </c>
      <c r="U22" s="79"/>
      <c r="V22" s="84" t="s">
        <v>475</v>
      </c>
      <c r="W22" s="81">
        <v>43601.36148148148</v>
      </c>
      <c r="X22" s="84" t="s">
        <v>508</v>
      </c>
      <c r="Y22" s="79"/>
      <c r="Z22" s="79"/>
      <c r="AA22" s="82" t="s">
        <v>590</v>
      </c>
      <c r="AB22" s="79"/>
      <c r="AC22" s="79" t="b">
        <v>0</v>
      </c>
      <c r="AD22" s="79">
        <v>1</v>
      </c>
      <c r="AE22" s="82" t="s">
        <v>664</v>
      </c>
      <c r="AF22" s="79" t="b">
        <v>0</v>
      </c>
      <c r="AG22" s="79" t="s">
        <v>666</v>
      </c>
      <c r="AH22" s="79"/>
      <c r="AI22" s="82" t="s">
        <v>664</v>
      </c>
      <c r="AJ22" s="79" t="b">
        <v>0</v>
      </c>
      <c r="AK22" s="79">
        <v>0</v>
      </c>
      <c r="AL22" s="82" t="s">
        <v>664</v>
      </c>
      <c r="AM22" s="79" t="s">
        <v>675</v>
      </c>
      <c r="AN22" s="79" t="b">
        <v>0</v>
      </c>
      <c r="AO22" s="82" t="s">
        <v>590</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1</v>
      </c>
      <c r="BD22" s="48"/>
      <c r="BE22" s="49"/>
      <c r="BF22" s="48"/>
      <c r="BG22" s="49"/>
      <c r="BH22" s="48"/>
      <c r="BI22" s="49"/>
      <c r="BJ22" s="48"/>
      <c r="BK22" s="49"/>
      <c r="BL22" s="48"/>
    </row>
    <row r="23" spans="1:64" ht="15">
      <c r="A23" s="64" t="s">
        <v>220</v>
      </c>
      <c r="B23" s="64" t="s">
        <v>249</v>
      </c>
      <c r="C23" s="65" t="s">
        <v>1690</v>
      </c>
      <c r="D23" s="66">
        <v>3</v>
      </c>
      <c r="E23" s="67" t="s">
        <v>132</v>
      </c>
      <c r="F23" s="68">
        <v>32</v>
      </c>
      <c r="G23" s="65"/>
      <c r="H23" s="69"/>
      <c r="I23" s="70"/>
      <c r="J23" s="70"/>
      <c r="K23" s="34" t="s">
        <v>65</v>
      </c>
      <c r="L23" s="77">
        <v>23</v>
      </c>
      <c r="M23" s="77"/>
      <c r="N23" s="72"/>
      <c r="O23" s="79" t="s">
        <v>268</v>
      </c>
      <c r="P23" s="81">
        <v>43601.36148148148</v>
      </c>
      <c r="Q23" s="79" t="s">
        <v>277</v>
      </c>
      <c r="R23" s="79" t="s">
        <v>351</v>
      </c>
      <c r="S23" s="79" t="s">
        <v>399</v>
      </c>
      <c r="T23" s="79" t="s">
        <v>419</v>
      </c>
      <c r="U23" s="79"/>
      <c r="V23" s="84" t="s">
        <v>475</v>
      </c>
      <c r="W23" s="81">
        <v>43601.36148148148</v>
      </c>
      <c r="X23" s="84" t="s">
        <v>508</v>
      </c>
      <c r="Y23" s="79"/>
      <c r="Z23" s="79"/>
      <c r="AA23" s="82" t="s">
        <v>590</v>
      </c>
      <c r="AB23" s="79"/>
      <c r="AC23" s="79" t="b">
        <v>0</v>
      </c>
      <c r="AD23" s="79">
        <v>1</v>
      </c>
      <c r="AE23" s="82" t="s">
        <v>664</v>
      </c>
      <c r="AF23" s="79" t="b">
        <v>0</v>
      </c>
      <c r="AG23" s="79" t="s">
        <v>666</v>
      </c>
      <c r="AH23" s="79"/>
      <c r="AI23" s="82" t="s">
        <v>664</v>
      </c>
      <c r="AJ23" s="79" t="b">
        <v>0</v>
      </c>
      <c r="AK23" s="79">
        <v>0</v>
      </c>
      <c r="AL23" s="82" t="s">
        <v>664</v>
      </c>
      <c r="AM23" s="79" t="s">
        <v>675</v>
      </c>
      <c r="AN23" s="79" t="b">
        <v>0</v>
      </c>
      <c r="AO23" s="82" t="s">
        <v>590</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2</v>
      </c>
      <c r="BE23" s="49">
        <v>8.695652173913043</v>
      </c>
      <c r="BF23" s="48">
        <v>0</v>
      </c>
      <c r="BG23" s="49">
        <v>0</v>
      </c>
      <c r="BH23" s="48">
        <v>0</v>
      </c>
      <c r="BI23" s="49">
        <v>0</v>
      </c>
      <c r="BJ23" s="48">
        <v>21</v>
      </c>
      <c r="BK23" s="49">
        <v>91.30434782608695</v>
      </c>
      <c r="BL23" s="48">
        <v>23</v>
      </c>
    </row>
    <row r="24" spans="1:64" ht="15">
      <c r="A24" s="64" t="s">
        <v>221</v>
      </c>
      <c r="B24" s="64" t="s">
        <v>250</v>
      </c>
      <c r="C24" s="65" t="s">
        <v>1690</v>
      </c>
      <c r="D24" s="66">
        <v>3</v>
      </c>
      <c r="E24" s="67" t="s">
        <v>132</v>
      </c>
      <c r="F24" s="68">
        <v>32</v>
      </c>
      <c r="G24" s="65"/>
      <c r="H24" s="69"/>
      <c r="I24" s="70"/>
      <c r="J24" s="70"/>
      <c r="K24" s="34" t="s">
        <v>65</v>
      </c>
      <c r="L24" s="77">
        <v>24</v>
      </c>
      <c r="M24" s="77"/>
      <c r="N24" s="72"/>
      <c r="O24" s="79" t="s">
        <v>268</v>
      </c>
      <c r="P24" s="81">
        <v>43601.36962962963</v>
      </c>
      <c r="Q24" s="79" t="s">
        <v>278</v>
      </c>
      <c r="R24" s="79" t="s">
        <v>352</v>
      </c>
      <c r="S24" s="79" t="s">
        <v>399</v>
      </c>
      <c r="T24" s="79" t="s">
        <v>419</v>
      </c>
      <c r="U24" s="79"/>
      <c r="V24" s="84" t="s">
        <v>476</v>
      </c>
      <c r="W24" s="81">
        <v>43601.36962962963</v>
      </c>
      <c r="X24" s="84" t="s">
        <v>509</v>
      </c>
      <c r="Y24" s="79"/>
      <c r="Z24" s="79"/>
      <c r="AA24" s="82" t="s">
        <v>591</v>
      </c>
      <c r="AB24" s="79"/>
      <c r="AC24" s="79" t="b">
        <v>0</v>
      </c>
      <c r="AD24" s="79">
        <v>1</v>
      </c>
      <c r="AE24" s="82" t="s">
        <v>664</v>
      </c>
      <c r="AF24" s="79" t="b">
        <v>0</v>
      </c>
      <c r="AG24" s="79" t="s">
        <v>666</v>
      </c>
      <c r="AH24" s="79"/>
      <c r="AI24" s="82" t="s">
        <v>664</v>
      </c>
      <c r="AJ24" s="79" t="b">
        <v>0</v>
      </c>
      <c r="AK24" s="79">
        <v>0</v>
      </c>
      <c r="AL24" s="82" t="s">
        <v>664</v>
      </c>
      <c r="AM24" s="79" t="s">
        <v>675</v>
      </c>
      <c r="AN24" s="79" t="b">
        <v>0</v>
      </c>
      <c r="AO24" s="82" t="s">
        <v>591</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221</v>
      </c>
      <c r="B25" s="64" t="s">
        <v>243</v>
      </c>
      <c r="C25" s="65" t="s">
        <v>1690</v>
      </c>
      <c r="D25" s="66">
        <v>3</v>
      </c>
      <c r="E25" s="67" t="s">
        <v>132</v>
      </c>
      <c r="F25" s="68">
        <v>32</v>
      </c>
      <c r="G25" s="65"/>
      <c r="H25" s="69"/>
      <c r="I25" s="70"/>
      <c r="J25" s="70"/>
      <c r="K25" s="34" t="s">
        <v>65</v>
      </c>
      <c r="L25" s="77">
        <v>25</v>
      </c>
      <c r="M25" s="77"/>
      <c r="N25" s="72"/>
      <c r="O25" s="79" t="s">
        <v>268</v>
      </c>
      <c r="P25" s="81">
        <v>43601.36962962963</v>
      </c>
      <c r="Q25" s="79" t="s">
        <v>278</v>
      </c>
      <c r="R25" s="79" t="s">
        <v>352</v>
      </c>
      <c r="S25" s="79" t="s">
        <v>399</v>
      </c>
      <c r="T25" s="79" t="s">
        <v>419</v>
      </c>
      <c r="U25" s="79"/>
      <c r="V25" s="84" t="s">
        <v>476</v>
      </c>
      <c r="W25" s="81">
        <v>43601.36962962963</v>
      </c>
      <c r="X25" s="84" t="s">
        <v>509</v>
      </c>
      <c r="Y25" s="79"/>
      <c r="Z25" s="79"/>
      <c r="AA25" s="82" t="s">
        <v>591</v>
      </c>
      <c r="AB25" s="79"/>
      <c r="AC25" s="79" t="b">
        <v>0</v>
      </c>
      <c r="AD25" s="79">
        <v>1</v>
      </c>
      <c r="AE25" s="82" t="s">
        <v>664</v>
      </c>
      <c r="AF25" s="79" t="b">
        <v>0</v>
      </c>
      <c r="AG25" s="79" t="s">
        <v>666</v>
      </c>
      <c r="AH25" s="79"/>
      <c r="AI25" s="82" t="s">
        <v>664</v>
      </c>
      <c r="AJ25" s="79" t="b">
        <v>0</v>
      </c>
      <c r="AK25" s="79">
        <v>0</v>
      </c>
      <c r="AL25" s="82" t="s">
        <v>664</v>
      </c>
      <c r="AM25" s="79" t="s">
        <v>675</v>
      </c>
      <c r="AN25" s="79" t="b">
        <v>0</v>
      </c>
      <c r="AO25" s="82" t="s">
        <v>591</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1</v>
      </c>
      <c r="BD25" s="48"/>
      <c r="BE25" s="49"/>
      <c r="BF25" s="48"/>
      <c r="BG25" s="49"/>
      <c r="BH25" s="48"/>
      <c r="BI25" s="49"/>
      <c r="BJ25" s="48"/>
      <c r="BK25" s="49"/>
      <c r="BL25" s="48"/>
    </row>
    <row r="26" spans="1:64" ht="15">
      <c r="A26" s="64" t="s">
        <v>221</v>
      </c>
      <c r="B26" s="64" t="s">
        <v>249</v>
      </c>
      <c r="C26" s="65" t="s">
        <v>1690</v>
      </c>
      <c r="D26" s="66">
        <v>3</v>
      </c>
      <c r="E26" s="67" t="s">
        <v>132</v>
      </c>
      <c r="F26" s="68">
        <v>32</v>
      </c>
      <c r="G26" s="65"/>
      <c r="H26" s="69"/>
      <c r="I26" s="70"/>
      <c r="J26" s="70"/>
      <c r="K26" s="34" t="s">
        <v>65</v>
      </c>
      <c r="L26" s="77">
        <v>26</v>
      </c>
      <c r="M26" s="77"/>
      <c r="N26" s="72"/>
      <c r="O26" s="79" t="s">
        <v>268</v>
      </c>
      <c r="P26" s="81">
        <v>43601.36962962963</v>
      </c>
      <c r="Q26" s="79" t="s">
        <v>278</v>
      </c>
      <c r="R26" s="79" t="s">
        <v>352</v>
      </c>
      <c r="S26" s="79" t="s">
        <v>399</v>
      </c>
      <c r="T26" s="79" t="s">
        <v>419</v>
      </c>
      <c r="U26" s="79"/>
      <c r="V26" s="84" t="s">
        <v>476</v>
      </c>
      <c r="W26" s="81">
        <v>43601.36962962963</v>
      </c>
      <c r="X26" s="84" t="s">
        <v>509</v>
      </c>
      <c r="Y26" s="79"/>
      <c r="Z26" s="79"/>
      <c r="AA26" s="82" t="s">
        <v>591</v>
      </c>
      <c r="AB26" s="79"/>
      <c r="AC26" s="79" t="b">
        <v>0</v>
      </c>
      <c r="AD26" s="79">
        <v>1</v>
      </c>
      <c r="AE26" s="82" t="s">
        <v>664</v>
      </c>
      <c r="AF26" s="79" t="b">
        <v>0</v>
      </c>
      <c r="AG26" s="79" t="s">
        <v>666</v>
      </c>
      <c r="AH26" s="79"/>
      <c r="AI26" s="82" t="s">
        <v>664</v>
      </c>
      <c r="AJ26" s="79" t="b">
        <v>0</v>
      </c>
      <c r="AK26" s="79">
        <v>0</v>
      </c>
      <c r="AL26" s="82" t="s">
        <v>664</v>
      </c>
      <c r="AM26" s="79" t="s">
        <v>675</v>
      </c>
      <c r="AN26" s="79" t="b">
        <v>0</v>
      </c>
      <c r="AO26" s="82" t="s">
        <v>591</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2</v>
      </c>
      <c r="BE26" s="49">
        <v>8.695652173913043</v>
      </c>
      <c r="BF26" s="48">
        <v>0</v>
      </c>
      <c r="BG26" s="49">
        <v>0</v>
      </c>
      <c r="BH26" s="48">
        <v>0</v>
      </c>
      <c r="BI26" s="49">
        <v>0</v>
      </c>
      <c r="BJ26" s="48">
        <v>21</v>
      </c>
      <c r="BK26" s="49">
        <v>91.30434782608695</v>
      </c>
      <c r="BL26" s="48">
        <v>23</v>
      </c>
    </row>
    <row r="27" spans="1:64" ht="15">
      <c r="A27" s="64" t="s">
        <v>222</v>
      </c>
      <c r="B27" s="64" t="s">
        <v>243</v>
      </c>
      <c r="C27" s="65" t="s">
        <v>1691</v>
      </c>
      <c r="D27" s="66">
        <v>5.333333333333334</v>
      </c>
      <c r="E27" s="67" t="s">
        <v>136</v>
      </c>
      <c r="F27" s="68">
        <v>30</v>
      </c>
      <c r="G27" s="65"/>
      <c r="H27" s="69"/>
      <c r="I27" s="70"/>
      <c r="J27" s="70"/>
      <c r="K27" s="34" t="s">
        <v>65</v>
      </c>
      <c r="L27" s="77">
        <v>27</v>
      </c>
      <c r="M27" s="77"/>
      <c r="N27" s="72"/>
      <c r="O27" s="79" t="s">
        <v>268</v>
      </c>
      <c r="P27" s="81">
        <v>43602.09851851852</v>
      </c>
      <c r="Q27" s="79" t="s">
        <v>279</v>
      </c>
      <c r="R27" s="79"/>
      <c r="S27" s="79"/>
      <c r="T27" s="79" t="s">
        <v>418</v>
      </c>
      <c r="U27" s="79"/>
      <c r="V27" s="84" t="s">
        <v>477</v>
      </c>
      <c r="W27" s="81">
        <v>43602.09851851852</v>
      </c>
      <c r="X27" s="84" t="s">
        <v>510</v>
      </c>
      <c r="Y27" s="79"/>
      <c r="Z27" s="79"/>
      <c r="AA27" s="82" t="s">
        <v>592</v>
      </c>
      <c r="AB27" s="79"/>
      <c r="AC27" s="79" t="b">
        <v>0</v>
      </c>
      <c r="AD27" s="79">
        <v>0</v>
      </c>
      <c r="AE27" s="82" t="s">
        <v>664</v>
      </c>
      <c r="AF27" s="79" t="b">
        <v>0</v>
      </c>
      <c r="AG27" s="79" t="s">
        <v>666</v>
      </c>
      <c r="AH27" s="79"/>
      <c r="AI27" s="82" t="s">
        <v>664</v>
      </c>
      <c r="AJ27" s="79" t="b">
        <v>0</v>
      </c>
      <c r="AK27" s="79">
        <v>2</v>
      </c>
      <c r="AL27" s="82" t="s">
        <v>645</v>
      </c>
      <c r="AM27" s="79" t="s">
        <v>678</v>
      </c>
      <c r="AN27" s="79" t="b">
        <v>0</v>
      </c>
      <c r="AO27" s="82" t="s">
        <v>645</v>
      </c>
      <c r="AP27" s="79" t="s">
        <v>176</v>
      </c>
      <c r="AQ27" s="79">
        <v>0</v>
      </c>
      <c r="AR27" s="79">
        <v>0</v>
      </c>
      <c r="AS27" s="79"/>
      <c r="AT27" s="79"/>
      <c r="AU27" s="79"/>
      <c r="AV27" s="79"/>
      <c r="AW27" s="79"/>
      <c r="AX27" s="79"/>
      <c r="AY27" s="79"/>
      <c r="AZ27" s="79"/>
      <c r="BA27">
        <v>2</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21</v>
      </c>
      <c r="BK27" s="49">
        <v>100</v>
      </c>
      <c r="BL27" s="48">
        <v>21</v>
      </c>
    </row>
    <row r="28" spans="1:64" ht="15">
      <c r="A28" s="64" t="s">
        <v>222</v>
      </c>
      <c r="B28" s="64" t="s">
        <v>243</v>
      </c>
      <c r="C28" s="65" t="s">
        <v>1691</v>
      </c>
      <c r="D28" s="66">
        <v>5.333333333333334</v>
      </c>
      <c r="E28" s="67" t="s">
        <v>136</v>
      </c>
      <c r="F28" s="68">
        <v>30</v>
      </c>
      <c r="G28" s="65"/>
      <c r="H28" s="69"/>
      <c r="I28" s="70"/>
      <c r="J28" s="70"/>
      <c r="K28" s="34" t="s">
        <v>65</v>
      </c>
      <c r="L28" s="77">
        <v>28</v>
      </c>
      <c r="M28" s="77"/>
      <c r="N28" s="72"/>
      <c r="O28" s="79" t="s">
        <v>268</v>
      </c>
      <c r="P28" s="81">
        <v>43602.09863425926</v>
      </c>
      <c r="Q28" s="79" t="s">
        <v>280</v>
      </c>
      <c r="R28" s="79"/>
      <c r="S28" s="79"/>
      <c r="T28" s="79"/>
      <c r="U28" s="79"/>
      <c r="V28" s="84" t="s">
        <v>477</v>
      </c>
      <c r="W28" s="81">
        <v>43602.09863425926</v>
      </c>
      <c r="X28" s="84" t="s">
        <v>511</v>
      </c>
      <c r="Y28" s="79"/>
      <c r="Z28" s="79"/>
      <c r="AA28" s="82" t="s">
        <v>593</v>
      </c>
      <c r="AB28" s="79"/>
      <c r="AC28" s="79" t="b">
        <v>0</v>
      </c>
      <c r="AD28" s="79">
        <v>0</v>
      </c>
      <c r="AE28" s="82" t="s">
        <v>664</v>
      </c>
      <c r="AF28" s="79" t="b">
        <v>0</v>
      </c>
      <c r="AG28" s="79" t="s">
        <v>666</v>
      </c>
      <c r="AH28" s="79"/>
      <c r="AI28" s="82" t="s">
        <v>664</v>
      </c>
      <c r="AJ28" s="79" t="b">
        <v>0</v>
      </c>
      <c r="AK28" s="79">
        <v>1</v>
      </c>
      <c r="AL28" s="82" t="s">
        <v>644</v>
      </c>
      <c r="AM28" s="79" t="s">
        <v>678</v>
      </c>
      <c r="AN28" s="79" t="b">
        <v>0</v>
      </c>
      <c r="AO28" s="82" t="s">
        <v>644</v>
      </c>
      <c r="AP28" s="79" t="s">
        <v>176</v>
      </c>
      <c r="AQ28" s="79">
        <v>0</v>
      </c>
      <c r="AR28" s="79">
        <v>0</v>
      </c>
      <c r="AS28" s="79"/>
      <c r="AT28" s="79"/>
      <c r="AU28" s="79"/>
      <c r="AV28" s="79"/>
      <c r="AW28" s="79"/>
      <c r="AX28" s="79"/>
      <c r="AY28" s="79"/>
      <c r="AZ28" s="79"/>
      <c r="BA28">
        <v>2</v>
      </c>
      <c r="BB28" s="78" t="str">
        <f>REPLACE(INDEX(GroupVertices[Group],MATCH(Edges[[#This Row],[Vertex 1]],GroupVertices[Vertex],0)),1,1,"")</f>
        <v>1</v>
      </c>
      <c r="BC28" s="78" t="str">
        <f>REPLACE(INDEX(GroupVertices[Group],MATCH(Edges[[#This Row],[Vertex 2]],GroupVertices[Vertex],0)),1,1,"")</f>
        <v>1</v>
      </c>
      <c r="BD28" s="48">
        <v>1</v>
      </c>
      <c r="BE28" s="49">
        <v>4</v>
      </c>
      <c r="BF28" s="48">
        <v>1</v>
      </c>
      <c r="BG28" s="49">
        <v>4</v>
      </c>
      <c r="BH28" s="48">
        <v>0</v>
      </c>
      <c r="BI28" s="49">
        <v>0</v>
      </c>
      <c r="BJ28" s="48">
        <v>23</v>
      </c>
      <c r="BK28" s="49">
        <v>92</v>
      </c>
      <c r="BL28" s="48">
        <v>25</v>
      </c>
    </row>
    <row r="29" spans="1:64" ht="15">
      <c r="A29" s="64" t="s">
        <v>223</v>
      </c>
      <c r="B29" s="64" t="s">
        <v>250</v>
      </c>
      <c r="C29" s="65" t="s">
        <v>1690</v>
      </c>
      <c r="D29" s="66">
        <v>3</v>
      </c>
      <c r="E29" s="67" t="s">
        <v>132</v>
      </c>
      <c r="F29" s="68">
        <v>32</v>
      </c>
      <c r="G29" s="65"/>
      <c r="H29" s="69"/>
      <c r="I29" s="70"/>
      <c r="J29" s="70"/>
      <c r="K29" s="34" t="s">
        <v>65</v>
      </c>
      <c r="L29" s="77">
        <v>29</v>
      </c>
      <c r="M29" s="77"/>
      <c r="N29" s="72"/>
      <c r="O29" s="79" t="s">
        <v>268</v>
      </c>
      <c r="P29" s="81">
        <v>43602.19216435185</v>
      </c>
      <c r="Q29" s="79" t="s">
        <v>281</v>
      </c>
      <c r="R29" s="79" t="s">
        <v>353</v>
      </c>
      <c r="S29" s="79" t="s">
        <v>399</v>
      </c>
      <c r="T29" s="79" t="s">
        <v>419</v>
      </c>
      <c r="U29" s="79"/>
      <c r="V29" s="84" t="s">
        <v>478</v>
      </c>
      <c r="W29" s="81">
        <v>43602.19216435185</v>
      </c>
      <c r="X29" s="84" t="s">
        <v>512</v>
      </c>
      <c r="Y29" s="79"/>
      <c r="Z29" s="79"/>
      <c r="AA29" s="82" t="s">
        <v>594</v>
      </c>
      <c r="AB29" s="79"/>
      <c r="AC29" s="79" t="b">
        <v>0</v>
      </c>
      <c r="AD29" s="79">
        <v>1</v>
      </c>
      <c r="AE29" s="82" t="s">
        <v>664</v>
      </c>
      <c r="AF29" s="79" t="b">
        <v>0</v>
      </c>
      <c r="AG29" s="79" t="s">
        <v>666</v>
      </c>
      <c r="AH29" s="79"/>
      <c r="AI29" s="82" t="s">
        <v>664</v>
      </c>
      <c r="AJ29" s="79" t="b">
        <v>0</v>
      </c>
      <c r="AK29" s="79">
        <v>0</v>
      </c>
      <c r="AL29" s="82" t="s">
        <v>664</v>
      </c>
      <c r="AM29" s="79" t="s">
        <v>675</v>
      </c>
      <c r="AN29" s="79" t="b">
        <v>0</v>
      </c>
      <c r="AO29" s="82" t="s">
        <v>594</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223</v>
      </c>
      <c r="B30" s="64" t="s">
        <v>249</v>
      </c>
      <c r="C30" s="65" t="s">
        <v>1690</v>
      </c>
      <c r="D30" s="66">
        <v>3</v>
      </c>
      <c r="E30" s="67" t="s">
        <v>132</v>
      </c>
      <c r="F30" s="68">
        <v>32</v>
      </c>
      <c r="G30" s="65"/>
      <c r="H30" s="69"/>
      <c r="I30" s="70"/>
      <c r="J30" s="70"/>
      <c r="K30" s="34" t="s">
        <v>65</v>
      </c>
      <c r="L30" s="77">
        <v>30</v>
      </c>
      <c r="M30" s="77"/>
      <c r="N30" s="72"/>
      <c r="O30" s="79" t="s">
        <v>268</v>
      </c>
      <c r="P30" s="81">
        <v>43602.19216435185</v>
      </c>
      <c r="Q30" s="79" t="s">
        <v>281</v>
      </c>
      <c r="R30" s="79" t="s">
        <v>353</v>
      </c>
      <c r="S30" s="79" t="s">
        <v>399</v>
      </c>
      <c r="T30" s="79" t="s">
        <v>419</v>
      </c>
      <c r="U30" s="79"/>
      <c r="V30" s="84" t="s">
        <v>478</v>
      </c>
      <c r="W30" s="81">
        <v>43602.19216435185</v>
      </c>
      <c r="X30" s="84" t="s">
        <v>512</v>
      </c>
      <c r="Y30" s="79"/>
      <c r="Z30" s="79"/>
      <c r="AA30" s="82" t="s">
        <v>594</v>
      </c>
      <c r="AB30" s="79"/>
      <c r="AC30" s="79" t="b">
        <v>0</v>
      </c>
      <c r="AD30" s="79">
        <v>1</v>
      </c>
      <c r="AE30" s="82" t="s">
        <v>664</v>
      </c>
      <c r="AF30" s="79" t="b">
        <v>0</v>
      </c>
      <c r="AG30" s="79" t="s">
        <v>666</v>
      </c>
      <c r="AH30" s="79"/>
      <c r="AI30" s="82" t="s">
        <v>664</v>
      </c>
      <c r="AJ30" s="79" t="b">
        <v>0</v>
      </c>
      <c r="AK30" s="79">
        <v>0</v>
      </c>
      <c r="AL30" s="82" t="s">
        <v>664</v>
      </c>
      <c r="AM30" s="79" t="s">
        <v>675</v>
      </c>
      <c r="AN30" s="79" t="b">
        <v>0</v>
      </c>
      <c r="AO30" s="82" t="s">
        <v>594</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223</v>
      </c>
      <c r="B31" s="64" t="s">
        <v>243</v>
      </c>
      <c r="C31" s="65" t="s">
        <v>1690</v>
      </c>
      <c r="D31" s="66">
        <v>3</v>
      </c>
      <c r="E31" s="67" t="s">
        <v>132</v>
      </c>
      <c r="F31" s="68">
        <v>32</v>
      </c>
      <c r="G31" s="65"/>
      <c r="H31" s="69"/>
      <c r="I31" s="70"/>
      <c r="J31" s="70"/>
      <c r="K31" s="34" t="s">
        <v>65</v>
      </c>
      <c r="L31" s="77">
        <v>31</v>
      </c>
      <c r="M31" s="77"/>
      <c r="N31" s="72"/>
      <c r="O31" s="79" t="s">
        <v>268</v>
      </c>
      <c r="P31" s="81">
        <v>43602.19216435185</v>
      </c>
      <c r="Q31" s="79" t="s">
        <v>281</v>
      </c>
      <c r="R31" s="79" t="s">
        <v>353</v>
      </c>
      <c r="S31" s="79" t="s">
        <v>399</v>
      </c>
      <c r="T31" s="79" t="s">
        <v>419</v>
      </c>
      <c r="U31" s="79"/>
      <c r="V31" s="84" t="s">
        <v>478</v>
      </c>
      <c r="W31" s="81">
        <v>43602.19216435185</v>
      </c>
      <c r="X31" s="84" t="s">
        <v>512</v>
      </c>
      <c r="Y31" s="79"/>
      <c r="Z31" s="79"/>
      <c r="AA31" s="82" t="s">
        <v>594</v>
      </c>
      <c r="AB31" s="79"/>
      <c r="AC31" s="79" t="b">
        <v>0</v>
      </c>
      <c r="AD31" s="79">
        <v>1</v>
      </c>
      <c r="AE31" s="82" t="s">
        <v>664</v>
      </c>
      <c r="AF31" s="79" t="b">
        <v>0</v>
      </c>
      <c r="AG31" s="79" t="s">
        <v>666</v>
      </c>
      <c r="AH31" s="79"/>
      <c r="AI31" s="82" t="s">
        <v>664</v>
      </c>
      <c r="AJ31" s="79" t="b">
        <v>0</v>
      </c>
      <c r="AK31" s="79">
        <v>0</v>
      </c>
      <c r="AL31" s="82" t="s">
        <v>664</v>
      </c>
      <c r="AM31" s="79" t="s">
        <v>675</v>
      </c>
      <c r="AN31" s="79" t="b">
        <v>0</v>
      </c>
      <c r="AO31" s="82" t="s">
        <v>594</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1</v>
      </c>
      <c r="BD31" s="48">
        <v>2</v>
      </c>
      <c r="BE31" s="49">
        <v>8.695652173913043</v>
      </c>
      <c r="BF31" s="48">
        <v>0</v>
      </c>
      <c r="BG31" s="49">
        <v>0</v>
      </c>
      <c r="BH31" s="48">
        <v>0</v>
      </c>
      <c r="BI31" s="49">
        <v>0</v>
      </c>
      <c r="BJ31" s="48">
        <v>21</v>
      </c>
      <c r="BK31" s="49">
        <v>91.30434782608695</v>
      </c>
      <c r="BL31" s="48">
        <v>23</v>
      </c>
    </row>
    <row r="32" spans="1:64" ht="15">
      <c r="A32" s="64" t="s">
        <v>224</v>
      </c>
      <c r="B32" s="64" t="s">
        <v>251</v>
      </c>
      <c r="C32" s="65" t="s">
        <v>1690</v>
      </c>
      <c r="D32" s="66">
        <v>3</v>
      </c>
      <c r="E32" s="67" t="s">
        <v>132</v>
      </c>
      <c r="F32" s="68">
        <v>32</v>
      </c>
      <c r="G32" s="65"/>
      <c r="H32" s="69"/>
      <c r="I32" s="70"/>
      <c r="J32" s="70"/>
      <c r="K32" s="34" t="s">
        <v>65</v>
      </c>
      <c r="L32" s="77">
        <v>32</v>
      </c>
      <c r="M32" s="77"/>
      <c r="N32" s="72"/>
      <c r="O32" s="79" t="s">
        <v>268</v>
      </c>
      <c r="P32" s="81">
        <v>43602.538194444445</v>
      </c>
      <c r="Q32" s="79" t="s">
        <v>282</v>
      </c>
      <c r="R32" s="79"/>
      <c r="S32" s="79"/>
      <c r="T32" s="79"/>
      <c r="U32" s="79"/>
      <c r="V32" s="84" t="s">
        <v>479</v>
      </c>
      <c r="W32" s="81">
        <v>43602.538194444445</v>
      </c>
      <c r="X32" s="84" t="s">
        <v>513</v>
      </c>
      <c r="Y32" s="79"/>
      <c r="Z32" s="79"/>
      <c r="AA32" s="82" t="s">
        <v>595</v>
      </c>
      <c r="AB32" s="79"/>
      <c r="AC32" s="79" t="b">
        <v>0</v>
      </c>
      <c r="AD32" s="79">
        <v>0</v>
      </c>
      <c r="AE32" s="82" t="s">
        <v>664</v>
      </c>
      <c r="AF32" s="79" t="b">
        <v>0</v>
      </c>
      <c r="AG32" s="79" t="s">
        <v>666</v>
      </c>
      <c r="AH32" s="79"/>
      <c r="AI32" s="82" t="s">
        <v>664</v>
      </c>
      <c r="AJ32" s="79" t="b">
        <v>0</v>
      </c>
      <c r="AK32" s="79">
        <v>18</v>
      </c>
      <c r="AL32" s="82" t="s">
        <v>620</v>
      </c>
      <c r="AM32" s="79" t="s">
        <v>679</v>
      </c>
      <c r="AN32" s="79" t="b">
        <v>0</v>
      </c>
      <c r="AO32" s="82" t="s">
        <v>620</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4.3478260869565215</v>
      </c>
      <c r="BF32" s="48">
        <v>0</v>
      </c>
      <c r="BG32" s="49">
        <v>0</v>
      </c>
      <c r="BH32" s="48">
        <v>0</v>
      </c>
      <c r="BI32" s="49">
        <v>0</v>
      </c>
      <c r="BJ32" s="48">
        <v>22</v>
      </c>
      <c r="BK32" s="49">
        <v>95.65217391304348</v>
      </c>
      <c r="BL32" s="48">
        <v>23</v>
      </c>
    </row>
    <row r="33" spans="1:64" ht="15">
      <c r="A33" s="64" t="s">
        <v>224</v>
      </c>
      <c r="B33" s="64" t="s">
        <v>243</v>
      </c>
      <c r="C33" s="65" t="s">
        <v>1690</v>
      </c>
      <c r="D33" s="66">
        <v>3</v>
      </c>
      <c r="E33" s="67" t="s">
        <v>132</v>
      </c>
      <c r="F33" s="68">
        <v>32</v>
      </c>
      <c r="G33" s="65"/>
      <c r="H33" s="69"/>
      <c r="I33" s="70"/>
      <c r="J33" s="70"/>
      <c r="K33" s="34" t="s">
        <v>65</v>
      </c>
      <c r="L33" s="77">
        <v>33</v>
      </c>
      <c r="M33" s="77"/>
      <c r="N33" s="72"/>
      <c r="O33" s="79" t="s">
        <v>268</v>
      </c>
      <c r="P33" s="81">
        <v>43602.538194444445</v>
      </c>
      <c r="Q33" s="79" t="s">
        <v>282</v>
      </c>
      <c r="R33" s="79"/>
      <c r="S33" s="79"/>
      <c r="T33" s="79"/>
      <c r="U33" s="79"/>
      <c r="V33" s="84" t="s">
        <v>479</v>
      </c>
      <c r="W33" s="81">
        <v>43602.538194444445</v>
      </c>
      <c r="X33" s="84" t="s">
        <v>513</v>
      </c>
      <c r="Y33" s="79"/>
      <c r="Z33" s="79"/>
      <c r="AA33" s="82" t="s">
        <v>595</v>
      </c>
      <c r="AB33" s="79"/>
      <c r="AC33" s="79" t="b">
        <v>0</v>
      </c>
      <c r="AD33" s="79">
        <v>0</v>
      </c>
      <c r="AE33" s="82" t="s">
        <v>664</v>
      </c>
      <c r="AF33" s="79" t="b">
        <v>0</v>
      </c>
      <c r="AG33" s="79" t="s">
        <v>666</v>
      </c>
      <c r="AH33" s="79"/>
      <c r="AI33" s="82" t="s">
        <v>664</v>
      </c>
      <c r="AJ33" s="79" t="b">
        <v>0</v>
      </c>
      <c r="AK33" s="79">
        <v>18</v>
      </c>
      <c r="AL33" s="82" t="s">
        <v>620</v>
      </c>
      <c r="AM33" s="79" t="s">
        <v>679</v>
      </c>
      <c r="AN33" s="79" t="b">
        <v>0</v>
      </c>
      <c r="AO33" s="82" t="s">
        <v>620</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225</v>
      </c>
      <c r="B34" s="64" t="s">
        <v>252</v>
      </c>
      <c r="C34" s="65" t="s">
        <v>1690</v>
      </c>
      <c r="D34" s="66">
        <v>3</v>
      </c>
      <c r="E34" s="67" t="s">
        <v>132</v>
      </c>
      <c r="F34" s="68">
        <v>32</v>
      </c>
      <c r="G34" s="65"/>
      <c r="H34" s="69"/>
      <c r="I34" s="70"/>
      <c r="J34" s="70"/>
      <c r="K34" s="34" t="s">
        <v>65</v>
      </c>
      <c r="L34" s="77">
        <v>34</v>
      </c>
      <c r="M34" s="77"/>
      <c r="N34" s="72"/>
      <c r="O34" s="79" t="s">
        <v>268</v>
      </c>
      <c r="P34" s="81">
        <v>43602.770416666666</v>
      </c>
      <c r="Q34" s="79" t="s">
        <v>283</v>
      </c>
      <c r="R34" s="84" t="s">
        <v>354</v>
      </c>
      <c r="S34" s="79" t="s">
        <v>401</v>
      </c>
      <c r="T34" s="79"/>
      <c r="U34" s="79"/>
      <c r="V34" s="84" t="s">
        <v>480</v>
      </c>
      <c r="W34" s="81">
        <v>43602.770416666666</v>
      </c>
      <c r="X34" s="84" t="s">
        <v>514</v>
      </c>
      <c r="Y34" s="79"/>
      <c r="Z34" s="79"/>
      <c r="AA34" s="82" t="s">
        <v>596</v>
      </c>
      <c r="AB34" s="79"/>
      <c r="AC34" s="79" t="b">
        <v>0</v>
      </c>
      <c r="AD34" s="79">
        <v>1</v>
      </c>
      <c r="AE34" s="82" t="s">
        <v>664</v>
      </c>
      <c r="AF34" s="79" t="b">
        <v>1</v>
      </c>
      <c r="AG34" s="79" t="s">
        <v>666</v>
      </c>
      <c r="AH34" s="79"/>
      <c r="AI34" s="82" t="s">
        <v>646</v>
      </c>
      <c r="AJ34" s="79" t="b">
        <v>0</v>
      </c>
      <c r="AK34" s="79">
        <v>0</v>
      </c>
      <c r="AL34" s="82" t="s">
        <v>664</v>
      </c>
      <c r="AM34" s="79" t="s">
        <v>679</v>
      </c>
      <c r="AN34" s="79" t="b">
        <v>0</v>
      </c>
      <c r="AO34" s="82" t="s">
        <v>596</v>
      </c>
      <c r="AP34" s="79" t="s">
        <v>176</v>
      </c>
      <c r="AQ34" s="79">
        <v>0</v>
      </c>
      <c r="AR34" s="79">
        <v>0</v>
      </c>
      <c r="AS34" s="79" t="s">
        <v>691</v>
      </c>
      <c r="AT34" s="79" t="s">
        <v>692</v>
      </c>
      <c r="AU34" s="79" t="s">
        <v>693</v>
      </c>
      <c r="AV34" s="79" t="s">
        <v>694</v>
      </c>
      <c r="AW34" s="79" t="s">
        <v>695</v>
      </c>
      <c r="AX34" s="79" t="s">
        <v>696</v>
      </c>
      <c r="AY34" s="79" t="s">
        <v>697</v>
      </c>
      <c r="AZ34" s="84" t="s">
        <v>698</v>
      </c>
      <c r="BA34">
        <v>1</v>
      </c>
      <c r="BB34" s="78" t="str">
        <f>REPLACE(INDEX(GroupVertices[Group],MATCH(Edges[[#This Row],[Vertex 1]],GroupVertices[Vertex],0)),1,1,"")</f>
        <v>7</v>
      </c>
      <c r="BC34" s="78" t="str">
        <f>REPLACE(INDEX(GroupVertices[Group],MATCH(Edges[[#This Row],[Vertex 2]],GroupVertices[Vertex],0)),1,1,"")</f>
        <v>7</v>
      </c>
      <c r="BD34" s="48">
        <v>0</v>
      </c>
      <c r="BE34" s="49">
        <v>0</v>
      </c>
      <c r="BF34" s="48">
        <v>0</v>
      </c>
      <c r="BG34" s="49">
        <v>0</v>
      </c>
      <c r="BH34" s="48">
        <v>0</v>
      </c>
      <c r="BI34" s="49">
        <v>0</v>
      </c>
      <c r="BJ34" s="48">
        <v>13</v>
      </c>
      <c r="BK34" s="49">
        <v>100</v>
      </c>
      <c r="BL34" s="48">
        <v>13</v>
      </c>
    </row>
    <row r="35" spans="1:64" ht="15">
      <c r="A35" s="64" t="s">
        <v>226</v>
      </c>
      <c r="B35" s="64" t="s">
        <v>226</v>
      </c>
      <c r="C35" s="65" t="s">
        <v>1691</v>
      </c>
      <c r="D35" s="66">
        <v>5.333333333333334</v>
      </c>
      <c r="E35" s="67" t="s">
        <v>136</v>
      </c>
      <c r="F35" s="68">
        <v>30</v>
      </c>
      <c r="G35" s="65"/>
      <c r="H35" s="69"/>
      <c r="I35" s="70"/>
      <c r="J35" s="70"/>
      <c r="K35" s="34" t="s">
        <v>65</v>
      </c>
      <c r="L35" s="77">
        <v>35</v>
      </c>
      <c r="M35" s="77"/>
      <c r="N35" s="72"/>
      <c r="O35" s="79" t="s">
        <v>176</v>
      </c>
      <c r="P35" s="81">
        <v>43602.254375</v>
      </c>
      <c r="Q35" s="79" t="s">
        <v>284</v>
      </c>
      <c r="R35" s="84" t="s">
        <v>355</v>
      </c>
      <c r="S35" s="79" t="s">
        <v>402</v>
      </c>
      <c r="T35" s="79" t="s">
        <v>420</v>
      </c>
      <c r="U35" s="79"/>
      <c r="V35" s="84" t="s">
        <v>481</v>
      </c>
      <c r="W35" s="81">
        <v>43602.254375</v>
      </c>
      <c r="X35" s="84" t="s">
        <v>515</v>
      </c>
      <c r="Y35" s="79"/>
      <c r="Z35" s="79"/>
      <c r="AA35" s="82" t="s">
        <v>597</v>
      </c>
      <c r="AB35" s="79"/>
      <c r="AC35" s="79" t="b">
        <v>0</v>
      </c>
      <c r="AD35" s="79">
        <v>1</v>
      </c>
      <c r="AE35" s="82" t="s">
        <v>664</v>
      </c>
      <c r="AF35" s="79" t="b">
        <v>0</v>
      </c>
      <c r="AG35" s="79" t="s">
        <v>666</v>
      </c>
      <c r="AH35" s="79"/>
      <c r="AI35" s="82" t="s">
        <v>664</v>
      </c>
      <c r="AJ35" s="79" t="b">
        <v>0</v>
      </c>
      <c r="AK35" s="79">
        <v>0</v>
      </c>
      <c r="AL35" s="82" t="s">
        <v>664</v>
      </c>
      <c r="AM35" s="79" t="s">
        <v>680</v>
      </c>
      <c r="AN35" s="79" t="b">
        <v>0</v>
      </c>
      <c r="AO35" s="82" t="s">
        <v>597</v>
      </c>
      <c r="AP35" s="79" t="s">
        <v>176</v>
      </c>
      <c r="AQ35" s="79">
        <v>0</v>
      </c>
      <c r="AR35" s="79">
        <v>0</v>
      </c>
      <c r="AS35" s="79"/>
      <c r="AT35" s="79"/>
      <c r="AU35" s="79"/>
      <c r="AV35" s="79"/>
      <c r="AW35" s="79"/>
      <c r="AX35" s="79"/>
      <c r="AY35" s="79"/>
      <c r="AZ35" s="79"/>
      <c r="BA35">
        <v>2</v>
      </c>
      <c r="BB35" s="78" t="str">
        <f>REPLACE(INDEX(GroupVertices[Group],MATCH(Edges[[#This Row],[Vertex 1]],GroupVertices[Vertex],0)),1,1,"")</f>
        <v>9</v>
      </c>
      <c r="BC35" s="78" t="str">
        <f>REPLACE(INDEX(GroupVertices[Group],MATCH(Edges[[#This Row],[Vertex 2]],GroupVertices[Vertex],0)),1,1,"")</f>
        <v>9</v>
      </c>
      <c r="BD35" s="48">
        <v>0</v>
      </c>
      <c r="BE35" s="49">
        <v>0</v>
      </c>
      <c r="BF35" s="48">
        <v>0</v>
      </c>
      <c r="BG35" s="49">
        <v>0</v>
      </c>
      <c r="BH35" s="48">
        <v>0</v>
      </c>
      <c r="BI35" s="49">
        <v>0</v>
      </c>
      <c r="BJ35" s="48">
        <v>15</v>
      </c>
      <c r="BK35" s="49">
        <v>100</v>
      </c>
      <c r="BL35" s="48">
        <v>15</v>
      </c>
    </row>
    <row r="36" spans="1:64" ht="15">
      <c r="A36" s="64" t="s">
        <v>226</v>
      </c>
      <c r="B36" s="64" t="s">
        <v>226</v>
      </c>
      <c r="C36" s="65" t="s">
        <v>1691</v>
      </c>
      <c r="D36" s="66">
        <v>5.333333333333334</v>
      </c>
      <c r="E36" s="67" t="s">
        <v>136</v>
      </c>
      <c r="F36" s="68">
        <v>30</v>
      </c>
      <c r="G36" s="65"/>
      <c r="H36" s="69"/>
      <c r="I36" s="70"/>
      <c r="J36" s="70"/>
      <c r="K36" s="34" t="s">
        <v>65</v>
      </c>
      <c r="L36" s="77">
        <v>36</v>
      </c>
      <c r="M36" s="77"/>
      <c r="N36" s="72"/>
      <c r="O36" s="79" t="s">
        <v>176</v>
      </c>
      <c r="P36" s="81">
        <v>43602.81387731482</v>
      </c>
      <c r="Q36" s="79" t="s">
        <v>285</v>
      </c>
      <c r="R36" s="79"/>
      <c r="S36" s="79"/>
      <c r="T36" s="79" t="s">
        <v>421</v>
      </c>
      <c r="U36" s="84" t="s">
        <v>456</v>
      </c>
      <c r="V36" s="84" t="s">
        <v>456</v>
      </c>
      <c r="W36" s="81">
        <v>43602.81387731482</v>
      </c>
      <c r="X36" s="84" t="s">
        <v>516</v>
      </c>
      <c r="Y36" s="79"/>
      <c r="Z36" s="79"/>
      <c r="AA36" s="82" t="s">
        <v>598</v>
      </c>
      <c r="AB36" s="79"/>
      <c r="AC36" s="79" t="b">
        <v>0</v>
      </c>
      <c r="AD36" s="79">
        <v>3</v>
      </c>
      <c r="AE36" s="82" t="s">
        <v>664</v>
      </c>
      <c r="AF36" s="79" t="b">
        <v>0</v>
      </c>
      <c r="AG36" s="79" t="s">
        <v>666</v>
      </c>
      <c r="AH36" s="79"/>
      <c r="AI36" s="82" t="s">
        <v>664</v>
      </c>
      <c r="AJ36" s="79" t="b">
        <v>0</v>
      </c>
      <c r="AK36" s="79">
        <v>0</v>
      </c>
      <c r="AL36" s="82" t="s">
        <v>664</v>
      </c>
      <c r="AM36" s="79" t="s">
        <v>678</v>
      </c>
      <c r="AN36" s="79" t="b">
        <v>0</v>
      </c>
      <c r="AO36" s="82" t="s">
        <v>598</v>
      </c>
      <c r="AP36" s="79" t="s">
        <v>176</v>
      </c>
      <c r="AQ36" s="79">
        <v>0</v>
      </c>
      <c r="AR36" s="79">
        <v>0</v>
      </c>
      <c r="AS36" s="79"/>
      <c r="AT36" s="79"/>
      <c r="AU36" s="79"/>
      <c r="AV36" s="79"/>
      <c r="AW36" s="79"/>
      <c r="AX36" s="79"/>
      <c r="AY36" s="79"/>
      <c r="AZ36" s="79"/>
      <c r="BA36">
        <v>2</v>
      </c>
      <c r="BB36" s="78" t="str">
        <f>REPLACE(INDEX(GroupVertices[Group],MATCH(Edges[[#This Row],[Vertex 1]],GroupVertices[Vertex],0)),1,1,"")</f>
        <v>9</v>
      </c>
      <c r="BC36" s="78" t="str">
        <f>REPLACE(INDEX(GroupVertices[Group],MATCH(Edges[[#This Row],[Vertex 2]],GroupVertices[Vertex],0)),1,1,"")</f>
        <v>9</v>
      </c>
      <c r="BD36" s="48">
        <v>0</v>
      </c>
      <c r="BE36" s="49">
        <v>0</v>
      </c>
      <c r="BF36" s="48">
        <v>0</v>
      </c>
      <c r="BG36" s="49">
        <v>0</v>
      </c>
      <c r="BH36" s="48">
        <v>0</v>
      </c>
      <c r="BI36" s="49">
        <v>0</v>
      </c>
      <c r="BJ36" s="48">
        <v>5</v>
      </c>
      <c r="BK36" s="49">
        <v>100</v>
      </c>
      <c r="BL36" s="48">
        <v>5</v>
      </c>
    </row>
    <row r="37" spans="1:64" ht="15">
      <c r="A37" s="64" t="s">
        <v>227</v>
      </c>
      <c r="B37" s="64" t="s">
        <v>243</v>
      </c>
      <c r="C37" s="65" t="s">
        <v>1690</v>
      </c>
      <c r="D37" s="66">
        <v>3</v>
      </c>
      <c r="E37" s="67" t="s">
        <v>132</v>
      </c>
      <c r="F37" s="68">
        <v>32</v>
      </c>
      <c r="G37" s="65"/>
      <c r="H37" s="69"/>
      <c r="I37" s="70"/>
      <c r="J37" s="70"/>
      <c r="K37" s="34" t="s">
        <v>65</v>
      </c>
      <c r="L37" s="77">
        <v>37</v>
      </c>
      <c r="M37" s="77"/>
      <c r="N37" s="72"/>
      <c r="O37" s="79" t="s">
        <v>268</v>
      </c>
      <c r="P37" s="81">
        <v>43606.688726851855</v>
      </c>
      <c r="Q37" s="79" t="s">
        <v>286</v>
      </c>
      <c r="R37" s="79"/>
      <c r="S37" s="79"/>
      <c r="T37" s="79" t="s">
        <v>422</v>
      </c>
      <c r="U37" s="79"/>
      <c r="V37" s="84" t="s">
        <v>482</v>
      </c>
      <c r="W37" s="81">
        <v>43606.688726851855</v>
      </c>
      <c r="X37" s="84" t="s">
        <v>517</v>
      </c>
      <c r="Y37" s="79"/>
      <c r="Z37" s="79"/>
      <c r="AA37" s="82" t="s">
        <v>599</v>
      </c>
      <c r="AB37" s="79"/>
      <c r="AC37" s="79" t="b">
        <v>0</v>
      </c>
      <c r="AD37" s="79">
        <v>0</v>
      </c>
      <c r="AE37" s="82" t="s">
        <v>664</v>
      </c>
      <c r="AF37" s="79" t="b">
        <v>0</v>
      </c>
      <c r="AG37" s="79" t="s">
        <v>666</v>
      </c>
      <c r="AH37" s="79"/>
      <c r="AI37" s="82" t="s">
        <v>664</v>
      </c>
      <c r="AJ37" s="79" t="b">
        <v>0</v>
      </c>
      <c r="AK37" s="79">
        <v>4</v>
      </c>
      <c r="AL37" s="82" t="s">
        <v>618</v>
      </c>
      <c r="AM37" s="79" t="s">
        <v>678</v>
      </c>
      <c r="AN37" s="79" t="b">
        <v>0</v>
      </c>
      <c r="AO37" s="82" t="s">
        <v>618</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1</v>
      </c>
      <c r="BD37" s="48"/>
      <c r="BE37" s="49"/>
      <c r="BF37" s="48"/>
      <c r="BG37" s="49"/>
      <c r="BH37" s="48"/>
      <c r="BI37" s="49"/>
      <c r="BJ37" s="48"/>
      <c r="BK37" s="49"/>
      <c r="BL37" s="48"/>
    </row>
    <row r="38" spans="1:64" ht="15">
      <c r="A38" s="64" t="s">
        <v>227</v>
      </c>
      <c r="B38" s="64" t="s">
        <v>241</v>
      </c>
      <c r="C38" s="65" t="s">
        <v>1690</v>
      </c>
      <c r="D38" s="66">
        <v>3</v>
      </c>
      <c r="E38" s="67" t="s">
        <v>132</v>
      </c>
      <c r="F38" s="68">
        <v>32</v>
      </c>
      <c r="G38" s="65"/>
      <c r="H38" s="69"/>
      <c r="I38" s="70"/>
      <c r="J38" s="70"/>
      <c r="K38" s="34" t="s">
        <v>65</v>
      </c>
      <c r="L38" s="77">
        <v>38</v>
      </c>
      <c r="M38" s="77"/>
      <c r="N38" s="72"/>
      <c r="O38" s="79" t="s">
        <v>268</v>
      </c>
      <c r="P38" s="81">
        <v>43606.688726851855</v>
      </c>
      <c r="Q38" s="79" t="s">
        <v>286</v>
      </c>
      <c r="R38" s="79"/>
      <c r="S38" s="79"/>
      <c r="T38" s="79" t="s">
        <v>422</v>
      </c>
      <c r="U38" s="79"/>
      <c r="V38" s="84" t="s">
        <v>482</v>
      </c>
      <c r="W38" s="81">
        <v>43606.688726851855</v>
      </c>
      <c r="X38" s="84" t="s">
        <v>517</v>
      </c>
      <c r="Y38" s="79"/>
      <c r="Z38" s="79"/>
      <c r="AA38" s="82" t="s">
        <v>599</v>
      </c>
      <c r="AB38" s="79"/>
      <c r="AC38" s="79" t="b">
        <v>0</v>
      </c>
      <c r="AD38" s="79">
        <v>0</v>
      </c>
      <c r="AE38" s="82" t="s">
        <v>664</v>
      </c>
      <c r="AF38" s="79" t="b">
        <v>0</v>
      </c>
      <c r="AG38" s="79" t="s">
        <v>666</v>
      </c>
      <c r="AH38" s="79"/>
      <c r="AI38" s="82" t="s">
        <v>664</v>
      </c>
      <c r="AJ38" s="79" t="b">
        <v>0</v>
      </c>
      <c r="AK38" s="79">
        <v>4</v>
      </c>
      <c r="AL38" s="82" t="s">
        <v>618</v>
      </c>
      <c r="AM38" s="79" t="s">
        <v>678</v>
      </c>
      <c r="AN38" s="79" t="b">
        <v>0</v>
      </c>
      <c r="AO38" s="82" t="s">
        <v>618</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0</v>
      </c>
      <c r="BE38" s="49">
        <v>0</v>
      </c>
      <c r="BF38" s="48">
        <v>0</v>
      </c>
      <c r="BG38" s="49">
        <v>0</v>
      </c>
      <c r="BH38" s="48">
        <v>0</v>
      </c>
      <c r="BI38" s="49">
        <v>0</v>
      </c>
      <c r="BJ38" s="48">
        <v>20</v>
      </c>
      <c r="BK38" s="49">
        <v>100</v>
      </c>
      <c r="BL38" s="48">
        <v>20</v>
      </c>
    </row>
    <row r="39" spans="1:64" ht="15">
      <c r="A39" s="64" t="s">
        <v>228</v>
      </c>
      <c r="B39" s="64" t="s">
        <v>243</v>
      </c>
      <c r="C39" s="65" t="s">
        <v>1690</v>
      </c>
      <c r="D39" s="66">
        <v>3</v>
      </c>
      <c r="E39" s="67" t="s">
        <v>132</v>
      </c>
      <c r="F39" s="68">
        <v>32</v>
      </c>
      <c r="G39" s="65"/>
      <c r="H39" s="69"/>
      <c r="I39" s="70"/>
      <c r="J39" s="70"/>
      <c r="K39" s="34" t="s">
        <v>65</v>
      </c>
      <c r="L39" s="77">
        <v>39</v>
      </c>
      <c r="M39" s="77"/>
      <c r="N39" s="72"/>
      <c r="O39" s="79" t="s">
        <v>268</v>
      </c>
      <c r="P39" s="81">
        <v>43606.77444444445</v>
      </c>
      <c r="Q39" s="79" t="s">
        <v>286</v>
      </c>
      <c r="R39" s="79"/>
      <c r="S39" s="79"/>
      <c r="T39" s="79" t="s">
        <v>422</v>
      </c>
      <c r="U39" s="79"/>
      <c r="V39" s="84" t="s">
        <v>483</v>
      </c>
      <c r="W39" s="81">
        <v>43606.77444444445</v>
      </c>
      <c r="X39" s="84" t="s">
        <v>518</v>
      </c>
      <c r="Y39" s="79"/>
      <c r="Z39" s="79"/>
      <c r="AA39" s="82" t="s">
        <v>600</v>
      </c>
      <c r="AB39" s="79"/>
      <c r="AC39" s="79" t="b">
        <v>0</v>
      </c>
      <c r="AD39" s="79">
        <v>0</v>
      </c>
      <c r="AE39" s="82" t="s">
        <v>664</v>
      </c>
      <c r="AF39" s="79" t="b">
        <v>0</v>
      </c>
      <c r="AG39" s="79" t="s">
        <v>666</v>
      </c>
      <c r="AH39" s="79"/>
      <c r="AI39" s="82" t="s">
        <v>664</v>
      </c>
      <c r="AJ39" s="79" t="b">
        <v>0</v>
      </c>
      <c r="AK39" s="79">
        <v>4</v>
      </c>
      <c r="AL39" s="82" t="s">
        <v>618</v>
      </c>
      <c r="AM39" s="79" t="s">
        <v>674</v>
      </c>
      <c r="AN39" s="79" t="b">
        <v>0</v>
      </c>
      <c r="AO39" s="82" t="s">
        <v>618</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1</v>
      </c>
      <c r="BD39" s="48"/>
      <c r="BE39" s="49"/>
      <c r="BF39" s="48"/>
      <c r="BG39" s="49"/>
      <c r="BH39" s="48"/>
      <c r="BI39" s="49"/>
      <c r="BJ39" s="48"/>
      <c r="BK39" s="49"/>
      <c r="BL39" s="48"/>
    </row>
    <row r="40" spans="1:64" ht="15">
      <c r="A40" s="64" t="s">
        <v>228</v>
      </c>
      <c r="B40" s="64" t="s">
        <v>241</v>
      </c>
      <c r="C40" s="65" t="s">
        <v>1690</v>
      </c>
      <c r="D40" s="66">
        <v>3</v>
      </c>
      <c r="E40" s="67" t="s">
        <v>132</v>
      </c>
      <c r="F40" s="68">
        <v>32</v>
      </c>
      <c r="G40" s="65"/>
      <c r="H40" s="69"/>
      <c r="I40" s="70"/>
      <c r="J40" s="70"/>
      <c r="K40" s="34" t="s">
        <v>65</v>
      </c>
      <c r="L40" s="77">
        <v>40</v>
      </c>
      <c r="M40" s="77"/>
      <c r="N40" s="72"/>
      <c r="O40" s="79" t="s">
        <v>268</v>
      </c>
      <c r="P40" s="81">
        <v>43606.77444444445</v>
      </c>
      <c r="Q40" s="79" t="s">
        <v>286</v>
      </c>
      <c r="R40" s="79"/>
      <c r="S40" s="79"/>
      <c r="T40" s="79" t="s">
        <v>422</v>
      </c>
      <c r="U40" s="79"/>
      <c r="V40" s="84" t="s">
        <v>483</v>
      </c>
      <c r="W40" s="81">
        <v>43606.77444444445</v>
      </c>
      <c r="X40" s="84" t="s">
        <v>518</v>
      </c>
      <c r="Y40" s="79"/>
      <c r="Z40" s="79"/>
      <c r="AA40" s="82" t="s">
        <v>600</v>
      </c>
      <c r="AB40" s="79"/>
      <c r="AC40" s="79" t="b">
        <v>0</v>
      </c>
      <c r="AD40" s="79">
        <v>0</v>
      </c>
      <c r="AE40" s="82" t="s">
        <v>664</v>
      </c>
      <c r="AF40" s="79" t="b">
        <v>0</v>
      </c>
      <c r="AG40" s="79" t="s">
        <v>666</v>
      </c>
      <c r="AH40" s="79"/>
      <c r="AI40" s="82" t="s">
        <v>664</v>
      </c>
      <c r="AJ40" s="79" t="b">
        <v>0</v>
      </c>
      <c r="AK40" s="79">
        <v>4</v>
      </c>
      <c r="AL40" s="82" t="s">
        <v>618</v>
      </c>
      <c r="AM40" s="79" t="s">
        <v>674</v>
      </c>
      <c r="AN40" s="79" t="b">
        <v>0</v>
      </c>
      <c r="AO40" s="82" t="s">
        <v>618</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0</v>
      </c>
      <c r="BE40" s="49">
        <v>0</v>
      </c>
      <c r="BF40" s="48">
        <v>0</v>
      </c>
      <c r="BG40" s="49">
        <v>0</v>
      </c>
      <c r="BH40" s="48">
        <v>0</v>
      </c>
      <c r="BI40" s="49">
        <v>0</v>
      </c>
      <c r="BJ40" s="48">
        <v>20</v>
      </c>
      <c r="BK40" s="49">
        <v>100</v>
      </c>
      <c r="BL40" s="48">
        <v>20</v>
      </c>
    </row>
    <row r="41" spans="1:64" ht="15">
      <c r="A41" s="64" t="s">
        <v>229</v>
      </c>
      <c r="B41" s="64" t="s">
        <v>243</v>
      </c>
      <c r="C41" s="65" t="s">
        <v>1690</v>
      </c>
      <c r="D41" s="66">
        <v>3</v>
      </c>
      <c r="E41" s="67" t="s">
        <v>132</v>
      </c>
      <c r="F41" s="68">
        <v>32</v>
      </c>
      <c r="G41" s="65"/>
      <c r="H41" s="69"/>
      <c r="I41" s="70"/>
      <c r="J41" s="70"/>
      <c r="K41" s="34" t="s">
        <v>65</v>
      </c>
      <c r="L41" s="77">
        <v>41</v>
      </c>
      <c r="M41" s="77"/>
      <c r="N41" s="72"/>
      <c r="O41" s="79" t="s">
        <v>268</v>
      </c>
      <c r="P41" s="81">
        <v>43606.786828703705</v>
      </c>
      <c r="Q41" s="79" t="s">
        <v>286</v>
      </c>
      <c r="R41" s="79"/>
      <c r="S41" s="79"/>
      <c r="T41" s="79" t="s">
        <v>422</v>
      </c>
      <c r="U41" s="79"/>
      <c r="V41" s="84" t="s">
        <v>484</v>
      </c>
      <c r="W41" s="81">
        <v>43606.786828703705</v>
      </c>
      <c r="X41" s="84" t="s">
        <v>519</v>
      </c>
      <c r="Y41" s="79"/>
      <c r="Z41" s="79"/>
      <c r="AA41" s="82" t="s">
        <v>601</v>
      </c>
      <c r="AB41" s="79"/>
      <c r="AC41" s="79" t="b">
        <v>0</v>
      </c>
      <c r="AD41" s="79">
        <v>0</v>
      </c>
      <c r="AE41" s="82" t="s">
        <v>664</v>
      </c>
      <c r="AF41" s="79" t="b">
        <v>0</v>
      </c>
      <c r="AG41" s="79" t="s">
        <v>666</v>
      </c>
      <c r="AH41" s="79"/>
      <c r="AI41" s="82" t="s">
        <v>664</v>
      </c>
      <c r="AJ41" s="79" t="b">
        <v>0</v>
      </c>
      <c r="AK41" s="79">
        <v>4</v>
      </c>
      <c r="AL41" s="82" t="s">
        <v>618</v>
      </c>
      <c r="AM41" s="79" t="s">
        <v>681</v>
      </c>
      <c r="AN41" s="79" t="b">
        <v>0</v>
      </c>
      <c r="AO41" s="82" t="s">
        <v>618</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1</v>
      </c>
      <c r="BD41" s="48"/>
      <c r="BE41" s="49"/>
      <c r="BF41" s="48"/>
      <c r="BG41" s="49"/>
      <c r="BH41" s="48"/>
      <c r="BI41" s="49"/>
      <c r="BJ41" s="48"/>
      <c r="BK41" s="49"/>
      <c r="BL41" s="48"/>
    </row>
    <row r="42" spans="1:64" ht="15">
      <c r="A42" s="64" t="s">
        <v>229</v>
      </c>
      <c r="B42" s="64" t="s">
        <v>241</v>
      </c>
      <c r="C42" s="65" t="s">
        <v>1690</v>
      </c>
      <c r="D42" s="66">
        <v>3</v>
      </c>
      <c r="E42" s="67" t="s">
        <v>132</v>
      </c>
      <c r="F42" s="68">
        <v>32</v>
      </c>
      <c r="G42" s="65"/>
      <c r="H42" s="69"/>
      <c r="I42" s="70"/>
      <c r="J42" s="70"/>
      <c r="K42" s="34" t="s">
        <v>65</v>
      </c>
      <c r="L42" s="77">
        <v>42</v>
      </c>
      <c r="M42" s="77"/>
      <c r="N42" s="72"/>
      <c r="O42" s="79" t="s">
        <v>268</v>
      </c>
      <c r="P42" s="81">
        <v>43606.786828703705</v>
      </c>
      <c r="Q42" s="79" t="s">
        <v>286</v>
      </c>
      <c r="R42" s="79"/>
      <c r="S42" s="79"/>
      <c r="T42" s="79" t="s">
        <v>422</v>
      </c>
      <c r="U42" s="79"/>
      <c r="V42" s="84" t="s">
        <v>484</v>
      </c>
      <c r="W42" s="81">
        <v>43606.786828703705</v>
      </c>
      <c r="X42" s="84" t="s">
        <v>519</v>
      </c>
      <c r="Y42" s="79"/>
      <c r="Z42" s="79"/>
      <c r="AA42" s="82" t="s">
        <v>601</v>
      </c>
      <c r="AB42" s="79"/>
      <c r="AC42" s="79" t="b">
        <v>0</v>
      </c>
      <c r="AD42" s="79">
        <v>0</v>
      </c>
      <c r="AE42" s="82" t="s">
        <v>664</v>
      </c>
      <c r="AF42" s="79" t="b">
        <v>0</v>
      </c>
      <c r="AG42" s="79" t="s">
        <v>666</v>
      </c>
      <c r="AH42" s="79"/>
      <c r="AI42" s="82" t="s">
        <v>664</v>
      </c>
      <c r="AJ42" s="79" t="b">
        <v>0</v>
      </c>
      <c r="AK42" s="79">
        <v>4</v>
      </c>
      <c r="AL42" s="82" t="s">
        <v>618</v>
      </c>
      <c r="AM42" s="79" t="s">
        <v>681</v>
      </c>
      <c r="AN42" s="79" t="b">
        <v>0</v>
      </c>
      <c r="AO42" s="82" t="s">
        <v>618</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20</v>
      </c>
      <c r="BK42" s="49">
        <v>100</v>
      </c>
      <c r="BL42" s="48">
        <v>20</v>
      </c>
    </row>
    <row r="43" spans="1:64" ht="15">
      <c r="A43" s="64" t="s">
        <v>230</v>
      </c>
      <c r="B43" s="64" t="s">
        <v>243</v>
      </c>
      <c r="C43" s="65" t="s">
        <v>1690</v>
      </c>
      <c r="D43" s="66">
        <v>3</v>
      </c>
      <c r="E43" s="67" t="s">
        <v>132</v>
      </c>
      <c r="F43" s="68">
        <v>32</v>
      </c>
      <c r="G43" s="65"/>
      <c r="H43" s="69"/>
      <c r="I43" s="70"/>
      <c r="J43" s="70"/>
      <c r="K43" s="34" t="s">
        <v>65</v>
      </c>
      <c r="L43" s="77">
        <v>43</v>
      </c>
      <c r="M43" s="77"/>
      <c r="N43" s="72"/>
      <c r="O43" s="79" t="s">
        <v>268</v>
      </c>
      <c r="P43" s="81">
        <v>43607.22163194444</v>
      </c>
      <c r="Q43" s="79" t="s">
        <v>287</v>
      </c>
      <c r="R43" s="84" t="s">
        <v>356</v>
      </c>
      <c r="S43" s="79" t="s">
        <v>403</v>
      </c>
      <c r="T43" s="79" t="s">
        <v>423</v>
      </c>
      <c r="U43" s="79"/>
      <c r="V43" s="84" t="s">
        <v>485</v>
      </c>
      <c r="W43" s="81">
        <v>43607.22163194444</v>
      </c>
      <c r="X43" s="84" t="s">
        <v>520</v>
      </c>
      <c r="Y43" s="79"/>
      <c r="Z43" s="79"/>
      <c r="AA43" s="82" t="s">
        <v>602</v>
      </c>
      <c r="AB43" s="79"/>
      <c r="AC43" s="79" t="b">
        <v>0</v>
      </c>
      <c r="AD43" s="79">
        <v>0</v>
      </c>
      <c r="AE43" s="82" t="s">
        <v>664</v>
      </c>
      <c r="AF43" s="79" t="b">
        <v>0</v>
      </c>
      <c r="AG43" s="79" t="s">
        <v>666</v>
      </c>
      <c r="AH43" s="79"/>
      <c r="AI43" s="82" t="s">
        <v>664</v>
      </c>
      <c r="AJ43" s="79" t="b">
        <v>0</v>
      </c>
      <c r="AK43" s="79">
        <v>5</v>
      </c>
      <c r="AL43" s="82" t="s">
        <v>643</v>
      </c>
      <c r="AM43" s="79" t="s">
        <v>679</v>
      </c>
      <c r="AN43" s="79" t="b">
        <v>0</v>
      </c>
      <c r="AO43" s="82" t="s">
        <v>643</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22</v>
      </c>
      <c r="BK43" s="49">
        <v>100</v>
      </c>
      <c r="BL43" s="48">
        <v>22</v>
      </c>
    </row>
    <row r="44" spans="1:64" ht="15">
      <c r="A44" s="64" t="s">
        <v>231</v>
      </c>
      <c r="B44" s="64" t="s">
        <v>243</v>
      </c>
      <c r="C44" s="65" t="s">
        <v>1690</v>
      </c>
      <c r="D44" s="66">
        <v>3</v>
      </c>
      <c r="E44" s="67" t="s">
        <v>132</v>
      </c>
      <c r="F44" s="68">
        <v>32</v>
      </c>
      <c r="G44" s="65"/>
      <c r="H44" s="69"/>
      <c r="I44" s="70"/>
      <c r="J44" s="70"/>
      <c r="K44" s="34" t="s">
        <v>65</v>
      </c>
      <c r="L44" s="77">
        <v>44</v>
      </c>
      <c r="M44" s="77"/>
      <c r="N44" s="72"/>
      <c r="O44" s="79" t="s">
        <v>268</v>
      </c>
      <c r="P44" s="81">
        <v>43607.48133101852</v>
      </c>
      <c r="Q44" s="79" t="s">
        <v>286</v>
      </c>
      <c r="R44" s="79"/>
      <c r="S44" s="79"/>
      <c r="T44" s="79" t="s">
        <v>422</v>
      </c>
      <c r="U44" s="79"/>
      <c r="V44" s="84" t="s">
        <v>486</v>
      </c>
      <c r="W44" s="81">
        <v>43607.48133101852</v>
      </c>
      <c r="X44" s="84" t="s">
        <v>521</v>
      </c>
      <c r="Y44" s="79"/>
      <c r="Z44" s="79"/>
      <c r="AA44" s="82" t="s">
        <v>603</v>
      </c>
      <c r="AB44" s="79"/>
      <c r="AC44" s="79" t="b">
        <v>0</v>
      </c>
      <c r="AD44" s="79">
        <v>0</v>
      </c>
      <c r="AE44" s="82" t="s">
        <v>664</v>
      </c>
      <c r="AF44" s="79" t="b">
        <v>0</v>
      </c>
      <c r="AG44" s="79" t="s">
        <v>666</v>
      </c>
      <c r="AH44" s="79"/>
      <c r="AI44" s="82" t="s">
        <v>664</v>
      </c>
      <c r="AJ44" s="79" t="b">
        <v>0</v>
      </c>
      <c r="AK44" s="79">
        <v>4</v>
      </c>
      <c r="AL44" s="82" t="s">
        <v>618</v>
      </c>
      <c r="AM44" s="79" t="s">
        <v>674</v>
      </c>
      <c r="AN44" s="79" t="b">
        <v>0</v>
      </c>
      <c r="AO44" s="82" t="s">
        <v>618</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1</v>
      </c>
      <c r="BD44" s="48"/>
      <c r="BE44" s="49"/>
      <c r="BF44" s="48"/>
      <c r="BG44" s="49"/>
      <c r="BH44" s="48"/>
      <c r="BI44" s="49"/>
      <c r="BJ44" s="48"/>
      <c r="BK44" s="49"/>
      <c r="BL44" s="48"/>
    </row>
    <row r="45" spans="1:64" ht="15">
      <c r="A45" s="64" t="s">
        <v>231</v>
      </c>
      <c r="B45" s="64" t="s">
        <v>241</v>
      </c>
      <c r="C45" s="65" t="s">
        <v>1690</v>
      </c>
      <c r="D45" s="66">
        <v>3</v>
      </c>
      <c r="E45" s="67" t="s">
        <v>132</v>
      </c>
      <c r="F45" s="68">
        <v>32</v>
      </c>
      <c r="G45" s="65"/>
      <c r="H45" s="69"/>
      <c r="I45" s="70"/>
      <c r="J45" s="70"/>
      <c r="K45" s="34" t="s">
        <v>65</v>
      </c>
      <c r="L45" s="77">
        <v>45</v>
      </c>
      <c r="M45" s="77"/>
      <c r="N45" s="72"/>
      <c r="O45" s="79" t="s">
        <v>268</v>
      </c>
      <c r="P45" s="81">
        <v>43607.48133101852</v>
      </c>
      <c r="Q45" s="79" t="s">
        <v>286</v>
      </c>
      <c r="R45" s="79"/>
      <c r="S45" s="79"/>
      <c r="T45" s="79" t="s">
        <v>422</v>
      </c>
      <c r="U45" s="79"/>
      <c r="V45" s="84" t="s">
        <v>486</v>
      </c>
      <c r="W45" s="81">
        <v>43607.48133101852</v>
      </c>
      <c r="X45" s="84" t="s">
        <v>521</v>
      </c>
      <c r="Y45" s="79"/>
      <c r="Z45" s="79"/>
      <c r="AA45" s="82" t="s">
        <v>603</v>
      </c>
      <c r="AB45" s="79"/>
      <c r="AC45" s="79" t="b">
        <v>0</v>
      </c>
      <c r="AD45" s="79">
        <v>0</v>
      </c>
      <c r="AE45" s="82" t="s">
        <v>664</v>
      </c>
      <c r="AF45" s="79" t="b">
        <v>0</v>
      </c>
      <c r="AG45" s="79" t="s">
        <v>666</v>
      </c>
      <c r="AH45" s="79"/>
      <c r="AI45" s="82" t="s">
        <v>664</v>
      </c>
      <c r="AJ45" s="79" t="b">
        <v>0</v>
      </c>
      <c r="AK45" s="79">
        <v>4</v>
      </c>
      <c r="AL45" s="82" t="s">
        <v>618</v>
      </c>
      <c r="AM45" s="79" t="s">
        <v>674</v>
      </c>
      <c r="AN45" s="79" t="b">
        <v>0</v>
      </c>
      <c r="AO45" s="82" t="s">
        <v>618</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20</v>
      </c>
      <c r="BK45" s="49">
        <v>100</v>
      </c>
      <c r="BL45" s="48">
        <v>20</v>
      </c>
    </row>
    <row r="46" spans="1:64" ht="15">
      <c r="A46" s="64" t="s">
        <v>232</v>
      </c>
      <c r="B46" s="64" t="s">
        <v>243</v>
      </c>
      <c r="C46" s="65" t="s">
        <v>1690</v>
      </c>
      <c r="D46" s="66">
        <v>3</v>
      </c>
      <c r="E46" s="67" t="s">
        <v>132</v>
      </c>
      <c r="F46" s="68">
        <v>32</v>
      </c>
      <c r="G46" s="65"/>
      <c r="H46" s="69"/>
      <c r="I46" s="70"/>
      <c r="J46" s="70"/>
      <c r="K46" s="34" t="s">
        <v>65</v>
      </c>
      <c r="L46" s="77">
        <v>46</v>
      </c>
      <c r="M46" s="77"/>
      <c r="N46" s="72"/>
      <c r="O46" s="79" t="s">
        <v>268</v>
      </c>
      <c r="P46" s="81">
        <v>43607.53704861111</v>
      </c>
      <c r="Q46" s="79" t="s">
        <v>288</v>
      </c>
      <c r="R46" s="79"/>
      <c r="S46" s="79"/>
      <c r="T46" s="79" t="s">
        <v>424</v>
      </c>
      <c r="U46" s="79"/>
      <c r="V46" s="84" t="s">
        <v>487</v>
      </c>
      <c r="W46" s="81">
        <v>43607.53704861111</v>
      </c>
      <c r="X46" s="84" t="s">
        <v>522</v>
      </c>
      <c r="Y46" s="79"/>
      <c r="Z46" s="79"/>
      <c r="AA46" s="82" t="s">
        <v>604</v>
      </c>
      <c r="AB46" s="79"/>
      <c r="AC46" s="79" t="b">
        <v>0</v>
      </c>
      <c r="AD46" s="79">
        <v>0</v>
      </c>
      <c r="AE46" s="82" t="s">
        <v>664</v>
      </c>
      <c r="AF46" s="79" t="b">
        <v>0</v>
      </c>
      <c r="AG46" s="79" t="s">
        <v>666</v>
      </c>
      <c r="AH46" s="79"/>
      <c r="AI46" s="82" t="s">
        <v>664</v>
      </c>
      <c r="AJ46" s="79" t="b">
        <v>0</v>
      </c>
      <c r="AK46" s="79">
        <v>1</v>
      </c>
      <c r="AL46" s="82" t="s">
        <v>647</v>
      </c>
      <c r="AM46" s="79" t="s">
        <v>674</v>
      </c>
      <c r="AN46" s="79" t="b">
        <v>0</v>
      </c>
      <c r="AO46" s="82" t="s">
        <v>647</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4.3478260869565215</v>
      </c>
      <c r="BF46" s="48">
        <v>0</v>
      </c>
      <c r="BG46" s="49">
        <v>0</v>
      </c>
      <c r="BH46" s="48">
        <v>0</v>
      </c>
      <c r="BI46" s="49">
        <v>0</v>
      </c>
      <c r="BJ46" s="48">
        <v>22</v>
      </c>
      <c r="BK46" s="49">
        <v>95.65217391304348</v>
      </c>
      <c r="BL46" s="48">
        <v>23</v>
      </c>
    </row>
    <row r="47" spans="1:64" ht="15">
      <c r="A47" s="64" t="s">
        <v>233</v>
      </c>
      <c r="B47" s="64" t="s">
        <v>233</v>
      </c>
      <c r="C47" s="65" t="s">
        <v>1690</v>
      </c>
      <c r="D47" s="66">
        <v>3</v>
      </c>
      <c r="E47" s="67" t="s">
        <v>132</v>
      </c>
      <c r="F47" s="68">
        <v>32</v>
      </c>
      <c r="G47" s="65"/>
      <c r="H47" s="69"/>
      <c r="I47" s="70"/>
      <c r="J47" s="70"/>
      <c r="K47" s="34" t="s">
        <v>65</v>
      </c>
      <c r="L47" s="77">
        <v>47</v>
      </c>
      <c r="M47" s="77"/>
      <c r="N47" s="72"/>
      <c r="O47" s="79" t="s">
        <v>176</v>
      </c>
      <c r="P47" s="81">
        <v>43607.750451388885</v>
      </c>
      <c r="Q47" s="79" t="s">
        <v>289</v>
      </c>
      <c r="R47" s="79" t="s">
        <v>357</v>
      </c>
      <c r="S47" s="79" t="s">
        <v>404</v>
      </c>
      <c r="T47" s="79" t="s">
        <v>425</v>
      </c>
      <c r="U47" s="79"/>
      <c r="V47" s="84" t="s">
        <v>488</v>
      </c>
      <c r="W47" s="81">
        <v>43607.750451388885</v>
      </c>
      <c r="X47" s="84" t="s">
        <v>523</v>
      </c>
      <c r="Y47" s="79"/>
      <c r="Z47" s="79"/>
      <c r="AA47" s="82" t="s">
        <v>605</v>
      </c>
      <c r="AB47" s="79"/>
      <c r="AC47" s="79" t="b">
        <v>0</v>
      </c>
      <c r="AD47" s="79">
        <v>1</v>
      </c>
      <c r="AE47" s="82" t="s">
        <v>664</v>
      </c>
      <c r="AF47" s="79" t="b">
        <v>1</v>
      </c>
      <c r="AG47" s="79" t="s">
        <v>666</v>
      </c>
      <c r="AH47" s="79"/>
      <c r="AI47" s="82" t="s">
        <v>648</v>
      </c>
      <c r="AJ47" s="79" t="b">
        <v>0</v>
      </c>
      <c r="AK47" s="79">
        <v>0</v>
      </c>
      <c r="AL47" s="82" t="s">
        <v>664</v>
      </c>
      <c r="AM47" s="79" t="s">
        <v>682</v>
      </c>
      <c r="AN47" s="79" t="b">
        <v>0</v>
      </c>
      <c r="AO47" s="82" t="s">
        <v>605</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4.3478260869565215</v>
      </c>
      <c r="BF47" s="48">
        <v>1</v>
      </c>
      <c r="BG47" s="49">
        <v>4.3478260869565215</v>
      </c>
      <c r="BH47" s="48">
        <v>0</v>
      </c>
      <c r="BI47" s="49">
        <v>0</v>
      </c>
      <c r="BJ47" s="48">
        <v>21</v>
      </c>
      <c r="BK47" s="49">
        <v>91.30434782608695</v>
      </c>
      <c r="BL47" s="48">
        <v>23</v>
      </c>
    </row>
    <row r="48" spans="1:64" ht="15">
      <c r="A48" s="64" t="s">
        <v>233</v>
      </c>
      <c r="B48" s="64" t="s">
        <v>253</v>
      </c>
      <c r="C48" s="65" t="s">
        <v>1690</v>
      </c>
      <c r="D48" s="66">
        <v>3</v>
      </c>
      <c r="E48" s="67" t="s">
        <v>132</v>
      </c>
      <c r="F48" s="68">
        <v>32</v>
      </c>
      <c r="G48" s="65"/>
      <c r="H48" s="69"/>
      <c r="I48" s="70"/>
      <c r="J48" s="70"/>
      <c r="K48" s="34" t="s">
        <v>65</v>
      </c>
      <c r="L48" s="77">
        <v>48</v>
      </c>
      <c r="M48" s="77"/>
      <c r="N48" s="72"/>
      <c r="O48" s="79" t="s">
        <v>268</v>
      </c>
      <c r="P48" s="81">
        <v>43607.75101851852</v>
      </c>
      <c r="Q48" s="79" t="s">
        <v>290</v>
      </c>
      <c r="R48" s="79" t="s">
        <v>358</v>
      </c>
      <c r="S48" s="79" t="s">
        <v>405</v>
      </c>
      <c r="T48" s="79" t="s">
        <v>426</v>
      </c>
      <c r="U48" s="79"/>
      <c r="V48" s="84" t="s">
        <v>488</v>
      </c>
      <c r="W48" s="81">
        <v>43607.75101851852</v>
      </c>
      <c r="X48" s="84" t="s">
        <v>524</v>
      </c>
      <c r="Y48" s="79"/>
      <c r="Z48" s="79"/>
      <c r="AA48" s="82" t="s">
        <v>606</v>
      </c>
      <c r="AB48" s="79"/>
      <c r="AC48" s="79" t="b">
        <v>0</v>
      </c>
      <c r="AD48" s="79">
        <v>2</v>
      </c>
      <c r="AE48" s="82" t="s">
        <v>664</v>
      </c>
      <c r="AF48" s="79" t="b">
        <v>1</v>
      </c>
      <c r="AG48" s="79" t="s">
        <v>666</v>
      </c>
      <c r="AH48" s="79"/>
      <c r="AI48" s="82" t="s">
        <v>627</v>
      </c>
      <c r="AJ48" s="79" t="b">
        <v>0</v>
      </c>
      <c r="AK48" s="79">
        <v>0</v>
      </c>
      <c r="AL48" s="82" t="s">
        <v>664</v>
      </c>
      <c r="AM48" s="79" t="s">
        <v>682</v>
      </c>
      <c r="AN48" s="79" t="b">
        <v>0</v>
      </c>
      <c r="AO48" s="82" t="s">
        <v>606</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233</v>
      </c>
      <c r="B49" s="64" t="s">
        <v>244</v>
      </c>
      <c r="C49" s="65" t="s">
        <v>1690</v>
      </c>
      <c r="D49" s="66">
        <v>3</v>
      </c>
      <c r="E49" s="67" t="s">
        <v>132</v>
      </c>
      <c r="F49" s="68">
        <v>32</v>
      </c>
      <c r="G49" s="65"/>
      <c r="H49" s="69"/>
      <c r="I49" s="70"/>
      <c r="J49" s="70"/>
      <c r="K49" s="34" t="s">
        <v>65</v>
      </c>
      <c r="L49" s="77">
        <v>49</v>
      </c>
      <c r="M49" s="77"/>
      <c r="N49" s="72"/>
      <c r="O49" s="79" t="s">
        <v>268</v>
      </c>
      <c r="P49" s="81">
        <v>43607.75101851852</v>
      </c>
      <c r="Q49" s="79" t="s">
        <v>290</v>
      </c>
      <c r="R49" s="79" t="s">
        <v>358</v>
      </c>
      <c r="S49" s="79" t="s">
        <v>405</v>
      </c>
      <c r="T49" s="79" t="s">
        <v>426</v>
      </c>
      <c r="U49" s="79"/>
      <c r="V49" s="84" t="s">
        <v>488</v>
      </c>
      <c r="W49" s="81">
        <v>43607.75101851852</v>
      </c>
      <c r="X49" s="84" t="s">
        <v>524</v>
      </c>
      <c r="Y49" s="79"/>
      <c r="Z49" s="79"/>
      <c r="AA49" s="82" t="s">
        <v>606</v>
      </c>
      <c r="AB49" s="79"/>
      <c r="AC49" s="79" t="b">
        <v>0</v>
      </c>
      <c r="AD49" s="79">
        <v>2</v>
      </c>
      <c r="AE49" s="82" t="s">
        <v>664</v>
      </c>
      <c r="AF49" s="79" t="b">
        <v>1</v>
      </c>
      <c r="AG49" s="79" t="s">
        <v>666</v>
      </c>
      <c r="AH49" s="79"/>
      <c r="AI49" s="82" t="s">
        <v>627</v>
      </c>
      <c r="AJ49" s="79" t="b">
        <v>0</v>
      </c>
      <c r="AK49" s="79">
        <v>0</v>
      </c>
      <c r="AL49" s="82" t="s">
        <v>664</v>
      </c>
      <c r="AM49" s="79" t="s">
        <v>682</v>
      </c>
      <c r="AN49" s="79" t="b">
        <v>0</v>
      </c>
      <c r="AO49" s="82" t="s">
        <v>606</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2</v>
      </c>
      <c r="BE49" s="49">
        <v>7.407407407407407</v>
      </c>
      <c r="BF49" s="48">
        <v>0</v>
      </c>
      <c r="BG49" s="49">
        <v>0</v>
      </c>
      <c r="BH49" s="48">
        <v>0</v>
      </c>
      <c r="BI49" s="49">
        <v>0</v>
      </c>
      <c r="BJ49" s="48">
        <v>25</v>
      </c>
      <c r="BK49" s="49">
        <v>92.5925925925926</v>
      </c>
      <c r="BL49" s="48">
        <v>27</v>
      </c>
    </row>
    <row r="50" spans="1:64" ht="15">
      <c r="A50" s="64" t="s">
        <v>234</v>
      </c>
      <c r="B50" s="64" t="s">
        <v>254</v>
      </c>
      <c r="C50" s="65" t="s">
        <v>1690</v>
      </c>
      <c r="D50" s="66">
        <v>3</v>
      </c>
      <c r="E50" s="67" t="s">
        <v>132</v>
      </c>
      <c r="F50" s="68">
        <v>32</v>
      </c>
      <c r="G50" s="65"/>
      <c r="H50" s="69"/>
      <c r="I50" s="70"/>
      <c r="J50" s="70"/>
      <c r="K50" s="34" t="s">
        <v>65</v>
      </c>
      <c r="L50" s="77">
        <v>50</v>
      </c>
      <c r="M50" s="77"/>
      <c r="N50" s="72"/>
      <c r="O50" s="79" t="s">
        <v>268</v>
      </c>
      <c r="P50" s="81">
        <v>43607.91784722222</v>
      </c>
      <c r="Q50" s="79" t="s">
        <v>291</v>
      </c>
      <c r="R50" s="79"/>
      <c r="S50" s="79"/>
      <c r="T50" s="79" t="s">
        <v>427</v>
      </c>
      <c r="U50" s="79"/>
      <c r="V50" s="84" t="s">
        <v>489</v>
      </c>
      <c r="W50" s="81">
        <v>43607.91784722222</v>
      </c>
      <c r="X50" s="84" t="s">
        <v>525</v>
      </c>
      <c r="Y50" s="79"/>
      <c r="Z50" s="79"/>
      <c r="AA50" s="82" t="s">
        <v>607</v>
      </c>
      <c r="AB50" s="79"/>
      <c r="AC50" s="79" t="b">
        <v>0</v>
      </c>
      <c r="AD50" s="79">
        <v>0</v>
      </c>
      <c r="AE50" s="82" t="s">
        <v>664</v>
      </c>
      <c r="AF50" s="79" t="b">
        <v>0</v>
      </c>
      <c r="AG50" s="79" t="s">
        <v>666</v>
      </c>
      <c r="AH50" s="79"/>
      <c r="AI50" s="82" t="s">
        <v>664</v>
      </c>
      <c r="AJ50" s="79" t="b">
        <v>0</v>
      </c>
      <c r="AK50" s="79">
        <v>2</v>
      </c>
      <c r="AL50" s="82" t="s">
        <v>614</v>
      </c>
      <c r="AM50" s="79" t="s">
        <v>678</v>
      </c>
      <c r="AN50" s="79" t="b">
        <v>0</v>
      </c>
      <c r="AO50" s="82" t="s">
        <v>614</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234</v>
      </c>
      <c r="B51" s="64" t="s">
        <v>243</v>
      </c>
      <c r="C51" s="65" t="s">
        <v>1690</v>
      </c>
      <c r="D51" s="66">
        <v>3</v>
      </c>
      <c r="E51" s="67" t="s">
        <v>132</v>
      </c>
      <c r="F51" s="68">
        <v>32</v>
      </c>
      <c r="G51" s="65"/>
      <c r="H51" s="69"/>
      <c r="I51" s="70"/>
      <c r="J51" s="70"/>
      <c r="K51" s="34" t="s">
        <v>65</v>
      </c>
      <c r="L51" s="77">
        <v>51</v>
      </c>
      <c r="M51" s="77"/>
      <c r="N51" s="72"/>
      <c r="O51" s="79" t="s">
        <v>268</v>
      </c>
      <c r="P51" s="81">
        <v>43607.91784722222</v>
      </c>
      <c r="Q51" s="79" t="s">
        <v>291</v>
      </c>
      <c r="R51" s="79"/>
      <c r="S51" s="79"/>
      <c r="T51" s="79" t="s">
        <v>427</v>
      </c>
      <c r="U51" s="79"/>
      <c r="V51" s="84" t="s">
        <v>489</v>
      </c>
      <c r="W51" s="81">
        <v>43607.91784722222</v>
      </c>
      <c r="X51" s="84" t="s">
        <v>525</v>
      </c>
      <c r="Y51" s="79"/>
      <c r="Z51" s="79"/>
      <c r="AA51" s="82" t="s">
        <v>607</v>
      </c>
      <c r="AB51" s="79"/>
      <c r="AC51" s="79" t="b">
        <v>0</v>
      </c>
      <c r="AD51" s="79">
        <v>0</v>
      </c>
      <c r="AE51" s="82" t="s">
        <v>664</v>
      </c>
      <c r="AF51" s="79" t="b">
        <v>0</v>
      </c>
      <c r="AG51" s="79" t="s">
        <v>666</v>
      </c>
      <c r="AH51" s="79"/>
      <c r="AI51" s="82" t="s">
        <v>664</v>
      </c>
      <c r="AJ51" s="79" t="b">
        <v>0</v>
      </c>
      <c r="AK51" s="79">
        <v>2</v>
      </c>
      <c r="AL51" s="82" t="s">
        <v>614</v>
      </c>
      <c r="AM51" s="79" t="s">
        <v>678</v>
      </c>
      <c r="AN51" s="79" t="b">
        <v>0</v>
      </c>
      <c r="AO51" s="82" t="s">
        <v>614</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1</v>
      </c>
      <c r="BD51" s="48"/>
      <c r="BE51" s="49"/>
      <c r="BF51" s="48"/>
      <c r="BG51" s="49"/>
      <c r="BH51" s="48"/>
      <c r="BI51" s="49"/>
      <c r="BJ51" s="48"/>
      <c r="BK51" s="49"/>
      <c r="BL51" s="48"/>
    </row>
    <row r="52" spans="1:64" ht="15">
      <c r="A52" s="64" t="s">
        <v>234</v>
      </c>
      <c r="B52" s="64" t="s">
        <v>239</v>
      </c>
      <c r="C52" s="65" t="s">
        <v>1690</v>
      </c>
      <c r="D52" s="66">
        <v>3</v>
      </c>
      <c r="E52" s="67" t="s">
        <v>132</v>
      </c>
      <c r="F52" s="68">
        <v>32</v>
      </c>
      <c r="G52" s="65"/>
      <c r="H52" s="69"/>
      <c r="I52" s="70"/>
      <c r="J52" s="70"/>
      <c r="K52" s="34" t="s">
        <v>65</v>
      </c>
      <c r="L52" s="77">
        <v>52</v>
      </c>
      <c r="M52" s="77"/>
      <c r="N52" s="72"/>
      <c r="O52" s="79" t="s">
        <v>268</v>
      </c>
      <c r="P52" s="81">
        <v>43607.91784722222</v>
      </c>
      <c r="Q52" s="79" t="s">
        <v>291</v>
      </c>
      <c r="R52" s="79"/>
      <c r="S52" s="79"/>
      <c r="T52" s="79" t="s">
        <v>427</v>
      </c>
      <c r="U52" s="79"/>
      <c r="V52" s="84" t="s">
        <v>489</v>
      </c>
      <c r="W52" s="81">
        <v>43607.91784722222</v>
      </c>
      <c r="X52" s="84" t="s">
        <v>525</v>
      </c>
      <c r="Y52" s="79"/>
      <c r="Z52" s="79"/>
      <c r="AA52" s="82" t="s">
        <v>607</v>
      </c>
      <c r="AB52" s="79"/>
      <c r="AC52" s="79" t="b">
        <v>0</v>
      </c>
      <c r="AD52" s="79">
        <v>0</v>
      </c>
      <c r="AE52" s="82" t="s">
        <v>664</v>
      </c>
      <c r="AF52" s="79" t="b">
        <v>0</v>
      </c>
      <c r="AG52" s="79" t="s">
        <v>666</v>
      </c>
      <c r="AH52" s="79"/>
      <c r="AI52" s="82" t="s">
        <v>664</v>
      </c>
      <c r="AJ52" s="79" t="b">
        <v>0</v>
      </c>
      <c r="AK52" s="79">
        <v>2</v>
      </c>
      <c r="AL52" s="82" t="s">
        <v>614</v>
      </c>
      <c r="AM52" s="79" t="s">
        <v>678</v>
      </c>
      <c r="AN52" s="79" t="b">
        <v>0</v>
      </c>
      <c r="AO52" s="82" t="s">
        <v>614</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1</v>
      </c>
      <c r="BE52" s="49">
        <v>4.3478260869565215</v>
      </c>
      <c r="BF52" s="48">
        <v>0</v>
      </c>
      <c r="BG52" s="49">
        <v>0</v>
      </c>
      <c r="BH52" s="48">
        <v>0</v>
      </c>
      <c r="BI52" s="49">
        <v>0</v>
      </c>
      <c r="BJ52" s="48">
        <v>22</v>
      </c>
      <c r="BK52" s="49">
        <v>95.65217391304348</v>
      </c>
      <c r="BL52" s="48">
        <v>23</v>
      </c>
    </row>
    <row r="53" spans="1:64" ht="15">
      <c r="A53" s="64" t="s">
        <v>235</v>
      </c>
      <c r="B53" s="64" t="s">
        <v>255</v>
      </c>
      <c r="C53" s="65" t="s">
        <v>1690</v>
      </c>
      <c r="D53" s="66">
        <v>3</v>
      </c>
      <c r="E53" s="67" t="s">
        <v>132</v>
      </c>
      <c r="F53" s="68">
        <v>32</v>
      </c>
      <c r="G53" s="65"/>
      <c r="H53" s="69"/>
      <c r="I53" s="70"/>
      <c r="J53" s="70"/>
      <c r="K53" s="34" t="s">
        <v>65</v>
      </c>
      <c r="L53" s="77">
        <v>53</v>
      </c>
      <c r="M53" s="77"/>
      <c r="N53" s="72"/>
      <c r="O53" s="79" t="s">
        <v>268</v>
      </c>
      <c r="P53" s="81">
        <v>43608.03822916667</v>
      </c>
      <c r="Q53" s="79" t="s">
        <v>292</v>
      </c>
      <c r="R53" s="84" t="s">
        <v>359</v>
      </c>
      <c r="S53" s="79" t="s">
        <v>401</v>
      </c>
      <c r="T53" s="79" t="s">
        <v>428</v>
      </c>
      <c r="U53" s="84" t="s">
        <v>457</v>
      </c>
      <c r="V53" s="84" t="s">
        <v>457</v>
      </c>
      <c r="W53" s="81">
        <v>43608.03822916667</v>
      </c>
      <c r="X53" s="84" t="s">
        <v>526</v>
      </c>
      <c r="Y53" s="79"/>
      <c r="Z53" s="79"/>
      <c r="AA53" s="82" t="s">
        <v>608</v>
      </c>
      <c r="AB53" s="79"/>
      <c r="AC53" s="79" t="b">
        <v>0</v>
      </c>
      <c r="AD53" s="79">
        <v>1</v>
      </c>
      <c r="AE53" s="82" t="s">
        <v>664</v>
      </c>
      <c r="AF53" s="79" t="b">
        <v>0</v>
      </c>
      <c r="AG53" s="79" t="s">
        <v>666</v>
      </c>
      <c r="AH53" s="79"/>
      <c r="AI53" s="82" t="s">
        <v>664</v>
      </c>
      <c r="AJ53" s="79" t="b">
        <v>0</v>
      </c>
      <c r="AK53" s="79">
        <v>0</v>
      </c>
      <c r="AL53" s="82" t="s">
        <v>664</v>
      </c>
      <c r="AM53" s="79" t="s">
        <v>672</v>
      </c>
      <c r="AN53" s="79" t="b">
        <v>0</v>
      </c>
      <c r="AO53" s="82" t="s">
        <v>608</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235</v>
      </c>
      <c r="B54" s="64" t="s">
        <v>256</v>
      </c>
      <c r="C54" s="65" t="s">
        <v>1690</v>
      </c>
      <c r="D54" s="66">
        <v>3</v>
      </c>
      <c r="E54" s="67" t="s">
        <v>132</v>
      </c>
      <c r="F54" s="68">
        <v>32</v>
      </c>
      <c r="G54" s="65"/>
      <c r="H54" s="69"/>
      <c r="I54" s="70"/>
      <c r="J54" s="70"/>
      <c r="K54" s="34" t="s">
        <v>65</v>
      </c>
      <c r="L54" s="77">
        <v>54</v>
      </c>
      <c r="M54" s="77"/>
      <c r="N54" s="72"/>
      <c r="O54" s="79" t="s">
        <v>268</v>
      </c>
      <c r="P54" s="81">
        <v>43608.03822916667</v>
      </c>
      <c r="Q54" s="79" t="s">
        <v>292</v>
      </c>
      <c r="R54" s="84" t="s">
        <v>359</v>
      </c>
      <c r="S54" s="79" t="s">
        <v>401</v>
      </c>
      <c r="T54" s="79" t="s">
        <v>428</v>
      </c>
      <c r="U54" s="84" t="s">
        <v>457</v>
      </c>
      <c r="V54" s="84" t="s">
        <v>457</v>
      </c>
      <c r="W54" s="81">
        <v>43608.03822916667</v>
      </c>
      <c r="X54" s="84" t="s">
        <v>526</v>
      </c>
      <c r="Y54" s="79"/>
      <c r="Z54" s="79"/>
      <c r="AA54" s="82" t="s">
        <v>608</v>
      </c>
      <c r="AB54" s="79"/>
      <c r="AC54" s="79" t="b">
        <v>0</v>
      </c>
      <c r="AD54" s="79">
        <v>1</v>
      </c>
      <c r="AE54" s="82" t="s">
        <v>664</v>
      </c>
      <c r="AF54" s="79" t="b">
        <v>0</v>
      </c>
      <c r="AG54" s="79" t="s">
        <v>666</v>
      </c>
      <c r="AH54" s="79"/>
      <c r="AI54" s="82" t="s">
        <v>664</v>
      </c>
      <c r="AJ54" s="79" t="b">
        <v>0</v>
      </c>
      <c r="AK54" s="79">
        <v>0</v>
      </c>
      <c r="AL54" s="82" t="s">
        <v>664</v>
      </c>
      <c r="AM54" s="79" t="s">
        <v>672</v>
      </c>
      <c r="AN54" s="79" t="b">
        <v>0</v>
      </c>
      <c r="AO54" s="82" t="s">
        <v>608</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v>0</v>
      </c>
      <c r="BE54" s="49">
        <v>0</v>
      </c>
      <c r="BF54" s="48">
        <v>0</v>
      </c>
      <c r="BG54" s="49">
        <v>0</v>
      </c>
      <c r="BH54" s="48">
        <v>0</v>
      </c>
      <c r="BI54" s="49">
        <v>0</v>
      </c>
      <c r="BJ54" s="48">
        <v>21</v>
      </c>
      <c r="BK54" s="49">
        <v>100</v>
      </c>
      <c r="BL54" s="48">
        <v>21</v>
      </c>
    </row>
    <row r="55" spans="1:64" ht="15">
      <c r="A55" s="64" t="s">
        <v>235</v>
      </c>
      <c r="B55" s="64" t="s">
        <v>243</v>
      </c>
      <c r="C55" s="65" t="s">
        <v>1690</v>
      </c>
      <c r="D55" s="66">
        <v>3</v>
      </c>
      <c r="E55" s="67" t="s">
        <v>132</v>
      </c>
      <c r="F55" s="68">
        <v>32</v>
      </c>
      <c r="G55" s="65"/>
      <c r="H55" s="69"/>
      <c r="I55" s="70"/>
      <c r="J55" s="70"/>
      <c r="K55" s="34" t="s">
        <v>65</v>
      </c>
      <c r="L55" s="77">
        <v>55</v>
      </c>
      <c r="M55" s="77"/>
      <c r="N55" s="72"/>
      <c r="O55" s="79" t="s">
        <v>268</v>
      </c>
      <c r="P55" s="81">
        <v>43608.03822916667</v>
      </c>
      <c r="Q55" s="79" t="s">
        <v>292</v>
      </c>
      <c r="R55" s="84" t="s">
        <v>359</v>
      </c>
      <c r="S55" s="79" t="s">
        <v>401</v>
      </c>
      <c r="T55" s="79" t="s">
        <v>428</v>
      </c>
      <c r="U55" s="84" t="s">
        <v>457</v>
      </c>
      <c r="V55" s="84" t="s">
        <v>457</v>
      </c>
      <c r="W55" s="81">
        <v>43608.03822916667</v>
      </c>
      <c r="X55" s="84" t="s">
        <v>526</v>
      </c>
      <c r="Y55" s="79"/>
      <c r="Z55" s="79"/>
      <c r="AA55" s="82" t="s">
        <v>608</v>
      </c>
      <c r="AB55" s="79"/>
      <c r="AC55" s="79" t="b">
        <v>0</v>
      </c>
      <c r="AD55" s="79">
        <v>1</v>
      </c>
      <c r="AE55" s="82" t="s">
        <v>664</v>
      </c>
      <c r="AF55" s="79" t="b">
        <v>0</v>
      </c>
      <c r="AG55" s="79" t="s">
        <v>666</v>
      </c>
      <c r="AH55" s="79"/>
      <c r="AI55" s="82" t="s">
        <v>664</v>
      </c>
      <c r="AJ55" s="79" t="b">
        <v>0</v>
      </c>
      <c r="AK55" s="79">
        <v>0</v>
      </c>
      <c r="AL55" s="82" t="s">
        <v>664</v>
      </c>
      <c r="AM55" s="79" t="s">
        <v>672</v>
      </c>
      <c r="AN55" s="79" t="b">
        <v>0</v>
      </c>
      <c r="AO55" s="82" t="s">
        <v>608</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1</v>
      </c>
      <c r="BD55" s="48"/>
      <c r="BE55" s="49"/>
      <c r="BF55" s="48"/>
      <c r="BG55" s="49"/>
      <c r="BH55" s="48"/>
      <c r="BI55" s="49"/>
      <c r="BJ55" s="48"/>
      <c r="BK55" s="49"/>
      <c r="BL55" s="48"/>
    </row>
    <row r="56" spans="1:64" ht="15">
      <c r="A56" s="64" t="s">
        <v>236</v>
      </c>
      <c r="B56" s="64" t="s">
        <v>253</v>
      </c>
      <c r="C56" s="65" t="s">
        <v>1690</v>
      </c>
      <c r="D56" s="66">
        <v>3</v>
      </c>
      <c r="E56" s="67" t="s">
        <v>132</v>
      </c>
      <c r="F56" s="68">
        <v>32</v>
      </c>
      <c r="G56" s="65"/>
      <c r="H56" s="69"/>
      <c r="I56" s="70"/>
      <c r="J56" s="70"/>
      <c r="K56" s="34" t="s">
        <v>65</v>
      </c>
      <c r="L56" s="77">
        <v>56</v>
      </c>
      <c r="M56" s="77"/>
      <c r="N56" s="72"/>
      <c r="O56" s="79" t="s">
        <v>268</v>
      </c>
      <c r="P56" s="81">
        <v>43608.29016203704</v>
      </c>
      <c r="Q56" s="79" t="s">
        <v>293</v>
      </c>
      <c r="R56" s="84" t="s">
        <v>360</v>
      </c>
      <c r="S56" s="79" t="s">
        <v>401</v>
      </c>
      <c r="T56" s="79" t="s">
        <v>429</v>
      </c>
      <c r="U56" s="79"/>
      <c r="V56" s="84" t="s">
        <v>490</v>
      </c>
      <c r="W56" s="81">
        <v>43608.29016203704</v>
      </c>
      <c r="X56" s="84" t="s">
        <v>527</v>
      </c>
      <c r="Y56" s="79"/>
      <c r="Z56" s="79"/>
      <c r="AA56" s="82" t="s">
        <v>609</v>
      </c>
      <c r="AB56" s="79"/>
      <c r="AC56" s="79" t="b">
        <v>0</v>
      </c>
      <c r="AD56" s="79">
        <v>0</v>
      </c>
      <c r="AE56" s="82" t="s">
        <v>664</v>
      </c>
      <c r="AF56" s="79" t="b">
        <v>1</v>
      </c>
      <c r="AG56" s="79" t="s">
        <v>667</v>
      </c>
      <c r="AH56" s="79"/>
      <c r="AI56" s="82" t="s">
        <v>627</v>
      </c>
      <c r="AJ56" s="79" t="b">
        <v>0</v>
      </c>
      <c r="AK56" s="79">
        <v>0</v>
      </c>
      <c r="AL56" s="82" t="s">
        <v>664</v>
      </c>
      <c r="AM56" s="79" t="s">
        <v>682</v>
      </c>
      <c r="AN56" s="79" t="b">
        <v>0</v>
      </c>
      <c r="AO56" s="82" t="s">
        <v>609</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1</v>
      </c>
      <c r="BG56" s="49">
        <v>7.142857142857143</v>
      </c>
      <c r="BH56" s="48">
        <v>0</v>
      </c>
      <c r="BI56" s="49">
        <v>0</v>
      </c>
      <c r="BJ56" s="48">
        <v>13</v>
      </c>
      <c r="BK56" s="49">
        <v>92.85714285714286</v>
      </c>
      <c r="BL56" s="48">
        <v>14</v>
      </c>
    </row>
    <row r="57" spans="1:64" ht="15">
      <c r="A57" s="64" t="s">
        <v>236</v>
      </c>
      <c r="B57" s="64" t="s">
        <v>243</v>
      </c>
      <c r="C57" s="65" t="s">
        <v>1690</v>
      </c>
      <c r="D57" s="66">
        <v>3</v>
      </c>
      <c r="E57" s="67" t="s">
        <v>132</v>
      </c>
      <c r="F57" s="68">
        <v>32</v>
      </c>
      <c r="G57" s="65"/>
      <c r="H57" s="69"/>
      <c r="I57" s="70"/>
      <c r="J57" s="70"/>
      <c r="K57" s="34" t="s">
        <v>65</v>
      </c>
      <c r="L57" s="77">
        <v>57</v>
      </c>
      <c r="M57" s="77"/>
      <c r="N57" s="72"/>
      <c r="O57" s="79" t="s">
        <v>268</v>
      </c>
      <c r="P57" s="81">
        <v>43608.29142361111</v>
      </c>
      <c r="Q57" s="79" t="s">
        <v>294</v>
      </c>
      <c r="R57" s="84" t="s">
        <v>361</v>
      </c>
      <c r="S57" s="79" t="s">
        <v>401</v>
      </c>
      <c r="T57" s="79" t="s">
        <v>430</v>
      </c>
      <c r="U57" s="79"/>
      <c r="V57" s="84" t="s">
        <v>490</v>
      </c>
      <c r="W57" s="81">
        <v>43608.29142361111</v>
      </c>
      <c r="X57" s="84" t="s">
        <v>528</v>
      </c>
      <c r="Y57" s="79"/>
      <c r="Z57" s="79"/>
      <c r="AA57" s="82" t="s">
        <v>610</v>
      </c>
      <c r="AB57" s="79"/>
      <c r="AC57" s="79" t="b">
        <v>0</v>
      </c>
      <c r="AD57" s="79">
        <v>1</v>
      </c>
      <c r="AE57" s="82" t="s">
        <v>664</v>
      </c>
      <c r="AF57" s="79" t="b">
        <v>1</v>
      </c>
      <c r="AG57" s="79" t="s">
        <v>666</v>
      </c>
      <c r="AH57" s="79"/>
      <c r="AI57" s="82" t="s">
        <v>626</v>
      </c>
      <c r="AJ57" s="79" t="b">
        <v>0</v>
      </c>
      <c r="AK57" s="79">
        <v>0</v>
      </c>
      <c r="AL57" s="82" t="s">
        <v>664</v>
      </c>
      <c r="AM57" s="79" t="s">
        <v>682</v>
      </c>
      <c r="AN57" s="79" t="b">
        <v>0</v>
      </c>
      <c r="AO57" s="82" t="s">
        <v>610</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236</v>
      </c>
      <c r="B58" s="64" t="s">
        <v>257</v>
      </c>
      <c r="C58" s="65" t="s">
        <v>1690</v>
      </c>
      <c r="D58" s="66">
        <v>3</v>
      </c>
      <c r="E58" s="67" t="s">
        <v>132</v>
      </c>
      <c r="F58" s="68">
        <v>32</v>
      </c>
      <c r="G58" s="65"/>
      <c r="H58" s="69"/>
      <c r="I58" s="70"/>
      <c r="J58" s="70"/>
      <c r="K58" s="34" t="s">
        <v>65</v>
      </c>
      <c r="L58" s="77">
        <v>58</v>
      </c>
      <c r="M58" s="77"/>
      <c r="N58" s="72"/>
      <c r="O58" s="79" t="s">
        <v>268</v>
      </c>
      <c r="P58" s="81">
        <v>43608.29142361111</v>
      </c>
      <c r="Q58" s="79" t="s">
        <v>294</v>
      </c>
      <c r="R58" s="84" t="s">
        <v>361</v>
      </c>
      <c r="S58" s="79" t="s">
        <v>401</v>
      </c>
      <c r="T58" s="79" t="s">
        <v>430</v>
      </c>
      <c r="U58" s="79"/>
      <c r="V58" s="84" t="s">
        <v>490</v>
      </c>
      <c r="W58" s="81">
        <v>43608.29142361111</v>
      </c>
      <c r="X58" s="84" t="s">
        <v>528</v>
      </c>
      <c r="Y58" s="79"/>
      <c r="Z58" s="79"/>
      <c r="AA58" s="82" t="s">
        <v>610</v>
      </c>
      <c r="AB58" s="79"/>
      <c r="AC58" s="79" t="b">
        <v>0</v>
      </c>
      <c r="AD58" s="79">
        <v>1</v>
      </c>
      <c r="AE58" s="82" t="s">
        <v>664</v>
      </c>
      <c r="AF58" s="79" t="b">
        <v>1</v>
      </c>
      <c r="AG58" s="79" t="s">
        <v>666</v>
      </c>
      <c r="AH58" s="79"/>
      <c r="AI58" s="82" t="s">
        <v>626</v>
      </c>
      <c r="AJ58" s="79" t="b">
        <v>0</v>
      </c>
      <c r="AK58" s="79">
        <v>0</v>
      </c>
      <c r="AL58" s="82" t="s">
        <v>664</v>
      </c>
      <c r="AM58" s="79" t="s">
        <v>682</v>
      </c>
      <c r="AN58" s="79" t="b">
        <v>0</v>
      </c>
      <c r="AO58" s="82" t="s">
        <v>610</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16.666666666666668</v>
      </c>
      <c r="BF58" s="48">
        <v>0</v>
      </c>
      <c r="BG58" s="49">
        <v>0</v>
      </c>
      <c r="BH58" s="48">
        <v>0</v>
      </c>
      <c r="BI58" s="49">
        <v>0</v>
      </c>
      <c r="BJ58" s="48">
        <v>5</v>
      </c>
      <c r="BK58" s="49">
        <v>83.33333333333333</v>
      </c>
      <c r="BL58" s="48">
        <v>6</v>
      </c>
    </row>
    <row r="59" spans="1:64" ht="15">
      <c r="A59" s="64" t="s">
        <v>237</v>
      </c>
      <c r="B59" s="64" t="s">
        <v>237</v>
      </c>
      <c r="C59" s="65" t="s">
        <v>1691</v>
      </c>
      <c r="D59" s="66">
        <v>5.333333333333334</v>
      </c>
      <c r="E59" s="67" t="s">
        <v>136</v>
      </c>
      <c r="F59" s="68">
        <v>30</v>
      </c>
      <c r="G59" s="65"/>
      <c r="H59" s="69"/>
      <c r="I59" s="70"/>
      <c r="J59" s="70"/>
      <c r="K59" s="34" t="s">
        <v>65</v>
      </c>
      <c r="L59" s="77">
        <v>59</v>
      </c>
      <c r="M59" s="77"/>
      <c r="N59" s="72"/>
      <c r="O59" s="79" t="s">
        <v>176</v>
      </c>
      <c r="P59" s="81">
        <v>43609.34339120371</v>
      </c>
      <c r="Q59" s="82" t="s">
        <v>295</v>
      </c>
      <c r="R59" s="84" t="s">
        <v>362</v>
      </c>
      <c r="S59" s="79" t="s">
        <v>406</v>
      </c>
      <c r="T59" s="79" t="s">
        <v>431</v>
      </c>
      <c r="U59" s="79"/>
      <c r="V59" s="84" t="s">
        <v>491</v>
      </c>
      <c r="W59" s="81">
        <v>43609.34339120371</v>
      </c>
      <c r="X59" s="84" t="s">
        <v>529</v>
      </c>
      <c r="Y59" s="79"/>
      <c r="Z59" s="79"/>
      <c r="AA59" s="82" t="s">
        <v>611</v>
      </c>
      <c r="AB59" s="79"/>
      <c r="AC59" s="79" t="b">
        <v>0</v>
      </c>
      <c r="AD59" s="79">
        <v>0</v>
      </c>
      <c r="AE59" s="82" t="s">
        <v>664</v>
      </c>
      <c r="AF59" s="79" t="b">
        <v>0</v>
      </c>
      <c r="AG59" s="79" t="s">
        <v>668</v>
      </c>
      <c r="AH59" s="79"/>
      <c r="AI59" s="82" t="s">
        <v>664</v>
      </c>
      <c r="AJ59" s="79" t="b">
        <v>0</v>
      </c>
      <c r="AK59" s="79">
        <v>1</v>
      </c>
      <c r="AL59" s="82" t="s">
        <v>664</v>
      </c>
      <c r="AM59" s="79" t="s">
        <v>683</v>
      </c>
      <c r="AN59" s="79" t="b">
        <v>0</v>
      </c>
      <c r="AO59" s="82" t="s">
        <v>611</v>
      </c>
      <c r="AP59" s="79" t="s">
        <v>176</v>
      </c>
      <c r="AQ59" s="79">
        <v>0</v>
      </c>
      <c r="AR59" s="79">
        <v>0</v>
      </c>
      <c r="AS59" s="79"/>
      <c r="AT59" s="79"/>
      <c r="AU59" s="79"/>
      <c r="AV59" s="79"/>
      <c r="AW59" s="79"/>
      <c r="AX59" s="79"/>
      <c r="AY59" s="79"/>
      <c r="AZ59" s="79"/>
      <c r="BA59">
        <v>2</v>
      </c>
      <c r="BB59" s="78" t="str">
        <f>REPLACE(INDEX(GroupVertices[Group],MATCH(Edges[[#This Row],[Vertex 1]],GroupVertices[Vertex],0)),1,1,"")</f>
        <v>6</v>
      </c>
      <c r="BC59" s="78" t="str">
        <f>REPLACE(INDEX(GroupVertices[Group],MATCH(Edges[[#This Row],[Vertex 2]],GroupVertices[Vertex],0)),1,1,"")</f>
        <v>6</v>
      </c>
      <c r="BD59" s="48">
        <v>0</v>
      </c>
      <c r="BE59" s="49">
        <v>0</v>
      </c>
      <c r="BF59" s="48">
        <v>0</v>
      </c>
      <c r="BG59" s="49">
        <v>0</v>
      </c>
      <c r="BH59" s="48">
        <v>0</v>
      </c>
      <c r="BI59" s="49">
        <v>0</v>
      </c>
      <c r="BJ59" s="48">
        <v>21</v>
      </c>
      <c r="BK59" s="49">
        <v>100</v>
      </c>
      <c r="BL59" s="48">
        <v>21</v>
      </c>
    </row>
    <row r="60" spans="1:64" ht="15">
      <c r="A60" s="64" t="s">
        <v>237</v>
      </c>
      <c r="B60" s="64" t="s">
        <v>237</v>
      </c>
      <c r="C60" s="65" t="s">
        <v>1691</v>
      </c>
      <c r="D60" s="66">
        <v>5.333333333333334</v>
      </c>
      <c r="E60" s="67" t="s">
        <v>136</v>
      </c>
      <c r="F60" s="68">
        <v>30</v>
      </c>
      <c r="G60" s="65"/>
      <c r="H60" s="69"/>
      <c r="I60" s="70"/>
      <c r="J60" s="70"/>
      <c r="K60" s="34" t="s">
        <v>65</v>
      </c>
      <c r="L60" s="77">
        <v>60</v>
      </c>
      <c r="M60" s="77"/>
      <c r="N60" s="72"/>
      <c r="O60" s="79" t="s">
        <v>176</v>
      </c>
      <c r="P60" s="81">
        <v>43609.34341435185</v>
      </c>
      <c r="Q60" s="82" t="s">
        <v>296</v>
      </c>
      <c r="R60" s="84" t="s">
        <v>363</v>
      </c>
      <c r="S60" s="79" t="s">
        <v>406</v>
      </c>
      <c r="T60" s="79" t="s">
        <v>431</v>
      </c>
      <c r="U60" s="79"/>
      <c r="V60" s="84" t="s">
        <v>491</v>
      </c>
      <c r="W60" s="81">
        <v>43609.34341435185</v>
      </c>
      <c r="X60" s="84" t="s">
        <v>530</v>
      </c>
      <c r="Y60" s="79"/>
      <c r="Z60" s="79"/>
      <c r="AA60" s="82" t="s">
        <v>612</v>
      </c>
      <c r="AB60" s="79"/>
      <c r="AC60" s="79" t="b">
        <v>0</v>
      </c>
      <c r="AD60" s="79">
        <v>0</v>
      </c>
      <c r="AE60" s="82" t="s">
        <v>664</v>
      </c>
      <c r="AF60" s="79" t="b">
        <v>0</v>
      </c>
      <c r="AG60" s="79" t="s">
        <v>668</v>
      </c>
      <c r="AH60" s="79"/>
      <c r="AI60" s="82" t="s">
        <v>664</v>
      </c>
      <c r="AJ60" s="79" t="b">
        <v>0</v>
      </c>
      <c r="AK60" s="79">
        <v>0</v>
      </c>
      <c r="AL60" s="82" t="s">
        <v>664</v>
      </c>
      <c r="AM60" s="79" t="s">
        <v>683</v>
      </c>
      <c r="AN60" s="79" t="b">
        <v>0</v>
      </c>
      <c r="AO60" s="82" t="s">
        <v>612</v>
      </c>
      <c r="AP60" s="79" t="s">
        <v>176</v>
      </c>
      <c r="AQ60" s="79">
        <v>0</v>
      </c>
      <c r="AR60" s="79">
        <v>0</v>
      </c>
      <c r="AS60" s="79"/>
      <c r="AT60" s="79"/>
      <c r="AU60" s="79"/>
      <c r="AV60" s="79"/>
      <c r="AW60" s="79"/>
      <c r="AX60" s="79"/>
      <c r="AY60" s="79"/>
      <c r="AZ60" s="79"/>
      <c r="BA60">
        <v>2</v>
      </c>
      <c r="BB60" s="78" t="str">
        <f>REPLACE(INDEX(GroupVertices[Group],MATCH(Edges[[#This Row],[Vertex 1]],GroupVertices[Vertex],0)),1,1,"")</f>
        <v>6</v>
      </c>
      <c r="BC60" s="78" t="str">
        <f>REPLACE(INDEX(GroupVertices[Group],MATCH(Edges[[#This Row],[Vertex 2]],GroupVertices[Vertex],0)),1,1,"")</f>
        <v>6</v>
      </c>
      <c r="BD60" s="48">
        <v>0</v>
      </c>
      <c r="BE60" s="49">
        <v>0</v>
      </c>
      <c r="BF60" s="48">
        <v>0</v>
      </c>
      <c r="BG60" s="49">
        <v>0</v>
      </c>
      <c r="BH60" s="48">
        <v>0</v>
      </c>
      <c r="BI60" s="49">
        <v>0</v>
      </c>
      <c r="BJ60" s="48">
        <v>21</v>
      </c>
      <c r="BK60" s="49">
        <v>100</v>
      </c>
      <c r="BL60" s="48">
        <v>21</v>
      </c>
    </row>
    <row r="61" spans="1:64" ht="15">
      <c r="A61" s="64" t="s">
        <v>238</v>
      </c>
      <c r="B61" s="64" t="s">
        <v>237</v>
      </c>
      <c r="C61" s="65" t="s">
        <v>1690</v>
      </c>
      <c r="D61" s="66">
        <v>3</v>
      </c>
      <c r="E61" s="67" t="s">
        <v>132</v>
      </c>
      <c r="F61" s="68">
        <v>32</v>
      </c>
      <c r="G61" s="65"/>
      <c r="H61" s="69"/>
      <c r="I61" s="70"/>
      <c r="J61" s="70"/>
      <c r="K61" s="34" t="s">
        <v>65</v>
      </c>
      <c r="L61" s="77">
        <v>61</v>
      </c>
      <c r="M61" s="77"/>
      <c r="N61" s="72"/>
      <c r="O61" s="79" t="s">
        <v>268</v>
      </c>
      <c r="P61" s="81">
        <v>43609.39108796296</v>
      </c>
      <c r="Q61" s="79" t="s">
        <v>297</v>
      </c>
      <c r="R61" s="79"/>
      <c r="S61" s="79"/>
      <c r="T61" s="79" t="s">
        <v>432</v>
      </c>
      <c r="U61" s="79"/>
      <c r="V61" s="84" t="s">
        <v>492</v>
      </c>
      <c r="W61" s="81">
        <v>43609.39108796296</v>
      </c>
      <c r="X61" s="84" t="s">
        <v>531</v>
      </c>
      <c r="Y61" s="79"/>
      <c r="Z61" s="79"/>
      <c r="AA61" s="82" t="s">
        <v>613</v>
      </c>
      <c r="AB61" s="79"/>
      <c r="AC61" s="79" t="b">
        <v>0</v>
      </c>
      <c r="AD61" s="79">
        <v>0</v>
      </c>
      <c r="AE61" s="82" t="s">
        <v>664</v>
      </c>
      <c r="AF61" s="79" t="b">
        <v>0</v>
      </c>
      <c r="AG61" s="79" t="s">
        <v>668</v>
      </c>
      <c r="AH61" s="79"/>
      <c r="AI61" s="82" t="s">
        <v>664</v>
      </c>
      <c r="AJ61" s="79" t="b">
        <v>0</v>
      </c>
      <c r="AK61" s="79">
        <v>1</v>
      </c>
      <c r="AL61" s="82" t="s">
        <v>611</v>
      </c>
      <c r="AM61" s="79" t="s">
        <v>674</v>
      </c>
      <c r="AN61" s="79" t="b">
        <v>0</v>
      </c>
      <c r="AO61" s="82" t="s">
        <v>611</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6</v>
      </c>
      <c r="BD61" s="48">
        <v>0</v>
      </c>
      <c r="BE61" s="49">
        <v>0</v>
      </c>
      <c r="BF61" s="48">
        <v>0</v>
      </c>
      <c r="BG61" s="49">
        <v>0</v>
      </c>
      <c r="BH61" s="48">
        <v>0</v>
      </c>
      <c r="BI61" s="49">
        <v>0</v>
      </c>
      <c r="BJ61" s="48">
        <v>19</v>
      </c>
      <c r="BK61" s="49">
        <v>100</v>
      </c>
      <c r="BL61" s="48">
        <v>19</v>
      </c>
    </row>
    <row r="62" spans="1:64" ht="15">
      <c r="A62" s="64" t="s">
        <v>239</v>
      </c>
      <c r="B62" s="64" t="s">
        <v>254</v>
      </c>
      <c r="C62" s="65" t="s">
        <v>1690</v>
      </c>
      <c r="D62" s="66">
        <v>3</v>
      </c>
      <c r="E62" s="67" t="s">
        <v>132</v>
      </c>
      <c r="F62" s="68">
        <v>32</v>
      </c>
      <c r="G62" s="65"/>
      <c r="H62" s="69"/>
      <c r="I62" s="70"/>
      <c r="J62" s="70"/>
      <c r="K62" s="34" t="s">
        <v>65</v>
      </c>
      <c r="L62" s="77">
        <v>62</v>
      </c>
      <c r="M62" s="77"/>
      <c r="N62" s="72"/>
      <c r="O62" s="79" t="s">
        <v>268</v>
      </c>
      <c r="P62" s="81">
        <v>43607.88128472222</v>
      </c>
      <c r="Q62" s="79" t="s">
        <v>298</v>
      </c>
      <c r="R62" s="79"/>
      <c r="S62" s="79"/>
      <c r="T62" s="79" t="s">
        <v>433</v>
      </c>
      <c r="U62" s="84" t="s">
        <v>458</v>
      </c>
      <c r="V62" s="84" t="s">
        <v>458</v>
      </c>
      <c r="W62" s="81">
        <v>43607.88128472222</v>
      </c>
      <c r="X62" s="84" t="s">
        <v>532</v>
      </c>
      <c r="Y62" s="79"/>
      <c r="Z62" s="79"/>
      <c r="AA62" s="82" t="s">
        <v>614</v>
      </c>
      <c r="AB62" s="79"/>
      <c r="AC62" s="79" t="b">
        <v>0</v>
      </c>
      <c r="AD62" s="79">
        <v>2</v>
      </c>
      <c r="AE62" s="82" t="s">
        <v>664</v>
      </c>
      <c r="AF62" s="79" t="b">
        <v>0</v>
      </c>
      <c r="AG62" s="79" t="s">
        <v>666</v>
      </c>
      <c r="AH62" s="79"/>
      <c r="AI62" s="82" t="s">
        <v>664</v>
      </c>
      <c r="AJ62" s="79" t="b">
        <v>0</v>
      </c>
      <c r="AK62" s="79">
        <v>2</v>
      </c>
      <c r="AL62" s="82" t="s">
        <v>664</v>
      </c>
      <c r="AM62" s="79" t="s">
        <v>674</v>
      </c>
      <c r="AN62" s="79" t="b">
        <v>0</v>
      </c>
      <c r="AO62" s="82" t="s">
        <v>614</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c r="BE62" s="49"/>
      <c r="BF62" s="48"/>
      <c r="BG62" s="49"/>
      <c r="BH62" s="48"/>
      <c r="BI62" s="49"/>
      <c r="BJ62" s="48"/>
      <c r="BK62" s="49"/>
      <c r="BL62" s="48"/>
    </row>
    <row r="63" spans="1:64" ht="15">
      <c r="A63" s="64" t="s">
        <v>240</v>
      </c>
      <c r="B63" s="64" t="s">
        <v>254</v>
      </c>
      <c r="C63" s="65" t="s">
        <v>1690</v>
      </c>
      <c r="D63" s="66">
        <v>3</v>
      </c>
      <c r="E63" s="67" t="s">
        <v>132</v>
      </c>
      <c r="F63" s="68">
        <v>32</v>
      </c>
      <c r="G63" s="65"/>
      <c r="H63" s="69"/>
      <c r="I63" s="70"/>
      <c r="J63" s="70"/>
      <c r="K63" s="34" t="s">
        <v>65</v>
      </c>
      <c r="L63" s="77">
        <v>63</v>
      </c>
      <c r="M63" s="77"/>
      <c r="N63" s="72"/>
      <c r="O63" s="79" t="s">
        <v>268</v>
      </c>
      <c r="P63" s="81">
        <v>43608.465219907404</v>
      </c>
      <c r="Q63" s="79" t="s">
        <v>291</v>
      </c>
      <c r="R63" s="79"/>
      <c r="S63" s="79"/>
      <c r="T63" s="79" t="s">
        <v>427</v>
      </c>
      <c r="U63" s="79"/>
      <c r="V63" s="84" t="s">
        <v>493</v>
      </c>
      <c r="W63" s="81">
        <v>43608.465219907404</v>
      </c>
      <c r="X63" s="84" t="s">
        <v>533</v>
      </c>
      <c r="Y63" s="79"/>
      <c r="Z63" s="79"/>
      <c r="AA63" s="82" t="s">
        <v>615</v>
      </c>
      <c r="AB63" s="79"/>
      <c r="AC63" s="79" t="b">
        <v>0</v>
      </c>
      <c r="AD63" s="79">
        <v>0</v>
      </c>
      <c r="AE63" s="82" t="s">
        <v>664</v>
      </c>
      <c r="AF63" s="79" t="b">
        <v>0</v>
      </c>
      <c r="AG63" s="79" t="s">
        <v>666</v>
      </c>
      <c r="AH63" s="79"/>
      <c r="AI63" s="82" t="s">
        <v>664</v>
      </c>
      <c r="AJ63" s="79" t="b">
        <v>0</v>
      </c>
      <c r="AK63" s="79">
        <v>2</v>
      </c>
      <c r="AL63" s="82" t="s">
        <v>614</v>
      </c>
      <c r="AM63" s="79" t="s">
        <v>678</v>
      </c>
      <c r="AN63" s="79" t="b">
        <v>0</v>
      </c>
      <c r="AO63" s="82" t="s">
        <v>614</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c r="BE63" s="49"/>
      <c r="BF63" s="48"/>
      <c r="BG63" s="49"/>
      <c r="BH63" s="48"/>
      <c r="BI63" s="49"/>
      <c r="BJ63" s="48"/>
      <c r="BK63" s="49"/>
      <c r="BL63" s="48"/>
    </row>
    <row r="64" spans="1:64" ht="15">
      <c r="A64" s="64" t="s">
        <v>239</v>
      </c>
      <c r="B64" s="64" t="s">
        <v>243</v>
      </c>
      <c r="C64" s="65" t="s">
        <v>1691</v>
      </c>
      <c r="D64" s="66">
        <v>5.333333333333334</v>
      </c>
      <c r="E64" s="67" t="s">
        <v>136</v>
      </c>
      <c r="F64" s="68">
        <v>30</v>
      </c>
      <c r="G64" s="65"/>
      <c r="H64" s="69"/>
      <c r="I64" s="70"/>
      <c r="J64" s="70"/>
      <c r="K64" s="34" t="s">
        <v>65</v>
      </c>
      <c r="L64" s="77">
        <v>64</v>
      </c>
      <c r="M64" s="77"/>
      <c r="N64" s="72"/>
      <c r="O64" s="79" t="s">
        <v>268</v>
      </c>
      <c r="P64" s="81">
        <v>43607.88128472222</v>
      </c>
      <c r="Q64" s="79" t="s">
        <v>298</v>
      </c>
      <c r="R64" s="79"/>
      <c r="S64" s="79"/>
      <c r="T64" s="79" t="s">
        <v>433</v>
      </c>
      <c r="U64" s="84" t="s">
        <v>458</v>
      </c>
      <c r="V64" s="84" t="s">
        <v>458</v>
      </c>
      <c r="W64" s="81">
        <v>43607.88128472222</v>
      </c>
      <c r="X64" s="84" t="s">
        <v>532</v>
      </c>
      <c r="Y64" s="79"/>
      <c r="Z64" s="79"/>
      <c r="AA64" s="82" t="s">
        <v>614</v>
      </c>
      <c r="AB64" s="79"/>
      <c r="AC64" s="79" t="b">
        <v>0</v>
      </c>
      <c r="AD64" s="79">
        <v>2</v>
      </c>
      <c r="AE64" s="82" t="s">
        <v>664</v>
      </c>
      <c r="AF64" s="79" t="b">
        <v>0</v>
      </c>
      <c r="AG64" s="79" t="s">
        <v>666</v>
      </c>
      <c r="AH64" s="79"/>
      <c r="AI64" s="82" t="s">
        <v>664</v>
      </c>
      <c r="AJ64" s="79" t="b">
        <v>0</v>
      </c>
      <c r="AK64" s="79">
        <v>2</v>
      </c>
      <c r="AL64" s="82" t="s">
        <v>664</v>
      </c>
      <c r="AM64" s="79" t="s">
        <v>674</v>
      </c>
      <c r="AN64" s="79" t="b">
        <v>0</v>
      </c>
      <c r="AO64" s="82" t="s">
        <v>614</v>
      </c>
      <c r="AP64" s="79" t="s">
        <v>176</v>
      </c>
      <c r="AQ64" s="79">
        <v>0</v>
      </c>
      <c r="AR64" s="79">
        <v>0</v>
      </c>
      <c r="AS64" s="79"/>
      <c r="AT64" s="79"/>
      <c r="AU64" s="79"/>
      <c r="AV64" s="79"/>
      <c r="AW64" s="79"/>
      <c r="AX64" s="79"/>
      <c r="AY64" s="79"/>
      <c r="AZ64" s="79"/>
      <c r="BA64">
        <v>2</v>
      </c>
      <c r="BB64" s="78" t="str">
        <f>REPLACE(INDEX(GroupVertices[Group],MATCH(Edges[[#This Row],[Vertex 1]],GroupVertices[Vertex],0)),1,1,"")</f>
        <v>4</v>
      </c>
      <c r="BC64" s="78" t="str">
        <f>REPLACE(INDEX(GroupVertices[Group],MATCH(Edges[[#This Row],[Vertex 2]],GroupVertices[Vertex],0)),1,1,"")</f>
        <v>1</v>
      </c>
      <c r="BD64" s="48">
        <v>2</v>
      </c>
      <c r="BE64" s="49">
        <v>5.555555555555555</v>
      </c>
      <c r="BF64" s="48">
        <v>0</v>
      </c>
      <c r="BG64" s="49">
        <v>0</v>
      </c>
      <c r="BH64" s="48">
        <v>0</v>
      </c>
      <c r="BI64" s="49">
        <v>0</v>
      </c>
      <c r="BJ64" s="48">
        <v>34</v>
      </c>
      <c r="BK64" s="49">
        <v>94.44444444444444</v>
      </c>
      <c r="BL64" s="48">
        <v>36</v>
      </c>
    </row>
    <row r="65" spans="1:64" ht="15">
      <c r="A65" s="64" t="s">
        <v>239</v>
      </c>
      <c r="B65" s="64" t="s">
        <v>243</v>
      </c>
      <c r="C65" s="65" t="s">
        <v>1691</v>
      </c>
      <c r="D65" s="66">
        <v>5.333333333333334</v>
      </c>
      <c r="E65" s="67" t="s">
        <v>136</v>
      </c>
      <c r="F65" s="68">
        <v>30</v>
      </c>
      <c r="G65" s="65"/>
      <c r="H65" s="69"/>
      <c r="I65" s="70"/>
      <c r="J65" s="70"/>
      <c r="K65" s="34" t="s">
        <v>65</v>
      </c>
      <c r="L65" s="77">
        <v>65</v>
      </c>
      <c r="M65" s="77"/>
      <c r="N65" s="72"/>
      <c r="O65" s="79" t="s">
        <v>268</v>
      </c>
      <c r="P65" s="81">
        <v>43608.72222222222</v>
      </c>
      <c r="Q65" s="79" t="s">
        <v>299</v>
      </c>
      <c r="R65" s="84" t="s">
        <v>364</v>
      </c>
      <c r="S65" s="79" t="s">
        <v>401</v>
      </c>
      <c r="T65" s="79" t="s">
        <v>434</v>
      </c>
      <c r="U65" s="79"/>
      <c r="V65" s="84" t="s">
        <v>494</v>
      </c>
      <c r="W65" s="81">
        <v>43608.72222222222</v>
      </c>
      <c r="X65" s="84" t="s">
        <v>534</v>
      </c>
      <c r="Y65" s="79"/>
      <c r="Z65" s="79"/>
      <c r="AA65" s="82" t="s">
        <v>616</v>
      </c>
      <c r="AB65" s="79"/>
      <c r="AC65" s="79" t="b">
        <v>0</v>
      </c>
      <c r="AD65" s="79">
        <v>1</v>
      </c>
      <c r="AE65" s="82" t="s">
        <v>664</v>
      </c>
      <c r="AF65" s="79" t="b">
        <v>1</v>
      </c>
      <c r="AG65" s="79" t="s">
        <v>666</v>
      </c>
      <c r="AH65" s="79"/>
      <c r="AI65" s="82" t="s">
        <v>669</v>
      </c>
      <c r="AJ65" s="79" t="b">
        <v>0</v>
      </c>
      <c r="AK65" s="79">
        <v>1</v>
      </c>
      <c r="AL65" s="82" t="s">
        <v>664</v>
      </c>
      <c r="AM65" s="79" t="s">
        <v>679</v>
      </c>
      <c r="AN65" s="79" t="b">
        <v>0</v>
      </c>
      <c r="AO65" s="82" t="s">
        <v>616</v>
      </c>
      <c r="AP65" s="79" t="s">
        <v>176</v>
      </c>
      <c r="AQ65" s="79">
        <v>0</v>
      </c>
      <c r="AR65" s="79">
        <v>0</v>
      </c>
      <c r="AS65" s="79"/>
      <c r="AT65" s="79"/>
      <c r="AU65" s="79"/>
      <c r="AV65" s="79"/>
      <c r="AW65" s="79"/>
      <c r="AX65" s="79"/>
      <c r="AY65" s="79"/>
      <c r="AZ65" s="79"/>
      <c r="BA65">
        <v>2</v>
      </c>
      <c r="BB65" s="78" t="str">
        <f>REPLACE(INDEX(GroupVertices[Group],MATCH(Edges[[#This Row],[Vertex 1]],GroupVertices[Vertex],0)),1,1,"")</f>
        <v>4</v>
      </c>
      <c r="BC65" s="78" t="str">
        <f>REPLACE(INDEX(GroupVertices[Group],MATCH(Edges[[#This Row],[Vertex 2]],GroupVertices[Vertex],0)),1,1,"")</f>
        <v>1</v>
      </c>
      <c r="BD65" s="48"/>
      <c r="BE65" s="49"/>
      <c r="BF65" s="48"/>
      <c r="BG65" s="49"/>
      <c r="BH65" s="48"/>
      <c r="BI65" s="49"/>
      <c r="BJ65" s="48"/>
      <c r="BK65" s="49"/>
      <c r="BL65" s="48"/>
    </row>
    <row r="66" spans="1:64" ht="15">
      <c r="A66" s="64" t="s">
        <v>239</v>
      </c>
      <c r="B66" s="64" t="s">
        <v>258</v>
      </c>
      <c r="C66" s="65" t="s">
        <v>1690</v>
      </c>
      <c r="D66" s="66">
        <v>3</v>
      </c>
      <c r="E66" s="67" t="s">
        <v>132</v>
      </c>
      <c r="F66" s="68">
        <v>32</v>
      </c>
      <c r="G66" s="65"/>
      <c r="H66" s="69"/>
      <c r="I66" s="70"/>
      <c r="J66" s="70"/>
      <c r="K66" s="34" t="s">
        <v>65</v>
      </c>
      <c r="L66" s="77">
        <v>66</v>
      </c>
      <c r="M66" s="77"/>
      <c r="N66" s="72"/>
      <c r="O66" s="79" t="s">
        <v>268</v>
      </c>
      <c r="P66" s="81">
        <v>43608.72222222222</v>
      </c>
      <c r="Q66" s="79" t="s">
        <v>299</v>
      </c>
      <c r="R66" s="84" t="s">
        <v>364</v>
      </c>
      <c r="S66" s="79" t="s">
        <v>401</v>
      </c>
      <c r="T66" s="79" t="s">
        <v>434</v>
      </c>
      <c r="U66" s="79"/>
      <c r="V66" s="84" t="s">
        <v>494</v>
      </c>
      <c r="W66" s="81">
        <v>43608.72222222222</v>
      </c>
      <c r="X66" s="84" t="s">
        <v>534</v>
      </c>
      <c r="Y66" s="79"/>
      <c r="Z66" s="79"/>
      <c r="AA66" s="82" t="s">
        <v>616</v>
      </c>
      <c r="AB66" s="79"/>
      <c r="AC66" s="79" t="b">
        <v>0</v>
      </c>
      <c r="AD66" s="79">
        <v>1</v>
      </c>
      <c r="AE66" s="82" t="s">
        <v>664</v>
      </c>
      <c r="AF66" s="79" t="b">
        <v>1</v>
      </c>
      <c r="AG66" s="79" t="s">
        <v>666</v>
      </c>
      <c r="AH66" s="79"/>
      <c r="AI66" s="82" t="s">
        <v>669</v>
      </c>
      <c r="AJ66" s="79" t="b">
        <v>0</v>
      </c>
      <c r="AK66" s="79">
        <v>1</v>
      </c>
      <c r="AL66" s="82" t="s">
        <v>664</v>
      </c>
      <c r="AM66" s="79" t="s">
        <v>679</v>
      </c>
      <c r="AN66" s="79" t="b">
        <v>0</v>
      </c>
      <c r="AO66" s="82" t="s">
        <v>616</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239</v>
      </c>
      <c r="B67" s="64" t="s">
        <v>212</v>
      </c>
      <c r="C67" s="65" t="s">
        <v>1690</v>
      </c>
      <c r="D67" s="66">
        <v>3</v>
      </c>
      <c r="E67" s="67" t="s">
        <v>132</v>
      </c>
      <c r="F67" s="68">
        <v>32</v>
      </c>
      <c r="G67" s="65"/>
      <c r="H67" s="69"/>
      <c r="I67" s="70"/>
      <c r="J67" s="70"/>
      <c r="K67" s="34" t="s">
        <v>65</v>
      </c>
      <c r="L67" s="77">
        <v>67</v>
      </c>
      <c r="M67" s="77"/>
      <c r="N67" s="72"/>
      <c r="O67" s="79" t="s">
        <v>268</v>
      </c>
      <c r="P67" s="81">
        <v>43608.72222222222</v>
      </c>
      <c r="Q67" s="79" t="s">
        <v>299</v>
      </c>
      <c r="R67" s="84" t="s">
        <v>364</v>
      </c>
      <c r="S67" s="79" t="s">
        <v>401</v>
      </c>
      <c r="T67" s="79" t="s">
        <v>434</v>
      </c>
      <c r="U67" s="79"/>
      <c r="V67" s="84" t="s">
        <v>494</v>
      </c>
      <c r="W67" s="81">
        <v>43608.72222222222</v>
      </c>
      <c r="X67" s="84" t="s">
        <v>534</v>
      </c>
      <c r="Y67" s="79"/>
      <c r="Z67" s="79"/>
      <c r="AA67" s="82" t="s">
        <v>616</v>
      </c>
      <c r="AB67" s="79"/>
      <c r="AC67" s="79" t="b">
        <v>0</v>
      </c>
      <c r="AD67" s="79">
        <v>1</v>
      </c>
      <c r="AE67" s="82" t="s">
        <v>664</v>
      </c>
      <c r="AF67" s="79" t="b">
        <v>1</v>
      </c>
      <c r="AG67" s="79" t="s">
        <v>666</v>
      </c>
      <c r="AH67" s="79"/>
      <c r="AI67" s="82" t="s">
        <v>669</v>
      </c>
      <c r="AJ67" s="79" t="b">
        <v>0</v>
      </c>
      <c r="AK67" s="79">
        <v>1</v>
      </c>
      <c r="AL67" s="82" t="s">
        <v>664</v>
      </c>
      <c r="AM67" s="79" t="s">
        <v>679</v>
      </c>
      <c r="AN67" s="79" t="b">
        <v>0</v>
      </c>
      <c r="AO67" s="82" t="s">
        <v>616</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5</v>
      </c>
      <c r="BD67" s="48"/>
      <c r="BE67" s="49"/>
      <c r="BF67" s="48"/>
      <c r="BG67" s="49"/>
      <c r="BH67" s="48"/>
      <c r="BI67" s="49"/>
      <c r="BJ67" s="48"/>
      <c r="BK67" s="49"/>
      <c r="BL67" s="48"/>
    </row>
    <row r="68" spans="1:64" ht="15">
      <c r="A68" s="64" t="s">
        <v>239</v>
      </c>
      <c r="B68" s="64" t="s">
        <v>246</v>
      </c>
      <c r="C68" s="65" t="s">
        <v>1690</v>
      </c>
      <c r="D68" s="66">
        <v>3</v>
      </c>
      <c r="E68" s="67" t="s">
        <v>132</v>
      </c>
      <c r="F68" s="68">
        <v>32</v>
      </c>
      <c r="G68" s="65"/>
      <c r="H68" s="69"/>
      <c r="I68" s="70"/>
      <c r="J68" s="70"/>
      <c r="K68" s="34" t="s">
        <v>65</v>
      </c>
      <c r="L68" s="77">
        <v>68</v>
      </c>
      <c r="M68" s="77"/>
      <c r="N68" s="72"/>
      <c r="O68" s="79" t="s">
        <v>268</v>
      </c>
      <c r="P68" s="81">
        <v>43608.72222222222</v>
      </c>
      <c r="Q68" s="79" t="s">
        <v>299</v>
      </c>
      <c r="R68" s="84" t="s">
        <v>364</v>
      </c>
      <c r="S68" s="79" t="s">
        <v>401</v>
      </c>
      <c r="T68" s="79" t="s">
        <v>434</v>
      </c>
      <c r="U68" s="79"/>
      <c r="V68" s="84" t="s">
        <v>494</v>
      </c>
      <c r="W68" s="81">
        <v>43608.72222222222</v>
      </c>
      <c r="X68" s="84" t="s">
        <v>534</v>
      </c>
      <c r="Y68" s="79"/>
      <c r="Z68" s="79"/>
      <c r="AA68" s="82" t="s">
        <v>616</v>
      </c>
      <c r="AB68" s="79"/>
      <c r="AC68" s="79" t="b">
        <v>0</v>
      </c>
      <c r="AD68" s="79">
        <v>1</v>
      </c>
      <c r="AE68" s="82" t="s">
        <v>664</v>
      </c>
      <c r="AF68" s="79" t="b">
        <v>1</v>
      </c>
      <c r="AG68" s="79" t="s">
        <v>666</v>
      </c>
      <c r="AH68" s="79"/>
      <c r="AI68" s="82" t="s">
        <v>669</v>
      </c>
      <c r="AJ68" s="79" t="b">
        <v>0</v>
      </c>
      <c r="AK68" s="79">
        <v>1</v>
      </c>
      <c r="AL68" s="82" t="s">
        <v>664</v>
      </c>
      <c r="AM68" s="79" t="s">
        <v>679</v>
      </c>
      <c r="AN68" s="79" t="b">
        <v>0</v>
      </c>
      <c r="AO68" s="82" t="s">
        <v>616</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v>1</v>
      </c>
      <c r="BE68" s="49">
        <v>4</v>
      </c>
      <c r="BF68" s="48">
        <v>0</v>
      </c>
      <c r="BG68" s="49">
        <v>0</v>
      </c>
      <c r="BH68" s="48">
        <v>0</v>
      </c>
      <c r="BI68" s="49">
        <v>0</v>
      </c>
      <c r="BJ68" s="48">
        <v>24</v>
      </c>
      <c r="BK68" s="49">
        <v>96</v>
      </c>
      <c r="BL68" s="48">
        <v>25</v>
      </c>
    </row>
    <row r="69" spans="1:64" ht="15">
      <c r="A69" s="64" t="s">
        <v>240</v>
      </c>
      <c r="B69" s="64" t="s">
        <v>239</v>
      </c>
      <c r="C69" s="65" t="s">
        <v>1691</v>
      </c>
      <c r="D69" s="66">
        <v>5.333333333333334</v>
      </c>
      <c r="E69" s="67" t="s">
        <v>136</v>
      </c>
      <c r="F69" s="68">
        <v>30</v>
      </c>
      <c r="G69" s="65"/>
      <c r="H69" s="69"/>
      <c r="I69" s="70"/>
      <c r="J69" s="70"/>
      <c r="K69" s="34" t="s">
        <v>65</v>
      </c>
      <c r="L69" s="77">
        <v>69</v>
      </c>
      <c r="M69" s="77"/>
      <c r="N69" s="72"/>
      <c r="O69" s="79" t="s">
        <v>268</v>
      </c>
      <c r="P69" s="81">
        <v>43608.465219907404</v>
      </c>
      <c r="Q69" s="79" t="s">
        <v>291</v>
      </c>
      <c r="R69" s="79"/>
      <c r="S69" s="79"/>
      <c r="T69" s="79" t="s">
        <v>427</v>
      </c>
      <c r="U69" s="79"/>
      <c r="V69" s="84" t="s">
        <v>493</v>
      </c>
      <c r="W69" s="81">
        <v>43608.465219907404</v>
      </c>
      <c r="X69" s="84" t="s">
        <v>533</v>
      </c>
      <c r="Y69" s="79"/>
      <c r="Z69" s="79"/>
      <c r="AA69" s="82" t="s">
        <v>615</v>
      </c>
      <c r="AB69" s="79"/>
      <c r="AC69" s="79" t="b">
        <v>0</v>
      </c>
      <c r="AD69" s="79">
        <v>0</v>
      </c>
      <c r="AE69" s="82" t="s">
        <v>664</v>
      </c>
      <c r="AF69" s="79" t="b">
        <v>0</v>
      </c>
      <c r="AG69" s="79" t="s">
        <v>666</v>
      </c>
      <c r="AH69" s="79"/>
      <c r="AI69" s="82" t="s">
        <v>664</v>
      </c>
      <c r="AJ69" s="79" t="b">
        <v>0</v>
      </c>
      <c r="AK69" s="79">
        <v>2</v>
      </c>
      <c r="AL69" s="82" t="s">
        <v>614</v>
      </c>
      <c r="AM69" s="79" t="s">
        <v>678</v>
      </c>
      <c r="AN69" s="79" t="b">
        <v>0</v>
      </c>
      <c r="AO69" s="82" t="s">
        <v>614</v>
      </c>
      <c r="AP69" s="79" t="s">
        <v>176</v>
      </c>
      <c r="AQ69" s="79">
        <v>0</v>
      </c>
      <c r="AR69" s="79">
        <v>0</v>
      </c>
      <c r="AS69" s="79"/>
      <c r="AT69" s="79"/>
      <c r="AU69" s="79"/>
      <c r="AV69" s="79"/>
      <c r="AW69" s="79"/>
      <c r="AX69" s="79"/>
      <c r="AY69" s="79"/>
      <c r="AZ69" s="79"/>
      <c r="BA69">
        <v>2</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240</v>
      </c>
      <c r="B70" s="64" t="s">
        <v>239</v>
      </c>
      <c r="C70" s="65" t="s">
        <v>1691</v>
      </c>
      <c r="D70" s="66">
        <v>5.333333333333334</v>
      </c>
      <c r="E70" s="67" t="s">
        <v>136</v>
      </c>
      <c r="F70" s="68">
        <v>30</v>
      </c>
      <c r="G70" s="65"/>
      <c r="H70" s="69"/>
      <c r="I70" s="70"/>
      <c r="J70" s="70"/>
      <c r="K70" s="34" t="s">
        <v>65</v>
      </c>
      <c r="L70" s="77">
        <v>70</v>
      </c>
      <c r="M70" s="77"/>
      <c r="N70" s="72"/>
      <c r="O70" s="79" t="s">
        <v>268</v>
      </c>
      <c r="P70" s="81">
        <v>43609.46440972222</v>
      </c>
      <c r="Q70" s="79" t="s">
        <v>300</v>
      </c>
      <c r="R70" s="79"/>
      <c r="S70" s="79"/>
      <c r="T70" s="79" t="s">
        <v>435</v>
      </c>
      <c r="U70" s="79"/>
      <c r="V70" s="84" t="s">
        <v>493</v>
      </c>
      <c r="W70" s="81">
        <v>43609.46440972222</v>
      </c>
      <c r="X70" s="84" t="s">
        <v>535</v>
      </c>
      <c r="Y70" s="79"/>
      <c r="Z70" s="79"/>
      <c r="AA70" s="82" t="s">
        <v>617</v>
      </c>
      <c r="AB70" s="79"/>
      <c r="AC70" s="79" t="b">
        <v>0</v>
      </c>
      <c r="AD70" s="79">
        <v>0</v>
      </c>
      <c r="AE70" s="82" t="s">
        <v>664</v>
      </c>
      <c r="AF70" s="79" t="b">
        <v>1</v>
      </c>
      <c r="AG70" s="79" t="s">
        <v>666</v>
      </c>
      <c r="AH70" s="79"/>
      <c r="AI70" s="82" t="s">
        <v>669</v>
      </c>
      <c r="AJ70" s="79" t="b">
        <v>0</v>
      </c>
      <c r="AK70" s="79">
        <v>1</v>
      </c>
      <c r="AL70" s="82" t="s">
        <v>616</v>
      </c>
      <c r="AM70" s="79" t="s">
        <v>678</v>
      </c>
      <c r="AN70" s="79" t="b">
        <v>0</v>
      </c>
      <c r="AO70" s="82" t="s">
        <v>616</v>
      </c>
      <c r="AP70" s="79" t="s">
        <v>176</v>
      </c>
      <c r="AQ70" s="79">
        <v>0</v>
      </c>
      <c r="AR70" s="79">
        <v>0</v>
      </c>
      <c r="AS70" s="79"/>
      <c r="AT70" s="79"/>
      <c r="AU70" s="79"/>
      <c r="AV70" s="79"/>
      <c r="AW70" s="79"/>
      <c r="AX70" s="79"/>
      <c r="AY70" s="79"/>
      <c r="AZ70" s="79"/>
      <c r="BA70">
        <v>2</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240</v>
      </c>
      <c r="B71" s="64" t="s">
        <v>243</v>
      </c>
      <c r="C71" s="65" t="s">
        <v>1690</v>
      </c>
      <c r="D71" s="66">
        <v>3</v>
      </c>
      <c r="E71" s="67" t="s">
        <v>132</v>
      </c>
      <c r="F71" s="68">
        <v>32</v>
      </c>
      <c r="G71" s="65"/>
      <c r="H71" s="69"/>
      <c r="I71" s="70"/>
      <c r="J71" s="70"/>
      <c r="K71" s="34" t="s">
        <v>65</v>
      </c>
      <c r="L71" s="77">
        <v>71</v>
      </c>
      <c r="M71" s="77"/>
      <c r="N71" s="72"/>
      <c r="O71" s="79" t="s">
        <v>268</v>
      </c>
      <c r="P71" s="81">
        <v>43608.465219907404</v>
      </c>
      <c r="Q71" s="79" t="s">
        <v>291</v>
      </c>
      <c r="R71" s="79"/>
      <c r="S71" s="79"/>
      <c r="T71" s="79" t="s">
        <v>427</v>
      </c>
      <c r="U71" s="79"/>
      <c r="V71" s="84" t="s">
        <v>493</v>
      </c>
      <c r="W71" s="81">
        <v>43608.465219907404</v>
      </c>
      <c r="X71" s="84" t="s">
        <v>533</v>
      </c>
      <c r="Y71" s="79"/>
      <c r="Z71" s="79"/>
      <c r="AA71" s="82" t="s">
        <v>615</v>
      </c>
      <c r="AB71" s="79"/>
      <c r="AC71" s="79" t="b">
        <v>0</v>
      </c>
      <c r="AD71" s="79">
        <v>0</v>
      </c>
      <c r="AE71" s="82" t="s">
        <v>664</v>
      </c>
      <c r="AF71" s="79" t="b">
        <v>0</v>
      </c>
      <c r="AG71" s="79" t="s">
        <v>666</v>
      </c>
      <c r="AH71" s="79"/>
      <c r="AI71" s="82" t="s">
        <v>664</v>
      </c>
      <c r="AJ71" s="79" t="b">
        <v>0</v>
      </c>
      <c r="AK71" s="79">
        <v>2</v>
      </c>
      <c r="AL71" s="82" t="s">
        <v>614</v>
      </c>
      <c r="AM71" s="79" t="s">
        <v>678</v>
      </c>
      <c r="AN71" s="79" t="b">
        <v>0</v>
      </c>
      <c r="AO71" s="82" t="s">
        <v>614</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1</v>
      </c>
      <c r="BD71" s="48">
        <v>1</v>
      </c>
      <c r="BE71" s="49">
        <v>4.3478260869565215</v>
      </c>
      <c r="BF71" s="48">
        <v>0</v>
      </c>
      <c r="BG71" s="49">
        <v>0</v>
      </c>
      <c r="BH71" s="48">
        <v>0</v>
      </c>
      <c r="BI71" s="49">
        <v>0</v>
      </c>
      <c r="BJ71" s="48">
        <v>22</v>
      </c>
      <c r="BK71" s="49">
        <v>95.65217391304348</v>
      </c>
      <c r="BL71" s="48">
        <v>23</v>
      </c>
    </row>
    <row r="72" spans="1:64" ht="15">
      <c r="A72" s="64" t="s">
        <v>240</v>
      </c>
      <c r="B72" s="64" t="s">
        <v>258</v>
      </c>
      <c r="C72" s="65" t="s">
        <v>1690</v>
      </c>
      <c r="D72" s="66">
        <v>3</v>
      </c>
      <c r="E72" s="67" t="s">
        <v>132</v>
      </c>
      <c r="F72" s="68">
        <v>32</v>
      </c>
      <c r="G72" s="65"/>
      <c r="H72" s="69"/>
      <c r="I72" s="70"/>
      <c r="J72" s="70"/>
      <c r="K72" s="34" t="s">
        <v>65</v>
      </c>
      <c r="L72" s="77">
        <v>72</v>
      </c>
      <c r="M72" s="77"/>
      <c r="N72" s="72"/>
      <c r="O72" s="79" t="s">
        <v>268</v>
      </c>
      <c r="P72" s="81">
        <v>43609.46440972222</v>
      </c>
      <c r="Q72" s="79" t="s">
        <v>300</v>
      </c>
      <c r="R72" s="79"/>
      <c r="S72" s="79"/>
      <c r="T72" s="79" t="s">
        <v>435</v>
      </c>
      <c r="U72" s="79"/>
      <c r="V72" s="84" t="s">
        <v>493</v>
      </c>
      <c r="W72" s="81">
        <v>43609.46440972222</v>
      </c>
      <c r="X72" s="84" t="s">
        <v>535</v>
      </c>
      <c r="Y72" s="79"/>
      <c r="Z72" s="79"/>
      <c r="AA72" s="82" t="s">
        <v>617</v>
      </c>
      <c r="AB72" s="79"/>
      <c r="AC72" s="79" t="b">
        <v>0</v>
      </c>
      <c r="AD72" s="79">
        <v>0</v>
      </c>
      <c r="AE72" s="82" t="s">
        <v>664</v>
      </c>
      <c r="AF72" s="79" t="b">
        <v>1</v>
      </c>
      <c r="AG72" s="79" t="s">
        <v>666</v>
      </c>
      <c r="AH72" s="79"/>
      <c r="AI72" s="82" t="s">
        <v>669</v>
      </c>
      <c r="AJ72" s="79" t="b">
        <v>0</v>
      </c>
      <c r="AK72" s="79">
        <v>1</v>
      </c>
      <c r="AL72" s="82" t="s">
        <v>616</v>
      </c>
      <c r="AM72" s="79" t="s">
        <v>678</v>
      </c>
      <c r="AN72" s="79" t="b">
        <v>0</v>
      </c>
      <c r="AO72" s="82" t="s">
        <v>616</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240</v>
      </c>
      <c r="B73" s="64" t="s">
        <v>212</v>
      </c>
      <c r="C73" s="65" t="s">
        <v>1690</v>
      </c>
      <c r="D73" s="66">
        <v>3</v>
      </c>
      <c r="E73" s="67" t="s">
        <v>132</v>
      </c>
      <c r="F73" s="68">
        <v>32</v>
      </c>
      <c r="G73" s="65"/>
      <c r="H73" s="69"/>
      <c r="I73" s="70"/>
      <c r="J73" s="70"/>
      <c r="K73" s="34" t="s">
        <v>65</v>
      </c>
      <c r="L73" s="77">
        <v>73</v>
      </c>
      <c r="M73" s="77"/>
      <c r="N73" s="72"/>
      <c r="O73" s="79" t="s">
        <v>268</v>
      </c>
      <c r="P73" s="81">
        <v>43609.46440972222</v>
      </c>
      <c r="Q73" s="79" t="s">
        <v>300</v>
      </c>
      <c r="R73" s="79"/>
      <c r="S73" s="79"/>
      <c r="T73" s="79" t="s">
        <v>435</v>
      </c>
      <c r="U73" s="79"/>
      <c r="V73" s="84" t="s">
        <v>493</v>
      </c>
      <c r="W73" s="81">
        <v>43609.46440972222</v>
      </c>
      <c r="X73" s="84" t="s">
        <v>535</v>
      </c>
      <c r="Y73" s="79"/>
      <c r="Z73" s="79"/>
      <c r="AA73" s="82" t="s">
        <v>617</v>
      </c>
      <c r="AB73" s="79"/>
      <c r="AC73" s="79" t="b">
        <v>0</v>
      </c>
      <c r="AD73" s="79">
        <v>0</v>
      </c>
      <c r="AE73" s="82" t="s">
        <v>664</v>
      </c>
      <c r="AF73" s="79" t="b">
        <v>1</v>
      </c>
      <c r="AG73" s="79" t="s">
        <v>666</v>
      </c>
      <c r="AH73" s="79"/>
      <c r="AI73" s="82" t="s">
        <v>669</v>
      </c>
      <c r="AJ73" s="79" t="b">
        <v>0</v>
      </c>
      <c r="AK73" s="79">
        <v>1</v>
      </c>
      <c r="AL73" s="82" t="s">
        <v>616</v>
      </c>
      <c r="AM73" s="79" t="s">
        <v>678</v>
      </c>
      <c r="AN73" s="79" t="b">
        <v>0</v>
      </c>
      <c r="AO73" s="82" t="s">
        <v>616</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5</v>
      </c>
      <c r="BD73" s="48"/>
      <c r="BE73" s="49"/>
      <c r="BF73" s="48"/>
      <c r="BG73" s="49"/>
      <c r="BH73" s="48"/>
      <c r="BI73" s="49"/>
      <c r="BJ73" s="48"/>
      <c r="BK73" s="49"/>
      <c r="BL73" s="48"/>
    </row>
    <row r="74" spans="1:64" ht="15">
      <c r="A74" s="64" t="s">
        <v>240</v>
      </c>
      <c r="B74" s="64" t="s">
        <v>246</v>
      </c>
      <c r="C74" s="65" t="s">
        <v>1690</v>
      </c>
      <c r="D74" s="66">
        <v>3</v>
      </c>
      <c r="E74" s="67" t="s">
        <v>132</v>
      </c>
      <c r="F74" s="68">
        <v>32</v>
      </c>
      <c r="G74" s="65"/>
      <c r="H74" s="69"/>
      <c r="I74" s="70"/>
      <c r="J74" s="70"/>
      <c r="K74" s="34" t="s">
        <v>65</v>
      </c>
      <c r="L74" s="77">
        <v>74</v>
      </c>
      <c r="M74" s="77"/>
      <c r="N74" s="72"/>
      <c r="O74" s="79" t="s">
        <v>268</v>
      </c>
      <c r="P74" s="81">
        <v>43609.46440972222</v>
      </c>
      <c r="Q74" s="79" t="s">
        <v>300</v>
      </c>
      <c r="R74" s="79"/>
      <c r="S74" s="79"/>
      <c r="T74" s="79" t="s">
        <v>435</v>
      </c>
      <c r="U74" s="79"/>
      <c r="V74" s="84" t="s">
        <v>493</v>
      </c>
      <c r="W74" s="81">
        <v>43609.46440972222</v>
      </c>
      <c r="X74" s="84" t="s">
        <v>535</v>
      </c>
      <c r="Y74" s="79"/>
      <c r="Z74" s="79"/>
      <c r="AA74" s="82" t="s">
        <v>617</v>
      </c>
      <c r="AB74" s="79"/>
      <c r="AC74" s="79" t="b">
        <v>0</v>
      </c>
      <c r="AD74" s="79">
        <v>0</v>
      </c>
      <c r="AE74" s="82" t="s">
        <v>664</v>
      </c>
      <c r="AF74" s="79" t="b">
        <v>1</v>
      </c>
      <c r="AG74" s="79" t="s">
        <v>666</v>
      </c>
      <c r="AH74" s="79"/>
      <c r="AI74" s="82" t="s">
        <v>669</v>
      </c>
      <c r="AJ74" s="79" t="b">
        <v>0</v>
      </c>
      <c r="AK74" s="79">
        <v>1</v>
      </c>
      <c r="AL74" s="82" t="s">
        <v>616</v>
      </c>
      <c r="AM74" s="79" t="s">
        <v>678</v>
      </c>
      <c r="AN74" s="79" t="b">
        <v>0</v>
      </c>
      <c r="AO74" s="82" t="s">
        <v>616</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v>1</v>
      </c>
      <c r="BE74" s="49">
        <v>5.882352941176471</v>
      </c>
      <c r="BF74" s="48">
        <v>0</v>
      </c>
      <c r="BG74" s="49">
        <v>0</v>
      </c>
      <c r="BH74" s="48">
        <v>0</v>
      </c>
      <c r="BI74" s="49">
        <v>0</v>
      </c>
      <c r="BJ74" s="48">
        <v>16</v>
      </c>
      <c r="BK74" s="49">
        <v>94.11764705882354</v>
      </c>
      <c r="BL74" s="48">
        <v>17</v>
      </c>
    </row>
    <row r="75" spans="1:64" ht="15">
      <c r="A75" s="64" t="s">
        <v>241</v>
      </c>
      <c r="B75" s="64" t="s">
        <v>255</v>
      </c>
      <c r="C75" s="65" t="s">
        <v>1690</v>
      </c>
      <c r="D75" s="66">
        <v>3</v>
      </c>
      <c r="E75" s="67" t="s">
        <v>132</v>
      </c>
      <c r="F75" s="68">
        <v>32</v>
      </c>
      <c r="G75" s="65"/>
      <c r="H75" s="69"/>
      <c r="I75" s="70"/>
      <c r="J75" s="70"/>
      <c r="K75" s="34" t="s">
        <v>65</v>
      </c>
      <c r="L75" s="77">
        <v>75</v>
      </c>
      <c r="M75" s="77"/>
      <c r="N75" s="72"/>
      <c r="O75" s="79" t="s">
        <v>268</v>
      </c>
      <c r="P75" s="81">
        <v>43606.68402777778</v>
      </c>
      <c r="Q75" s="79" t="s">
        <v>301</v>
      </c>
      <c r="R75" s="84" t="s">
        <v>365</v>
      </c>
      <c r="S75" s="79" t="s">
        <v>407</v>
      </c>
      <c r="T75" s="79" t="s">
        <v>436</v>
      </c>
      <c r="U75" s="79"/>
      <c r="V75" s="84" t="s">
        <v>495</v>
      </c>
      <c r="W75" s="81">
        <v>43606.68402777778</v>
      </c>
      <c r="X75" s="84" t="s">
        <v>536</v>
      </c>
      <c r="Y75" s="79"/>
      <c r="Z75" s="79"/>
      <c r="AA75" s="82" t="s">
        <v>618</v>
      </c>
      <c r="AB75" s="79"/>
      <c r="AC75" s="79" t="b">
        <v>0</v>
      </c>
      <c r="AD75" s="79">
        <v>5</v>
      </c>
      <c r="AE75" s="82" t="s">
        <v>664</v>
      </c>
      <c r="AF75" s="79" t="b">
        <v>0</v>
      </c>
      <c r="AG75" s="79" t="s">
        <v>666</v>
      </c>
      <c r="AH75" s="79"/>
      <c r="AI75" s="82" t="s">
        <v>664</v>
      </c>
      <c r="AJ75" s="79" t="b">
        <v>0</v>
      </c>
      <c r="AK75" s="79">
        <v>4</v>
      </c>
      <c r="AL75" s="82" t="s">
        <v>664</v>
      </c>
      <c r="AM75" s="79" t="s">
        <v>684</v>
      </c>
      <c r="AN75" s="79" t="b">
        <v>0</v>
      </c>
      <c r="AO75" s="82" t="s">
        <v>618</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241</v>
      </c>
      <c r="B76" s="64" t="s">
        <v>256</v>
      </c>
      <c r="C76" s="65" t="s">
        <v>1690</v>
      </c>
      <c r="D76" s="66">
        <v>3</v>
      </c>
      <c r="E76" s="67" t="s">
        <v>132</v>
      </c>
      <c r="F76" s="68">
        <v>32</v>
      </c>
      <c r="G76" s="65"/>
      <c r="H76" s="69"/>
      <c r="I76" s="70"/>
      <c r="J76" s="70"/>
      <c r="K76" s="34" t="s">
        <v>65</v>
      </c>
      <c r="L76" s="77">
        <v>76</v>
      </c>
      <c r="M76" s="77"/>
      <c r="N76" s="72"/>
      <c r="O76" s="79" t="s">
        <v>268</v>
      </c>
      <c r="P76" s="81">
        <v>43606.68402777778</v>
      </c>
      <c r="Q76" s="79" t="s">
        <v>301</v>
      </c>
      <c r="R76" s="84" t="s">
        <v>365</v>
      </c>
      <c r="S76" s="79" t="s">
        <v>407</v>
      </c>
      <c r="T76" s="79" t="s">
        <v>436</v>
      </c>
      <c r="U76" s="79"/>
      <c r="V76" s="84" t="s">
        <v>495</v>
      </c>
      <c r="W76" s="81">
        <v>43606.68402777778</v>
      </c>
      <c r="X76" s="84" t="s">
        <v>536</v>
      </c>
      <c r="Y76" s="79"/>
      <c r="Z76" s="79"/>
      <c r="AA76" s="82" t="s">
        <v>618</v>
      </c>
      <c r="AB76" s="79"/>
      <c r="AC76" s="79" t="b">
        <v>0</v>
      </c>
      <c r="AD76" s="79">
        <v>5</v>
      </c>
      <c r="AE76" s="82" t="s">
        <v>664</v>
      </c>
      <c r="AF76" s="79" t="b">
        <v>0</v>
      </c>
      <c r="AG76" s="79" t="s">
        <v>666</v>
      </c>
      <c r="AH76" s="79"/>
      <c r="AI76" s="82" t="s">
        <v>664</v>
      </c>
      <c r="AJ76" s="79" t="b">
        <v>0</v>
      </c>
      <c r="AK76" s="79">
        <v>4</v>
      </c>
      <c r="AL76" s="82" t="s">
        <v>664</v>
      </c>
      <c r="AM76" s="79" t="s">
        <v>684</v>
      </c>
      <c r="AN76" s="79" t="b">
        <v>0</v>
      </c>
      <c r="AO76" s="82" t="s">
        <v>618</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v>0</v>
      </c>
      <c r="BE76" s="49">
        <v>0</v>
      </c>
      <c r="BF76" s="48">
        <v>0</v>
      </c>
      <c r="BG76" s="49">
        <v>0</v>
      </c>
      <c r="BH76" s="48">
        <v>0</v>
      </c>
      <c r="BI76" s="49">
        <v>0</v>
      </c>
      <c r="BJ76" s="48">
        <v>20</v>
      </c>
      <c r="BK76" s="49">
        <v>100</v>
      </c>
      <c r="BL76" s="48">
        <v>20</v>
      </c>
    </row>
    <row r="77" spans="1:64" ht="15">
      <c r="A77" s="64" t="s">
        <v>241</v>
      </c>
      <c r="B77" s="64" t="s">
        <v>243</v>
      </c>
      <c r="C77" s="65" t="s">
        <v>1690</v>
      </c>
      <c r="D77" s="66">
        <v>3</v>
      </c>
      <c r="E77" s="67" t="s">
        <v>132</v>
      </c>
      <c r="F77" s="68">
        <v>32</v>
      </c>
      <c r="G77" s="65"/>
      <c r="H77" s="69"/>
      <c r="I77" s="70"/>
      <c r="J77" s="70"/>
      <c r="K77" s="34" t="s">
        <v>65</v>
      </c>
      <c r="L77" s="77">
        <v>77</v>
      </c>
      <c r="M77" s="77"/>
      <c r="N77" s="72"/>
      <c r="O77" s="79" t="s">
        <v>268</v>
      </c>
      <c r="P77" s="81">
        <v>43606.68402777778</v>
      </c>
      <c r="Q77" s="79" t="s">
        <v>301</v>
      </c>
      <c r="R77" s="84" t="s">
        <v>365</v>
      </c>
      <c r="S77" s="79" t="s">
        <v>407</v>
      </c>
      <c r="T77" s="79" t="s">
        <v>436</v>
      </c>
      <c r="U77" s="79"/>
      <c r="V77" s="84" t="s">
        <v>495</v>
      </c>
      <c r="W77" s="81">
        <v>43606.68402777778</v>
      </c>
      <c r="X77" s="84" t="s">
        <v>536</v>
      </c>
      <c r="Y77" s="79"/>
      <c r="Z77" s="79"/>
      <c r="AA77" s="82" t="s">
        <v>618</v>
      </c>
      <c r="AB77" s="79"/>
      <c r="AC77" s="79" t="b">
        <v>0</v>
      </c>
      <c r="AD77" s="79">
        <v>5</v>
      </c>
      <c r="AE77" s="82" t="s">
        <v>664</v>
      </c>
      <c r="AF77" s="79" t="b">
        <v>0</v>
      </c>
      <c r="AG77" s="79" t="s">
        <v>666</v>
      </c>
      <c r="AH77" s="79"/>
      <c r="AI77" s="82" t="s">
        <v>664</v>
      </c>
      <c r="AJ77" s="79" t="b">
        <v>0</v>
      </c>
      <c r="AK77" s="79">
        <v>4</v>
      </c>
      <c r="AL77" s="82" t="s">
        <v>664</v>
      </c>
      <c r="AM77" s="79" t="s">
        <v>684</v>
      </c>
      <c r="AN77" s="79" t="b">
        <v>0</v>
      </c>
      <c r="AO77" s="82" t="s">
        <v>618</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1</v>
      </c>
      <c r="BD77" s="48"/>
      <c r="BE77" s="49"/>
      <c r="BF77" s="48"/>
      <c r="BG77" s="49"/>
      <c r="BH77" s="48"/>
      <c r="BI77" s="49"/>
      <c r="BJ77" s="48"/>
      <c r="BK77" s="49"/>
      <c r="BL77" s="48"/>
    </row>
    <row r="78" spans="1:64" ht="15">
      <c r="A78" s="64" t="s">
        <v>242</v>
      </c>
      <c r="B78" s="64" t="s">
        <v>241</v>
      </c>
      <c r="C78" s="65" t="s">
        <v>1690</v>
      </c>
      <c r="D78" s="66">
        <v>3</v>
      </c>
      <c r="E78" s="67" t="s">
        <v>132</v>
      </c>
      <c r="F78" s="68">
        <v>32</v>
      </c>
      <c r="G78" s="65"/>
      <c r="H78" s="69"/>
      <c r="I78" s="70"/>
      <c r="J78" s="70"/>
      <c r="K78" s="34" t="s">
        <v>65</v>
      </c>
      <c r="L78" s="77">
        <v>78</v>
      </c>
      <c r="M78" s="77"/>
      <c r="N78" s="72"/>
      <c r="O78" s="79" t="s">
        <v>268</v>
      </c>
      <c r="P78" s="81">
        <v>43609.542083333334</v>
      </c>
      <c r="Q78" s="79" t="s">
        <v>302</v>
      </c>
      <c r="R78" s="84" t="s">
        <v>366</v>
      </c>
      <c r="S78" s="79" t="s">
        <v>407</v>
      </c>
      <c r="T78" s="79" t="s">
        <v>428</v>
      </c>
      <c r="U78" s="84" t="s">
        <v>459</v>
      </c>
      <c r="V78" s="84" t="s">
        <v>459</v>
      </c>
      <c r="W78" s="81">
        <v>43609.542083333334</v>
      </c>
      <c r="X78" s="84" t="s">
        <v>537</v>
      </c>
      <c r="Y78" s="79"/>
      <c r="Z78" s="79"/>
      <c r="AA78" s="82" t="s">
        <v>619</v>
      </c>
      <c r="AB78" s="79"/>
      <c r="AC78" s="79" t="b">
        <v>0</v>
      </c>
      <c r="AD78" s="79">
        <v>0</v>
      </c>
      <c r="AE78" s="82" t="s">
        <v>664</v>
      </c>
      <c r="AF78" s="79" t="b">
        <v>0</v>
      </c>
      <c r="AG78" s="79" t="s">
        <v>666</v>
      </c>
      <c r="AH78" s="79"/>
      <c r="AI78" s="82" t="s">
        <v>664</v>
      </c>
      <c r="AJ78" s="79" t="b">
        <v>0</v>
      </c>
      <c r="AK78" s="79">
        <v>0</v>
      </c>
      <c r="AL78" s="82" t="s">
        <v>664</v>
      </c>
      <c r="AM78" s="79" t="s">
        <v>685</v>
      </c>
      <c r="AN78" s="79" t="b">
        <v>0</v>
      </c>
      <c r="AO78" s="82" t="s">
        <v>619</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242</v>
      </c>
      <c r="B79" s="64" t="s">
        <v>255</v>
      </c>
      <c r="C79" s="65" t="s">
        <v>1690</v>
      </c>
      <c r="D79" s="66">
        <v>3</v>
      </c>
      <c r="E79" s="67" t="s">
        <v>132</v>
      </c>
      <c r="F79" s="68">
        <v>32</v>
      </c>
      <c r="G79" s="65"/>
      <c r="H79" s="69"/>
      <c r="I79" s="70"/>
      <c r="J79" s="70"/>
      <c r="K79" s="34" t="s">
        <v>65</v>
      </c>
      <c r="L79" s="77">
        <v>79</v>
      </c>
      <c r="M79" s="77"/>
      <c r="N79" s="72"/>
      <c r="O79" s="79" t="s">
        <v>268</v>
      </c>
      <c r="P79" s="81">
        <v>43609.542083333334</v>
      </c>
      <c r="Q79" s="79" t="s">
        <v>302</v>
      </c>
      <c r="R79" s="84" t="s">
        <v>366</v>
      </c>
      <c r="S79" s="79" t="s">
        <v>407</v>
      </c>
      <c r="T79" s="79" t="s">
        <v>428</v>
      </c>
      <c r="U79" s="84" t="s">
        <v>459</v>
      </c>
      <c r="V79" s="84" t="s">
        <v>459</v>
      </c>
      <c r="W79" s="81">
        <v>43609.542083333334</v>
      </c>
      <c r="X79" s="84" t="s">
        <v>537</v>
      </c>
      <c r="Y79" s="79"/>
      <c r="Z79" s="79"/>
      <c r="AA79" s="82" t="s">
        <v>619</v>
      </c>
      <c r="AB79" s="79"/>
      <c r="AC79" s="79" t="b">
        <v>0</v>
      </c>
      <c r="AD79" s="79">
        <v>0</v>
      </c>
      <c r="AE79" s="82" t="s">
        <v>664</v>
      </c>
      <c r="AF79" s="79" t="b">
        <v>0</v>
      </c>
      <c r="AG79" s="79" t="s">
        <v>666</v>
      </c>
      <c r="AH79" s="79"/>
      <c r="AI79" s="82" t="s">
        <v>664</v>
      </c>
      <c r="AJ79" s="79" t="b">
        <v>0</v>
      </c>
      <c r="AK79" s="79">
        <v>0</v>
      </c>
      <c r="AL79" s="82" t="s">
        <v>664</v>
      </c>
      <c r="AM79" s="79" t="s">
        <v>685</v>
      </c>
      <c r="AN79" s="79" t="b">
        <v>0</v>
      </c>
      <c r="AO79" s="82" t="s">
        <v>619</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242</v>
      </c>
      <c r="B80" s="64" t="s">
        <v>256</v>
      </c>
      <c r="C80" s="65" t="s">
        <v>1690</v>
      </c>
      <c r="D80" s="66">
        <v>3</v>
      </c>
      <c r="E80" s="67" t="s">
        <v>132</v>
      </c>
      <c r="F80" s="68">
        <v>32</v>
      </c>
      <c r="G80" s="65"/>
      <c r="H80" s="69"/>
      <c r="I80" s="70"/>
      <c r="J80" s="70"/>
      <c r="K80" s="34" t="s">
        <v>65</v>
      </c>
      <c r="L80" s="77">
        <v>80</v>
      </c>
      <c r="M80" s="77"/>
      <c r="N80" s="72"/>
      <c r="O80" s="79" t="s">
        <v>268</v>
      </c>
      <c r="P80" s="81">
        <v>43609.542083333334</v>
      </c>
      <c r="Q80" s="79" t="s">
        <v>302</v>
      </c>
      <c r="R80" s="84" t="s">
        <v>366</v>
      </c>
      <c r="S80" s="79" t="s">
        <v>407</v>
      </c>
      <c r="T80" s="79" t="s">
        <v>428</v>
      </c>
      <c r="U80" s="84" t="s">
        <v>459</v>
      </c>
      <c r="V80" s="84" t="s">
        <v>459</v>
      </c>
      <c r="W80" s="81">
        <v>43609.542083333334</v>
      </c>
      <c r="X80" s="84" t="s">
        <v>537</v>
      </c>
      <c r="Y80" s="79"/>
      <c r="Z80" s="79"/>
      <c r="AA80" s="82" t="s">
        <v>619</v>
      </c>
      <c r="AB80" s="79"/>
      <c r="AC80" s="79" t="b">
        <v>0</v>
      </c>
      <c r="AD80" s="79">
        <v>0</v>
      </c>
      <c r="AE80" s="82" t="s">
        <v>664</v>
      </c>
      <c r="AF80" s="79" t="b">
        <v>0</v>
      </c>
      <c r="AG80" s="79" t="s">
        <v>666</v>
      </c>
      <c r="AH80" s="79"/>
      <c r="AI80" s="82" t="s">
        <v>664</v>
      </c>
      <c r="AJ80" s="79" t="b">
        <v>0</v>
      </c>
      <c r="AK80" s="79">
        <v>0</v>
      </c>
      <c r="AL80" s="82" t="s">
        <v>664</v>
      </c>
      <c r="AM80" s="79" t="s">
        <v>685</v>
      </c>
      <c r="AN80" s="79" t="b">
        <v>0</v>
      </c>
      <c r="AO80" s="82" t="s">
        <v>619</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242</v>
      </c>
      <c r="B81" s="64" t="s">
        <v>243</v>
      </c>
      <c r="C81" s="65" t="s">
        <v>1690</v>
      </c>
      <c r="D81" s="66">
        <v>3</v>
      </c>
      <c r="E81" s="67" t="s">
        <v>132</v>
      </c>
      <c r="F81" s="68">
        <v>32</v>
      </c>
      <c r="G81" s="65"/>
      <c r="H81" s="69"/>
      <c r="I81" s="70"/>
      <c r="J81" s="70"/>
      <c r="K81" s="34" t="s">
        <v>65</v>
      </c>
      <c r="L81" s="77">
        <v>81</v>
      </c>
      <c r="M81" s="77"/>
      <c r="N81" s="72"/>
      <c r="O81" s="79" t="s">
        <v>268</v>
      </c>
      <c r="P81" s="81">
        <v>43609.542083333334</v>
      </c>
      <c r="Q81" s="79" t="s">
        <v>302</v>
      </c>
      <c r="R81" s="84" t="s">
        <v>366</v>
      </c>
      <c r="S81" s="79" t="s">
        <v>407</v>
      </c>
      <c r="T81" s="79" t="s">
        <v>428</v>
      </c>
      <c r="U81" s="84" t="s">
        <v>459</v>
      </c>
      <c r="V81" s="84" t="s">
        <v>459</v>
      </c>
      <c r="W81" s="81">
        <v>43609.542083333334</v>
      </c>
      <c r="X81" s="84" t="s">
        <v>537</v>
      </c>
      <c r="Y81" s="79"/>
      <c r="Z81" s="79"/>
      <c r="AA81" s="82" t="s">
        <v>619</v>
      </c>
      <c r="AB81" s="79"/>
      <c r="AC81" s="79" t="b">
        <v>0</v>
      </c>
      <c r="AD81" s="79">
        <v>0</v>
      </c>
      <c r="AE81" s="82" t="s">
        <v>664</v>
      </c>
      <c r="AF81" s="79" t="b">
        <v>0</v>
      </c>
      <c r="AG81" s="79" t="s">
        <v>666</v>
      </c>
      <c r="AH81" s="79"/>
      <c r="AI81" s="82" t="s">
        <v>664</v>
      </c>
      <c r="AJ81" s="79" t="b">
        <v>0</v>
      </c>
      <c r="AK81" s="79">
        <v>0</v>
      </c>
      <c r="AL81" s="82" t="s">
        <v>664</v>
      </c>
      <c r="AM81" s="79" t="s">
        <v>685</v>
      </c>
      <c r="AN81" s="79" t="b">
        <v>0</v>
      </c>
      <c r="AO81" s="82" t="s">
        <v>619</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1</v>
      </c>
      <c r="BD81" s="48">
        <v>0</v>
      </c>
      <c r="BE81" s="49">
        <v>0</v>
      </c>
      <c r="BF81" s="48">
        <v>0</v>
      </c>
      <c r="BG81" s="49">
        <v>0</v>
      </c>
      <c r="BH81" s="48">
        <v>0</v>
      </c>
      <c r="BI81" s="49">
        <v>0</v>
      </c>
      <c r="BJ81" s="48">
        <v>23</v>
      </c>
      <c r="BK81" s="49">
        <v>100</v>
      </c>
      <c r="BL81" s="48">
        <v>23</v>
      </c>
    </row>
    <row r="82" spans="1:64" ht="15">
      <c r="A82" s="64" t="s">
        <v>243</v>
      </c>
      <c r="B82" s="64" t="s">
        <v>251</v>
      </c>
      <c r="C82" s="65" t="s">
        <v>1690</v>
      </c>
      <c r="D82" s="66">
        <v>3</v>
      </c>
      <c r="E82" s="67" t="s">
        <v>132</v>
      </c>
      <c r="F82" s="68">
        <v>32</v>
      </c>
      <c r="G82" s="65"/>
      <c r="H82" s="69"/>
      <c r="I82" s="70"/>
      <c r="J82" s="70"/>
      <c r="K82" s="34" t="s">
        <v>65</v>
      </c>
      <c r="L82" s="77">
        <v>82</v>
      </c>
      <c r="M82" s="77"/>
      <c r="N82" s="72"/>
      <c r="O82" s="79" t="s">
        <v>268</v>
      </c>
      <c r="P82" s="81">
        <v>43586.65306712963</v>
      </c>
      <c r="Q82" s="79" t="s">
        <v>303</v>
      </c>
      <c r="R82" s="84" t="s">
        <v>367</v>
      </c>
      <c r="S82" s="79" t="s">
        <v>398</v>
      </c>
      <c r="T82" s="79"/>
      <c r="U82" s="84" t="s">
        <v>460</v>
      </c>
      <c r="V82" s="84" t="s">
        <v>460</v>
      </c>
      <c r="W82" s="81">
        <v>43586.65306712963</v>
      </c>
      <c r="X82" s="84" t="s">
        <v>538</v>
      </c>
      <c r="Y82" s="79"/>
      <c r="Z82" s="79"/>
      <c r="AA82" s="82" t="s">
        <v>620</v>
      </c>
      <c r="AB82" s="79"/>
      <c r="AC82" s="79" t="b">
        <v>0</v>
      </c>
      <c r="AD82" s="79">
        <v>21</v>
      </c>
      <c r="AE82" s="82" t="s">
        <v>664</v>
      </c>
      <c r="AF82" s="79" t="b">
        <v>0</v>
      </c>
      <c r="AG82" s="79" t="s">
        <v>666</v>
      </c>
      <c r="AH82" s="79"/>
      <c r="AI82" s="82" t="s">
        <v>664</v>
      </c>
      <c r="AJ82" s="79" t="b">
        <v>0</v>
      </c>
      <c r="AK82" s="79">
        <v>18</v>
      </c>
      <c r="AL82" s="82" t="s">
        <v>664</v>
      </c>
      <c r="AM82" s="79" t="s">
        <v>681</v>
      </c>
      <c r="AN82" s="79" t="b">
        <v>0</v>
      </c>
      <c r="AO82" s="82" t="s">
        <v>620</v>
      </c>
      <c r="AP82" s="79" t="s">
        <v>690</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4.761904761904762</v>
      </c>
      <c r="BF82" s="48">
        <v>0</v>
      </c>
      <c r="BG82" s="49">
        <v>0</v>
      </c>
      <c r="BH82" s="48">
        <v>0</v>
      </c>
      <c r="BI82" s="49">
        <v>0</v>
      </c>
      <c r="BJ82" s="48">
        <v>20</v>
      </c>
      <c r="BK82" s="49">
        <v>95.23809523809524</v>
      </c>
      <c r="BL82" s="48">
        <v>21</v>
      </c>
    </row>
    <row r="83" spans="1:64" ht="15">
      <c r="A83" s="64" t="s">
        <v>212</v>
      </c>
      <c r="B83" s="64" t="s">
        <v>259</v>
      </c>
      <c r="C83" s="65" t="s">
        <v>1690</v>
      </c>
      <c r="D83" s="66">
        <v>3</v>
      </c>
      <c r="E83" s="67" t="s">
        <v>132</v>
      </c>
      <c r="F83" s="68">
        <v>32</v>
      </c>
      <c r="G83" s="65"/>
      <c r="H83" s="69"/>
      <c r="I83" s="70"/>
      <c r="J83" s="70"/>
      <c r="K83" s="34" t="s">
        <v>65</v>
      </c>
      <c r="L83" s="77">
        <v>83</v>
      </c>
      <c r="M83" s="77"/>
      <c r="N83" s="72"/>
      <c r="O83" s="79" t="s">
        <v>268</v>
      </c>
      <c r="P83" s="81">
        <v>43600.66689814815</v>
      </c>
      <c r="Q83" s="79" t="s">
        <v>304</v>
      </c>
      <c r="R83" s="84" t="s">
        <v>368</v>
      </c>
      <c r="S83" s="79" t="s">
        <v>408</v>
      </c>
      <c r="T83" s="79"/>
      <c r="U83" s="79"/>
      <c r="V83" s="84" t="s">
        <v>496</v>
      </c>
      <c r="W83" s="81">
        <v>43600.66689814815</v>
      </c>
      <c r="X83" s="84" t="s">
        <v>539</v>
      </c>
      <c r="Y83" s="79"/>
      <c r="Z83" s="79"/>
      <c r="AA83" s="82" t="s">
        <v>621</v>
      </c>
      <c r="AB83" s="79"/>
      <c r="AC83" s="79" t="b">
        <v>0</v>
      </c>
      <c r="AD83" s="79">
        <v>23</v>
      </c>
      <c r="AE83" s="82" t="s">
        <v>664</v>
      </c>
      <c r="AF83" s="79" t="b">
        <v>0</v>
      </c>
      <c r="AG83" s="79" t="s">
        <v>666</v>
      </c>
      <c r="AH83" s="79"/>
      <c r="AI83" s="82" t="s">
        <v>664</v>
      </c>
      <c r="AJ83" s="79" t="b">
        <v>0</v>
      </c>
      <c r="AK83" s="79">
        <v>6</v>
      </c>
      <c r="AL83" s="82" t="s">
        <v>664</v>
      </c>
      <c r="AM83" s="79" t="s">
        <v>671</v>
      </c>
      <c r="AN83" s="79" t="b">
        <v>0</v>
      </c>
      <c r="AO83" s="82" t="s">
        <v>621</v>
      </c>
      <c r="AP83" s="79" t="s">
        <v>690</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243</v>
      </c>
      <c r="B84" s="64" t="s">
        <v>259</v>
      </c>
      <c r="C84" s="65" t="s">
        <v>1690</v>
      </c>
      <c r="D84" s="66">
        <v>3</v>
      </c>
      <c r="E84" s="67" t="s">
        <v>132</v>
      </c>
      <c r="F84" s="68">
        <v>32</v>
      </c>
      <c r="G84" s="65"/>
      <c r="H84" s="69"/>
      <c r="I84" s="70"/>
      <c r="J84" s="70"/>
      <c r="K84" s="34" t="s">
        <v>65</v>
      </c>
      <c r="L84" s="77">
        <v>84</v>
      </c>
      <c r="M84" s="77"/>
      <c r="N84" s="72"/>
      <c r="O84" s="79" t="s">
        <v>268</v>
      </c>
      <c r="P84" s="81">
        <v>43600.880740740744</v>
      </c>
      <c r="Q84" s="79" t="s">
        <v>305</v>
      </c>
      <c r="R84" s="79"/>
      <c r="S84" s="79"/>
      <c r="T84" s="79"/>
      <c r="U84" s="79"/>
      <c r="V84" s="84" t="s">
        <v>497</v>
      </c>
      <c r="W84" s="81">
        <v>43600.880740740744</v>
      </c>
      <c r="X84" s="84" t="s">
        <v>540</v>
      </c>
      <c r="Y84" s="79"/>
      <c r="Z84" s="79"/>
      <c r="AA84" s="82" t="s">
        <v>622</v>
      </c>
      <c r="AB84" s="79"/>
      <c r="AC84" s="79" t="b">
        <v>0</v>
      </c>
      <c r="AD84" s="79">
        <v>0</v>
      </c>
      <c r="AE84" s="82" t="s">
        <v>664</v>
      </c>
      <c r="AF84" s="79" t="b">
        <v>0</v>
      </c>
      <c r="AG84" s="79" t="s">
        <v>666</v>
      </c>
      <c r="AH84" s="79"/>
      <c r="AI84" s="82" t="s">
        <v>664</v>
      </c>
      <c r="AJ84" s="79" t="b">
        <v>0</v>
      </c>
      <c r="AK84" s="79">
        <v>6</v>
      </c>
      <c r="AL84" s="82" t="s">
        <v>621</v>
      </c>
      <c r="AM84" s="79" t="s">
        <v>686</v>
      </c>
      <c r="AN84" s="79" t="b">
        <v>0</v>
      </c>
      <c r="AO84" s="82" t="s">
        <v>621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5</v>
      </c>
      <c r="BD84" s="48"/>
      <c r="BE84" s="49"/>
      <c r="BF84" s="48"/>
      <c r="BG84" s="49"/>
      <c r="BH84" s="48"/>
      <c r="BI84" s="49"/>
      <c r="BJ84" s="48"/>
      <c r="BK84" s="49"/>
      <c r="BL84" s="48"/>
    </row>
    <row r="85" spans="1:64" ht="15">
      <c r="A85" s="64" t="s">
        <v>212</v>
      </c>
      <c r="B85" s="64" t="s">
        <v>260</v>
      </c>
      <c r="C85" s="65" t="s">
        <v>1690</v>
      </c>
      <c r="D85" s="66">
        <v>3</v>
      </c>
      <c r="E85" s="67" t="s">
        <v>132</v>
      </c>
      <c r="F85" s="68">
        <v>32</v>
      </c>
      <c r="G85" s="65"/>
      <c r="H85" s="69"/>
      <c r="I85" s="70"/>
      <c r="J85" s="70"/>
      <c r="K85" s="34" t="s">
        <v>65</v>
      </c>
      <c r="L85" s="77">
        <v>85</v>
      </c>
      <c r="M85" s="77"/>
      <c r="N85" s="72"/>
      <c r="O85" s="79" t="s">
        <v>268</v>
      </c>
      <c r="P85" s="81">
        <v>43600.66689814815</v>
      </c>
      <c r="Q85" s="79" t="s">
        <v>304</v>
      </c>
      <c r="R85" s="84" t="s">
        <v>368</v>
      </c>
      <c r="S85" s="79" t="s">
        <v>408</v>
      </c>
      <c r="T85" s="79"/>
      <c r="U85" s="79"/>
      <c r="V85" s="84" t="s">
        <v>496</v>
      </c>
      <c r="W85" s="81">
        <v>43600.66689814815</v>
      </c>
      <c r="X85" s="84" t="s">
        <v>539</v>
      </c>
      <c r="Y85" s="79"/>
      <c r="Z85" s="79"/>
      <c r="AA85" s="82" t="s">
        <v>621</v>
      </c>
      <c r="AB85" s="79"/>
      <c r="AC85" s="79" t="b">
        <v>0</v>
      </c>
      <c r="AD85" s="79">
        <v>23</v>
      </c>
      <c r="AE85" s="82" t="s">
        <v>664</v>
      </c>
      <c r="AF85" s="79" t="b">
        <v>0</v>
      </c>
      <c r="AG85" s="79" t="s">
        <v>666</v>
      </c>
      <c r="AH85" s="79"/>
      <c r="AI85" s="82" t="s">
        <v>664</v>
      </c>
      <c r="AJ85" s="79" t="b">
        <v>0</v>
      </c>
      <c r="AK85" s="79">
        <v>6</v>
      </c>
      <c r="AL85" s="82" t="s">
        <v>664</v>
      </c>
      <c r="AM85" s="79" t="s">
        <v>671</v>
      </c>
      <c r="AN85" s="79" t="b">
        <v>0</v>
      </c>
      <c r="AO85" s="82" t="s">
        <v>621</v>
      </c>
      <c r="AP85" s="79" t="s">
        <v>690</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v>2</v>
      </c>
      <c r="BE85" s="49">
        <v>8.695652173913043</v>
      </c>
      <c r="BF85" s="48">
        <v>1</v>
      </c>
      <c r="BG85" s="49">
        <v>4.3478260869565215</v>
      </c>
      <c r="BH85" s="48">
        <v>0</v>
      </c>
      <c r="BI85" s="49">
        <v>0</v>
      </c>
      <c r="BJ85" s="48">
        <v>20</v>
      </c>
      <c r="BK85" s="49">
        <v>86.95652173913044</v>
      </c>
      <c r="BL85" s="48">
        <v>23</v>
      </c>
    </row>
    <row r="86" spans="1:64" ht="15">
      <c r="A86" s="64" t="s">
        <v>243</v>
      </c>
      <c r="B86" s="64" t="s">
        <v>260</v>
      </c>
      <c r="C86" s="65" t="s">
        <v>1690</v>
      </c>
      <c r="D86" s="66">
        <v>3</v>
      </c>
      <c r="E86" s="67" t="s">
        <v>132</v>
      </c>
      <c r="F86" s="68">
        <v>32</v>
      </c>
      <c r="G86" s="65"/>
      <c r="H86" s="69"/>
      <c r="I86" s="70"/>
      <c r="J86" s="70"/>
      <c r="K86" s="34" t="s">
        <v>65</v>
      </c>
      <c r="L86" s="77">
        <v>86</v>
      </c>
      <c r="M86" s="77"/>
      <c r="N86" s="72"/>
      <c r="O86" s="79" t="s">
        <v>268</v>
      </c>
      <c r="P86" s="81">
        <v>43600.880740740744</v>
      </c>
      <c r="Q86" s="79" t="s">
        <v>305</v>
      </c>
      <c r="R86" s="79"/>
      <c r="S86" s="79"/>
      <c r="T86" s="79"/>
      <c r="U86" s="79"/>
      <c r="V86" s="84" t="s">
        <v>497</v>
      </c>
      <c r="W86" s="81">
        <v>43600.880740740744</v>
      </c>
      <c r="X86" s="84" t="s">
        <v>540</v>
      </c>
      <c r="Y86" s="79"/>
      <c r="Z86" s="79"/>
      <c r="AA86" s="82" t="s">
        <v>622</v>
      </c>
      <c r="AB86" s="79"/>
      <c r="AC86" s="79" t="b">
        <v>0</v>
      </c>
      <c r="AD86" s="79">
        <v>0</v>
      </c>
      <c r="AE86" s="82" t="s">
        <v>664</v>
      </c>
      <c r="AF86" s="79" t="b">
        <v>0</v>
      </c>
      <c r="AG86" s="79" t="s">
        <v>666</v>
      </c>
      <c r="AH86" s="79"/>
      <c r="AI86" s="82" t="s">
        <v>664</v>
      </c>
      <c r="AJ86" s="79" t="b">
        <v>0</v>
      </c>
      <c r="AK86" s="79">
        <v>6</v>
      </c>
      <c r="AL86" s="82" t="s">
        <v>621</v>
      </c>
      <c r="AM86" s="79" t="s">
        <v>686</v>
      </c>
      <c r="AN86" s="79" t="b">
        <v>0</v>
      </c>
      <c r="AO86" s="82" t="s">
        <v>621</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5</v>
      </c>
      <c r="BD86" s="48">
        <v>2</v>
      </c>
      <c r="BE86" s="49">
        <v>9.523809523809524</v>
      </c>
      <c r="BF86" s="48">
        <v>1</v>
      </c>
      <c r="BG86" s="49">
        <v>4.761904761904762</v>
      </c>
      <c r="BH86" s="48">
        <v>0</v>
      </c>
      <c r="BI86" s="49">
        <v>0</v>
      </c>
      <c r="BJ86" s="48">
        <v>18</v>
      </c>
      <c r="BK86" s="49">
        <v>85.71428571428571</v>
      </c>
      <c r="BL86" s="48">
        <v>21</v>
      </c>
    </row>
    <row r="87" spans="1:64" ht="15">
      <c r="A87" s="64" t="s">
        <v>243</v>
      </c>
      <c r="B87" s="64" t="s">
        <v>258</v>
      </c>
      <c r="C87" s="65" t="s">
        <v>1690</v>
      </c>
      <c r="D87" s="66">
        <v>3</v>
      </c>
      <c r="E87" s="67" t="s">
        <v>132</v>
      </c>
      <c r="F87" s="68">
        <v>32</v>
      </c>
      <c r="G87" s="65"/>
      <c r="H87" s="69"/>
      <c r="I87" s="70"/>
      <c r="J87" s="70"/>
      <c r="K87" s="34" t="s">
        <v>65</v>
      </c>
      <c r="L87" s="77">
        <v>87</v>
      </c>
      <c r="M87" s="77"/>
      <c r="N87" s="72"/>
      <c r="O87" s="79" t="s">
        <v>268</v>
      </c>
      <c r="P87" s="81">
        <v>43605.61059027778</v>
      </c>
      <c r="Q87" s="79" t="s">
        <v>306</v>
      </c>
      <c r="R87" s="84" t="s">
        <v>369</v>
      </c>
      <c r="S87" s="79" t="s">
        <v>403</v>
      </c>
      <c r="T87" s="79" t="s">
        <v>437</v>
      </c>
      <c r="U87" s="79"/>
      <c r="V87" s="84" t="s">
        <v>497</v>
      </c>
      <c r="W87" s="81">
        <v>43605.61059027778</v>
      </c>
      <c r="X87" s="84" t="s">
        <v>541</v>
      </c>
      <c r="Y87" s="79"/>
      <c r="Z87" s="79"/>
      <c r="AA87" s="82" t="s">
        <v>623</v>
      </c>
      <c r="AB87" s="79"/>
      <c r="AC87" s="79" t="b">
        <v>0</v>
      </c>
      <c r="AD87" s="79">
        <v>4</v>
      </c>
      <c r="AE87" s="82" t="s">
        <v>664</v>
      </c>
      <c r="AF87" s="79" t="b">
        <v>0</v>
      </c>
      <c r="AG87" s="79" t="s">
        <v>666</v>
      </c>
      <c r="AH87" s="79"/>
      <c r="AI87" s="82" t="s">
        <v>664</v>
      </c>
      <c r="AJ87" s="79" t="b">
        <v>0</v>
      </c>
      <c r="AK87" s="79">
        <v>1</v>
      </c>
      <c r="AL87" s="82" t="s">
        <v>664</v>
      </c>
      <c r="AM87" s="79" t="s">
        <v>687</v>
      </c>
      <c r="AN87" s="79" t="b">
        <v>0</v>
      </c>
      <c r="AO87" s="82" t="s">
        <v>623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4</v>
      </c>
      <c r="BD87" s="48">
        <v>2</v>
      </c>
      <c r="BE87" s="49">
        <v>8</v>
      </c>
      <c r="BF87" s="48">
        <v>0</v>
      </c>
      <c r="BG87" s="49">
        <v>0</v>
      </c>
      <c r="BH87" s="48">
        <v>0</v>
      </c>
      <c r="BI87" s="49">
        <v>0</v>
      </c>
      <c r="BJ87" s="48">
        <v>23</v>
      </c>
      <c r="BK87" s="49">
        <v>92</v>
      </c>
      <c r="BL87" s="48">
        <v>25</v>
      </c>
    </row>
    <row r="88" spans="1:64" ht="15">
      <c r="A88" s="64" t="s">
        <v>243</v>
      </c>
      <c r="B88" s="64" t="s">
        <v>261</v>
      </c>
      <c r="C88" s="65" t="s">
        <v>1690</v>
      </c>
      <c r="D88" s="66">
        <v>3</v>
      </c>
      <c r="E88" s="67" t="s">
        <v>132</v>
      </c>
      <c r="F88" s="68">
        <v>32</v>
      </c>
      <c r="G88" s="65"/>
      <c r="H88" s="69"/>
      <c r="I88" s="70"/>
      <c r="J88" s="70"/>
      <c r="K88" s="34" t="s">
        <v>65</v>
      </c>
      <c r="L88" s="77">
        <v>88</v>
      </c>
      <c r="M88" s="77"/>
      <c r="N88" s="72"/>
      <c r="O88" s="79" t="s">
        <v>268</v>
      </c>
      <c r="P88" s="81">
        <v>43605.88967592592</v>
      </c>
      <c r="Q88" s="79" t="s">
        <v>307</v>
      </c>
      <c r="R88" s="84" t="s">
        <v>370</v>
      </c>
      <c r="S88" s="79" t="s">
        <v>409</v>
      </c>
      <c r="T88" s="79" t="s">
        <v>438</v>
      </c>
      <c r="U88" s="79"/>
      <c r="V88" s="84" t="s">
        <v>497</v>
      </c>
      <c r="W88" s="81">
        <v>43605.88967592592</v>
      </c>
      <c r="X88" s="84" t="s">
        <v>542</v>
      </c>
      <c r="Y88" s="79"/>
      <c r="Z88" s="79"/>
      <c r="AA88" s="82" t="s">
        <v>624</v>
      </c>
      <c r="AB88" s="79"/>
      <c r="AC88" s="79" t="b">
        <v>0</v>
      </c>
      <c r="AD88" s="79">
        <v>5</v>
      </c>
      <c r="AE88" s="82" t="s">
        <v>664</v>
      </c>
      <c r="AF88" s="79" t="b">
        <v>0</v>
      </c>
      <c r="AG88" s="79" t="s">
        <v>666</v>
      </c>
      <c r="AH88" s="79"/>
      <c r="AI88" s="82" t="s">
        <v>664</v>
      </c>
      <c r="AJ88" s="79" t="b">
        <v>0</v>
      </c>
      <c r="AK88" s="79">
        <v>4</v>
      </c>
      <c r="AL88" s="82" t="s">
        <v>664</v>
      </c>
      <c r="AM88" s="79" t="s">
        <v>687</v>
      </c>
      <c r="AN88" s="79" t="b">
        <v>0</v>
      </c>
      <c r="AO88" s="82" t="s">
        <v>624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3.3333333333333335</v>
      </c>
      <c r="BF88" s="48">
        <v>0</v>
      </c>
      <c r="BG88" s="49">
        <v>0</v>
      </c>
      <c r="BH88" s="48">
        <v>0</v>
      </c>
      <c r="BI88" s="49">
        <v>0</v>
      </c>
      <c r="BJ88" s="48">
        <v>29</v>
      </c>
      <c r="BK88" s="49">
        <v>96.66666666666667</v>
      </c>
      <c r="BL88" s="48">
        <v>30</v>
      </c>
    </row>
    <row r="89" spans="1:64" ht="15">
      <c r="A89" s="64" t="s">
        <v>243</v>
      </c>
      <c r="B89" s="64" t="s">
        <v>257</v>
      </c>
      <c r="C89" s="65" t="s">
        <v>1691</v>
      </c>
      <c r="D89" s="66">
        <v>5.333333333333334</v>
      </c>
      <c r="E89" s="67" t="s">
        <v>136</v>
      </c>
      <c r="F89" s="68">
        <v>30</v>
      </c>
      <c r="G89" s="65"/>
      <c r="H89" s="69"/>
      <c r="I89" s="70"/>
      <c r="J89" s="70"/>
      <c r="K89" s="34" t="s">
        <v>65</v>
      </c>
      <c r="L89" s="77">
        <v>89</v>
      </c>
      <c r="M89" s="77"/>
      <c r="N89" s="72"/>
      <c r="O89" s="79" t="s">
        <v>268</v>
      </c>
      <c r="P89" s="81">
        <v>43601.70545138889</v>
      </c>
      <c r="Q89" s="79" t="s">
        <v>308</v>
      </c>
      <c r="R89" s="84" t="s">
        <v>371</v>
      </c>
      <c r="S89" s="79" t="s">
        <v>401</v>
      </c>
      <c r="T89" s="79" t="s">
        <v>439</v>
      </c>
      <c r="U89" s="79"/>
      <c r="V89" s="84" t="s">
        <v>497</v>
      </c>
      <c r="W89" s="81">
        <v>43601.70545138889</v>
      </c>
      <c r="X89" s="84" t="s">
        <v>543</v>
      </c>
      <c r="Y89" s="79"/>
      <c r="Z89" s="79"/>
      <c r="AA89" s="82" t="s">
        <v>625</v>
      </c>
      <c r="AB89" s="79"/>
      <c r="AC89" s="79" t="b">
        <v>0</v>
      </c>
      <c r="AD89" s="79">
        <v>3</v>
      </c>
      <c r="AE89" s="82" t="s">
        <v>664</v>
      </c>
      <c r="AF89" s="79" t="b">
        <v>1</v>
      </c>
      <c r="AG89" s="79" t="s">
        <v>666</v>
      </c>
      <c r="AH89" s="79"/>
      <c r="AI89" s="82" t="s">
        <v>670</v>
      </c>
      <c r="AJ89" s="79" t="b">
        <v>0</v>
      </c>
      <c r="AK89" s="79">
        <v>0</v>
      </c>
      <c r="AL89" s="82" t="s">
        <v>664</v>
      </c>
      <c r="AM89" s="79" t="s">
        <v>686</v>
      </c>
      <c r="AN89" s="79" t="b">
        <v>0</v>
      </c>
      <c r="AO89" s="82" t="s">
        <v>625</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v>1</v>
      </c>
      <c r="BE89" s="49">
        <v>3.5714285714285716</v>
      </c>
      <c r="BF89" s="48">
        <v>0</v>
      </c>
      <c r="BG89" s="49">
        <v>0</v>
      </c>
      <c r="BH89" s="48">
        <v>0</v>
      </c>
      <c r="BI89" s="49">
        <v>0</v>
      </c>
      <c r="BJ89" s="48">
        <v>27</v>
      </c>
      <c r="BK89" s="49">
        <v>96.42857142857143</v>
      </c>
      <c r="BL89" s="48">
        <v>28</v>
      </c>
    </row>
    <row r="90" spans="1:64" ht="15">
      <c r="A90" s="64" t="s">
        <v>243</v>
      </c>
      <c r="B90" s="64" t="s">
        <v>257</v>
      </c>
      <c r="C90" s="65" t="s">
        <v>1691</v>
      </c>
      <c r="D90" s="66">
        <v>5.333333333333334</v>
      </c>
      <c r="E90" s="67" t="s">
        <v>136</v>
      </c>
      <c r="F90" s="68">
        <v>30</v>
      </c>
      <c r="G90" s="65"/>
      <c r="H90" s="69"/>
      <c r="I90" s="70"/>
      <c r="J90" s="70"/>
      <c r="K90" s="34" t="s">
        <v>65</v>
      </c>
      <c r="L90" s="77">
        <v>90</v>
      </c>
      <c r="M90" s="77"/>
      <c r="N90" s="72"/>
      <c r="O90" s="79" t="s">
        <v>268</v>
      </c>
      <c r="P90" s="81">
        <v>43606.63143518518</v>
      </c>
      <c r="Q90" s="79" t="s">
        <v>309</v>
      </c>
      <c r="R90" s="84" t="s">
        <v>372</v>
      </c>
      <c r="S90" s="79" t="s">
        <v>410</v>
      </c>
      <c r="T90" s="79" t="s">
        <v>440</v>
      </c>
      <c r="U90" s="79"/>
      <c r="V90" s="84" t="s">
        <v>497</v>
      </c>
      <c r="W90" s="81">
        <v>43606.63143518518</v>
      </c>
      <c r="X90" s="84" t="s">
        <v>544</v>
      </c>
      <c r="Y90" s="79"/>
      <c r="Z90" s="79"/>
      <c r="AA90" s="82" t="s">
        <v>626</v>
      </c>
      <c r="AB90" s="79"/>
      <c r="AC90" s="79" t="b">
        <v>0</v>
      </c>
      <c r="AD90" s="79">
        <v>3</v>
      </c>
      <c r="AE90" s="82" t="s">
        <v>664</v>
      </c>
      <c r="AF90" s="79" t="b">
        <v>0</v>
      </c>
      <c r="AG90" s="79" t="s">
        <v>666</v>
      </c>
      <c r="AH90" s="79"/>
      <c r="AI90" s="82" t="s">
        <v>664</v>
      </c>
      <c r="AJ90" s="79" t="b">
        <v>0</v>
      </c>
      <c r="AK90" s="79">
        <v>1</v>
      </c>
      <c r="AL90" s="82" t="s">
        <v>664</v>
      </c>
      <c r="AM90" s="79" t="s">
        <v>687</v>
      </c>
      <c r="AN90" s="79" t="b">
        <v>0</v>
      </c>
      <c r="AO90" s="82" t="s">
        <v>626</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1</v>
      </c>
      <c r="BD90" s="48">
        <v>2</v>
      </c>
      <c r="BE90" s="49">
        <v>8.695652173913043</v>
      </c>
      <c r="BF90" s="48">
        <v>0</v>
      </c>
      <c r="BG90" s="49">
        <v>0</v>
      </c>
      <c r="BH90" s="48">
        <v>0</v>
      </c>
      <c r="BI90" s="49">
        <v>0</v>
      </c>
      <c r="BJ90" s="48">
        <v>21</v>
      </c>
      <c r="BK90" s="49">
        <v>91.30434782608695</v>
      </c>
      <c r="BL90" s="48">
        <v>23</v>
      </c>
    </row>
    <row r="91" spans="1:64" ht="15">
      <c r="A91" s="64" t="s">
        <v>243</v>
      </c>
      <c r="B91" s="64" t="s">
        <v>253</v>
      </c>
      <c r="C91" s="65" t="s">
        <v>1690</v>
      </c>
      <c r="D91" s="66">
        <v>3</v>
      </c>
      <c r="E91" s="67" t="s">
        <v>132</v>
      </c>
      <c r="F91" s="68">
        <v>32</v>
      </c>
      <c r="G91" s="65"/>
      <c r="H91" s="69"/>
      <c r="I91" s="70"/>
      <c r="J91" s="70"/>
      <c r="K91" s="34" t="s">
        <v>65</v>
      </c>
      <c r="L91" s="77">
        <v>91</v>
      </c>
      <c r="M91" s="77"/>
      <c r="N91" s="72"/>
      <c r="O91" s="79" t="s">
        <v>268</v>
      </c>
      <c r="P91" s="81">
        <v>43607.62741898148</v>
      </c>
      <c r="Q91" s="79" t="s">
        <v>310</v>
      </c>
      <c r="R91" s="84" t="s">
        <v>373</v>
      </c>
      <c r="S91" s="79" t="s">
        <v>411</v>
      </c>
      <c r="T91" s="79" t="s">
        <v>426</v>
      </c>
      <c r="U91" s="79"/>
      <c r="V91" s="84" t="s">
        <v>497</v>
      </c>
      <c r="W91" s="81">
        <v>43607.62741898148</v>
      </c>
      <c r="X91" s="84" t="s">
        <v>545</v>
      </c>
      <c r="Y91" s="79"/>
      <c r="Z91" s="79"/>
      <c r="AA91" s="82" t="s">
        <v>627</v>
      </c>
      <c r="AB91" s="79"/>
      <c r="AC91" s="79" t="b">
        <v>0</v>
      </c>
      <c r="AD91" s="79">
        <v>9</v>
      </c>
      <c r="AE91" s="82" t="s">
        <v>664</v>
      </c>
      <c r="AF91" s="79" t="b">
        <v>0</v>
      </c>
      <c r="AG91" s="79" t="s">
        <v>666</v>
      </c>
      <c r="AH91" s="79"/>
      <c r="AI91" s="82" t="s">
        <v>664</v>
      </c>
      <c r="AJ91" s="79" t="b">
        <v>0</v>
      </c>
      <c r="AK91" s="79">
        <v>4</v>
      </c>
      <c r="AL91" s="82" t="s">
        <v>664</v>
      </c>
      <c r="AM91" s="79" t="s">
        <v>687</v>
      </c>
      <c r="AN91" s="79" t="b">
        <v>0</v>
      </c>
      <c r="AO91" s="82" t="s">
        <v>627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243</v>
      </c>
      <c r="B92" s="64" t="s">
        <v>262</v>
      </c>
      <c r="C92" s="65" t="s">
        <v>1690</v>
      </c>
      <c r="D92" s="66">
        <v>3</v>
      </c>
      <c r="E92" s="67" t="s">
        <v>132</v>
      </c>
      <c r="F92" s="68">
        <v>32</v>
      </c>
      <c r="G92" s="65"/>
      <c r="H92" s="69"/>
      <c r="I92" s="70"/>
      <c r="J92" s="70"/>
      <c r="K92" s="34" t="s">
        <v>65</v>
      </c>
      <c r="L92" s="77">
        <v>92</v>
      </c>
      <c r="M92" s="77"/>
      <c r="N92" s="72"/>
      <c r="O92" s="79" t="s">
        <v>268</v>
      </c>
      <c r="P92" s="81">
        <v>43607.657847222225</v>
      </c>
      <c r="Q92" s="79" t="s">
        <v>311</v>
      </c>
      <c r="R92" s="79"/>
      <c r="S92" s="79"/>
      <c r="T92" s="79"/>
      <c r="U92" s="79"/>
      <c r="V92" s="84" t="s">
        <v>497</v>
      </c>
      <c r="W92" s="81">
        <v>43607.657847222225</v>
      </c>
      <c r="X92" s="84" t="s">
        <v>546</v>
      </c>
      <c r="Y92" s="79"/>
      <c r="Z92" s="79"/>
      <c r="AA92" s="82" t="s">
        <v>628</v>
      </c>
      <c r="AB92" s="79"/>
      <c r="AC92" s="79" t="b">
        <v>0</v>
      </c>
      <c r="AD92" s="79">
        <v>0</v>
      </c>
      <c r="AE92" s="82" t="s">
        <v>664</v>
      </c>
      <c r="AF92" s="79" t="b">
        <v>0</v>
      </c>
      <c r="AG92" s="79" t="s">
        <v>666</v>
      </c>
      <c r="AH92" s="79"/>
      <c r="AI92" s="82" t="s">
        <v>664</v>
      </c>
      <c r="AJ92" s="79" t="b">
        <v>0</v>
      </c>
      <c r="AK92" s="79">
        <v>5</v>
      </c>
      <c r="AL92" s="82" t="s">
        <v>582</v>
      </c>
      <c r="AM92" s="79" t="s">
        <v>687</v>
      </c>
      <c r="AN92" s="79" t="b">
        <v>0</v>
      </c>
      <c r="AO92" s="82" t="s">
        <v>582</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212</v>
      </c>
      <c r="B93" s="64" t="s">
        <v>263</v>
      </c>
      <c r="C93" s="65" t="s">
        <v>1690</v>
      </c>
      <c r="D93" s="66">
        <v>3</v>
      </c>
      <c r="E93" s="67" t="s">
        <v>132</v>
      </c>
      <c r="F93" s="68">
        <v>32</v>
      </c>
      <c r="G93" s="65"/>
      <c r="H93" s="69"/>
      <c r="I93" s="70"/>
      <c r="J93" s="70"/>
      <c r="K93" s="34" t="s">
        <v>65</v>
      </c>
      <c r="L93" s="77">
        <v>93</v>
      </c>
      <c r="M93" s="77"/>
      <c r="N93" s="72"/>
      <c r="O93" s="79" t="s">
        <v>268</v>
      </c>
      <c r="P93" s="81">
        <v>43606.86378472222</v>
      </c>
      <c r="Q93" s="79" t="s">
        <v>270</v>
      </c>
      <c r="R93" s="84" t="s">
        <v>347</v>
      </c>
      <c r="S93" s="79" t="s">
        <v>398</v>
      </c>
      <c r="T93" s="79" t="s">
        <v>416</v>
      </c>
      <c r="U93" s="84" t="s">
        <v>454</v>
      </c>
      <c r="V93" s="84" t="s">
        <v>454</v>
      </c>
      <c r="W93" s="81">
        <v>43606.86378472222</v>
      </c>
      <c r="X93" s="84" t="s">
        <v>500</v>
      </c>
      <c r="Y93" s="79"/>
      <c r="Z93" s="79"/>
      <c r="AA93" s="82" t="s">
        <v>582</v>
      </c>
      <c r="AB93" s="79"/>
      <c r="AC93" s="79" t="b">
        <v>0</v>
      </c>
      <c r="AD93" s="79">
        <v>36</v>
      </c>
      <c r="AE93" s="82" t="s">
        <v>664</v>
      </c>
      <c r="AF93" s="79" t="b">
        <v>0</v>
      </c>
      <c r="AG93" s="79" t="s">
        <v>666</v>
      </c>
      <c r="AH93" s="79"/>
      <c r="AI93" s="82" t="s">
        <v>664</v>
      </c>
      <c r="AJ93" s="79" t="b">
        <v>0</v>
      </c>
      <c r="AK93" s="79">
        <v>5</v>
      </c>
      <c r="AL93" s="82" t="s">
        <v>664</v>
      </c>
      <c r="AM93" s="79" t="s">
        <v>671</v>
      </c>
      <c r="AN93" s="79" t="b">
        <v>0</v>
      </c>
      <c r="AO93" s="82" t="s">
        <v>582</v>
      </c>
      <c r="AP93" s="79" t="s">
        <v>690</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v>2</v>
      </c>
      <c r="BE93" s="49">
        <v>5.882352941176471</v>
      </c>
      <c r="BF93" s="48">
        <v>0</v>
      </c>
      <c r="BG93" s="49">
        <v>0</v>
      </c>
      <c r="BH93" s="48">
        <v>0</v>
      </c>
      <c r="BI93" s="49">
        <v>0</v>
      </c>
      <c r="BJ93" s="48">
        <v>32</v>
      </c>
      <c r="BK93" s="49">
        <v>94.11764705882354</v>
      </c>
      <c r="BL93" s="48">
        <v>34</v>
      </c>
    </row>
    <row r="94" spans="1:64" ht="15">
      <c r="A94" s="64" t="s">
        <v>243</v>
      </c>
      <c r="B94" s="64" t="s">
        <v>263</v>
      </c>
      <c r="C94" s="65" t="s">
        <v>1690</v>
      </c>
      <c r="D94" s="66">
        <v>3</v>
      </c>
      <c r="E94" s="67" t="s">
        <v>132</v>
      </c>
      <c r="F94" s="68">
        <v>32</v>
      </c>
      <c r="G94" s="65"/>
      <c r="H94" s="69"/>
      <c r="I94" s="70"/>
      <c r="J94" s="70"/>
      <c r="K94" s="34" t="s">
        <v>65</v>
      </c>
      <c r="L94" s="77">
        <v>94</v>
      </c>
      <c r="M94" s="77"/>
      <c r="N94" s="72"/>
      <c r="O94" s="79" t="s">
        <v>268</v>
      </c>
      <c r="P94" s="81">
        <v>43607.657847222225</v>
      </c>
      <c r="Q94" s="79" t="s">
        <v>311</v>
      </c>
      <c r="R94" s="79"/>
      <c r="S94" s="79"/>
      <c r="T94" s="79"/>
      <c r="U94" s="79"/>
      <c r="V94" s="84" t="s">
        <v>497</v>
      </c>
      <c r="W94" s="81">
        <v>43607.657847222225</v>
      </c>
      <c r="X94" s="84" t="s">
        <v>546</v>
      </c>
      <c r="Y94" s="79"/>
      <c r="Z94" s="79"/>
      <c r="AA94" s="82" t="s">
        <v>628</v>
      </c>
      <c r="AB94" s="79"/>
      <c r="AC94" s="79" t="b">
        <v>0</v>
      </c>
      <c r="AD94" s="79">
        <v>0</v>
      </c>
      <c r="AE94" s="82" t="s">
        <v>664</v>
      </c>
      <c r="AF94" s="79" t="b">
        <v>0</v>
      </c>
      <c r="AG94" s="79" t="s">
        <v>666</v>
      </c>
      <c r="AH94" s="79"/>
      <c r="AI94" s="82" t="s">
        <v>664</v>
      </c>
      <c r="AJ94" s="79" t="b">
        <v>0</v>
      </c>
      <c r="AK94" s="79">
        <v>5</v>
      </c>
      <c r="AL94" s="82" t="s">
        <v>582</v>
      </c>
      <c r="AM94" s="79" t="s">
        <v>687</v>
      </c>
      <c r="AN94" s="79" t="b">
        <v>0</v>
      </c>
      <c r="AO94" s="82" t="s">
        <v>582</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5</v>
      </c>
      <c r="BD94" s="48">
        <v>2</v>
      </c>
      <c r="BE94" s="49">
        <v>9.523809523809524</v>
      </c>
      <c r="BF94" s="48">
        <v>0</v>
      </c>
      <c r="BG94" s="49">
        <v>0</v>
      </c>
      <c r="BH94" s="48">
        <v>0</v>
      </c>
      <c r="BI94" s="49">
        <v>0</v>
      </c>
      <c r="BJ94" s="48">
        <v>19</v>
      </c>
      <c r="BK94" s="49">
        <v>90.47619047619048</v>
      </c>
      <c r="BL94" s="48">
        <v>21</v>
      </c>
    </row>
    <row r="95" spans="1:64" ht="15">
      <c r="A95" s="64" t="s">
        <v>244</v>
      </c>
      <c r="B95" s="64" t="s">
        <v>264</v>
      </c>
      <c r="C95" s="65" t="s">
        <v>1690</v>
      </c>
      <c r="D95" s="66">
        <v>3</v>
      </c>
      <c r="E95" s="67" t="s">
        <v>132</v>
      </c>
      <c r="F95" s="68">
        <v>32</v>
      </c>
      <c r="G95" s="65"/>
      <c r="H95" s="69"/>
      <c r="I95" s="70"/>
      <c r="J95" s="70"/>
      <c r="K95" s="34" t="s">
        <v>65</v>
      </c>
      <c r="L95" s="77">
        <v>95</v>
      </c>
      <c r="M95" s="77"/>
      <c r="N95" s="72"/>
      <c r="O95" s="79" t="s">
        <v>268</v>
      </c>
      <c r="P95" s="81">
        <v>43607.7171875</v>
      </c>
      <c r="Q95" s="79" t="s">
        <v>312</v>
      </c>
      <c r="R95" s="79" t="s">
        <v>374</v>
      </c>
      <c r="S95" s="79" t="s">
        <v>412</v>
      </c>
      <c r="T95" s="79" t="s">
        <v>441</v>
      </c>
      <c r="U95" s="84" t="s">
        <v>461</v>
      </c>
      <c r="V95" s="84" t="s">
        <v>461</v>
      </c>
      <c r="W95" s="81">
        <v>43607.7171875</v>
      </c>
      <c r="X95" s="84" t="s">
        <v>547</v>
      </c>
      <c r="Y95" s="79"/>
      <c r="Z95" s="79"/>
      <c r="AA95" s="82" t="s">
        <v>629</v>
      </c>
      <c r="AB95" s="79"/>
      <c r="AC95" s="79" t="b">
        <v>0</v>
      </c>
      <c r="AD95" s="79">
        <v>14</v>
      </c>
      <c r="AE95" s="82" t="s">
        <v>664</v>
      </c>
      <c r="AF95" s="79" t="b">
        <v>0</v>
      </c>
      <c r="AG95" s="79" t="s">
        <v>666</v>
      </c>
      <c r="AH95" s="79"/>
      <c r="AI95" s="82" t="s">
        <v>664</v>
      </c>
      <c r="AJ95" s="79" t="b">
        <v>0</v>
      </c>
      <c r="AK95" s="79">
        <v>4</v>
      </c>
      <c r="AL95" s="82" t="s">
        <v>664</v>
      </c>
      <c r="AM95" s="79" t="s">
        <v>674</v>
      </c>
      <c r="AN95" s="79" t="b">
        <v>0</v>
      </c>
      <c r="AO95" s="82" t="s">
        <v>629</v>
      </c>
      <c r="AP95" s="79" t="s">
        <v>690</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2</v>
      </c>
      <c r="BE95" s="49">
        <v>11.764705882352942</v>
      </c>
      <c r="BF95" s="48">
        <v>0</v>
      </c>
      <c r="BG95" s="49">
        <v>0</v>
      </c>
      <c r="BH95" s="48">
        <v>0</v>
      </c>
      <c r="BI95" s="49">
        <v>0</v>
      </c>
      <c r="BJ95" s="48">
        <v>15</v>
      </c>
      <c r="BK95" s="49">
        <v>88.23529411764706</v>
      </c>
      <c r="BL95" s="48">
        <v>17</v>
      </c>
    </row>
    <row r="96" spans="1:64" ht="15">
      <c r="A96" s="64" t="s">
        <v>243</v>
      </c>
      <c r="B96" s="64" t="s">
        <v>264</v>
      </c>
      <c r="C96" s="65" t="s">
        <v>1690</v>
      </c>
      <c r="D96" s="66">
        <v>3</v>
      </c>
      <c r="E96" s="67" t="s">
        <v>132</v>
      </c>
      <c r="F96" s="68">
        <v>32</v>
      </c>
      <c r="G96" s="65"/>
      <c r="H96" s="69"/>
      <c r="I96" s="70"/>
      <c r="J96" s="70"/>
      <c r="K96" s="34" t="s">
        <v>65</v>
      </c>
      <c r="L96" s="77">
        <v>96</v>
      </c>
      <c r="M96" s="77"/>
      <c r="N96" s="72"/>
      <c r="O96" s="79" t="s">
        <v>268</v>
      </c>
      <c r="P96" s="81">
        <v>43607.77133101852</v>
      </c>
      <c r="Q96" s="79" t="s">
        <v>313</v>
      </c>
      <c r="R96" s="79"/>
      <c r="S96" s="79"/>
      <c r="T96" s="79" t="s">
        <v>442</v>
      </c>
      <c r="U96" s="79"/>
      <c r="V96" s="84" t="s">
        <v>497</v>
      </c>
      <c r="W96" s="81">
        <v>43607.77133101852</v>
      </c>
      <c r="X96" s="84" t="s">
        <v>548</v>
      </c>
      <c r="Y96" s="79"/>
      <c r="Z96" s="79"/>
      <c r="AA96" s="82" t="s">
        <v>630</v>
      </c>
      <c r="AB96" s="79"/>
      <c r="AC96" s="79" t="b">
        <v>0</v>
      </c>
      <c r="AD96" s="79">
        <v>0</v>
      </c>
      <c r="AE96" s="82" t="s">
        <v>664</v>
      </c>
      <c r="AF96" s="79" t="b">
        <v>0</v>
      </c>
      <c r="AG96" s="79" t="s">
        <v>666</v>
      </c>
      <c r="AH96" s="79"/>
      <c r="AI96" s="82" t="s">
        <v>664</v>
      </c>
      <c r="AJ96" s="79" t="b">
        <v>0</v>
      </c>
      <c r="AK96" s="79">
        <v>4</v>
      </c>
      <c r="AL96" s="82" t="s">
        <v>629</v>
      </c>
      <c r="AM96" s="79" t="s">
        <v>686</v>
      </c>
      <c r="AN96" s="79" t="b">
        <v>0</v>
      </c>
      <c r="AO96" s="82" t="s">
        <v>629</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2</v>
      </c>
      <c r="BE96" s="49">
        <v>10.526315789473685</v>
      </c>
      <c r="BF96" s="48">
        <v>0</v>
      </c>
      <c r="BG96" s="49">
        <v>0</v>
      </c>
      <c r="BH96" s="48">
        <v>0</v>
      </c>
      <c r="BI96" s="49">
        <v>0</v>
      </c>
      <c r="BJ96" s="48">
        <v>17</v>
      </c>
      <c r="BK96" s="49">
        <v>89.47368421052632</v>
      </c>
      <c r="BL96" s="48">
        <v>19</v>
      </c>
    </row>
    <row r="97" spans="1:64" ht="15">
      <c r="A97" s="64" t="s">
        <v>212</v>
      </c>
      <c r="B97" s="64" t="s">
        <v>212</v>
      </c>
      <c r="C97" s="65" t="s">
        <v>1690</v>
      </c>
      <c r="D97" s="66">
        <v>3</v>
      </c>
      <c r="E97" s="67" t="s">
        <v>132</v>
      </c>
      <c r="F97" s="68">
        <v>32</v>
      </c>
      <c r="G97" s="65"/>
      <c r="H97" s="69"/>
      <c r="I97" s="70"/>
      <c r="J97" s="70"/>
      <c r="K97" s="34" t="s">
        <v>65</v>
      </c>
      <c r="L97" s="77">
        <v>97</v>
      </c>
      <c r="M97" s="77"/>
      <c r="N97" s="72"/>
      <c r="O97" s="79" t="s">
        <v>176</v>
      </c>
      <c r="P97" s="81">
        <v>43602.54809027778</v>
      </c>
      <c r="Q97" s="79" t="s">
        <v>314</v>
      </c>
      <c r="R97" s="84" t="s">
        <v>375</v>
      </c>
      <c r="S97" s="79" t="s">
        <v>413</v>
      </c>
      <c r="T97" s="79" t="s">
        <v>443</v>
      </c>
      <c r="U97" s="84" t="s">
        <v>462</v>
      </c>
      <c r="V97" s="84" t="s">
        <v>462</v>
      </c>
      <c r="W97" s="81">
        <v>43602.54809027778</v>
      </c>
      <c r="X97" s="84" t="s">
        <v>549</v>
      </c>
      <c r="Y97" s="79"/>
      <c r="Z97" s="79"/>
      <c r="AA97" s="82" t="s">
        <v>631</v>
      </c>
      <c r="AB97" s="79"/>
      <c r="AC97" s="79" t="b">
        <v>0</v>
      </c>
      <c r="AD97" s="79">
        <v>56</v>
      </c>
      <c r="AE97" s="82" t="s">
        <v>664</v>
      </c>
      <c r="AF97" s="79" t="b">
        <v>0</v>
      </c>
      <c r="AG97" s="79" t="s">
        <v>666</v>
      </c>
      <c r="AH97" s="79"/>
      <c r="AI97" s="82" t="s">
        <v>664</v>
      </c>
      <c r="AJ97" s="79" t="b">
        <v>0</v>
      </c>
      <c r="AK97" s="79">
        <v>7</v>
      </c>
      <c r="AL97" s="82" t="s">
        <v>664</v>
      </c>
      <c r="AM97" s="79" t="s">
        <v>674</v>
      </c>
      <c r="AN97" s="79" t="b">
        <v>0</v>
      </c>
      <c r="AO97" s="82" t="s">
        <v>631</v>
      </c>
      <c r="AP97" s="79" t="s">
        <v>690</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5</v>
      </c>
      <c r="BD97" s="48">
        <v>1</v>
      </c>
      <c r="BE97" s="49">
        <v>4.166666666666667</v>
      </c>
      <c r="BF97" s="48">
        <v>0</v>
      </c>
      <c r="BG97" s="49">
        <v>0</v>
      </c>
      <c r="BH97" s="48">
        <v>0</v>
      </c>
      <c r="BI97" s="49">
        <v>0</v>
      </c>
      <c r="BJ97" s="48">
        <v>23</v>
      </c>
      <c r="BK97" s="49">
        <v>95.83333333333333</v>
      </c>
      <c r="BL97" s="48">
        <v>24</v>
      </c>
    </row>
    <row r="98" spans="1:64" ht="15">
      <c r="A98" s="64" t="s">
        <v>244</v>
      </c>
      <c r="B98" s="64" t="s">
        <v>212</v>
      </c>
      <c r="C98" s="65" t="s">
        <v>1690</v>
      </c>
      <c r="D98" s="66">
        <v>3</v>
      </c>
      <c r="E98" s="67" t="s">
        <v>132</v>
      </c>
      <c r="F98" s="68">
        <v>32</v>
      </c>
      <c r="G98" s="65"/>
      <c r="H98" s="69"/>
      <c r="I98" s="70"/>
      <c r="J98" s="70"/>
      <c r="K98" s="34" t="s">
        <v>65</v>
      </c>
      <c r="L98" s="77">
        <v>98</v>
      </c>
      <c r="M98" s="77"/>
      <c r="N98" s="72"/>
      <c r="O98" s="79" t="s">
        <v>268</v>
      </c>
      <c r="P98" s="81">
        <v>43607.7171875</v>
      </c>
      <c r="Q98" s="79" t="s">
        <v>312</v>
      </c>
      <c r="R98" s="79" t="s">
        <v>374</v>
      </c>
      <c r="S98" s="79" t="s">
        <v>412</v>
      </c>
      <c r="T98" s="79" t="s">
        <v>441</v>
      </c>
      <c r="U98" s="84" t="s">
        <v>461</v>
      </c>
      <c r="V98" s="84" t="s">
        <v>461</v>
      </c>
      <c r="W98" s="81">
        <v>43607.7171875</v>
      </c>
      <c r="X98" s="84" t="s">
        <v>547</v>
      </c>
      <c r="Y98" s="79"/>
      <c r="Z98" s="79"/>
      <c r="AA98" s="82" t="s">
        <v>629</v>
      </c>
      <c r="AB98" s="79"/>
      <c r="AC98" s="79" t="b">
        <v>0</v>
      </c>
      <c r="AD98" s="79">
        <v>14</v>
      </c>
      <c r="AE98" s="82" t="s">
        <v>664</v>
      </c>
      <c r="AF98" s="79" t="b">
        <v>0</v>
      </c>
      <c r="AG98" s="79" t="s">
        <v>666</v>
      </c>
      <c r="AH98" s="79"/>
      <c r="AI98" s="82" t="s">
        <v>664</v>
      </c>
      <c r="AJ98" s="79" t="b">
        <v>0</v>
      </c>
      <c r="AK98" s="79">
        <v>4</v>
      </c>
      <c r="AL98" s="82" t="s">
        <v>664</v>
      </c>
      <c r="AM98" s="79" t="s">
        <v>674</v>
      </c>
      <c r="AN98" s="79" t="b">
        <v>0</v>
      </c>
      <c r="AO98" s="82" t="s">
        <v>629</v>
      </c>
      <c r="AP98" s="79" t="s">
        <v>690</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5</v>
      </c>
      <c r="BD98" s="48"/>
      <c r="BE98" s="49"/>
      <c r="BF98" s="48"/>
      <c r="BG98" s="49"/>
      <c r="BH98" s="48"/>
      <c r="BI98" s="49"/>
      <c r="BJ98" s="48"/>
      <c r="BK98" s="49"/>
      <c r="BL98" s="48"/>
    </row>
    <row r="99" spans="1:64" ht="15">
      <c r="A99" s="64" t="s">
        <v>243</v>
      </c>
      <c r="B99" s="64" t="s">
        <v>212</v>
      </c>
      <c r="C99" s="65" t="s">
        <v>1692</v>
      </c>
      <c r="D99" s="66">
        <v>10</v>
      </c>
      <c r="E99" s="67" t="s">
        <v>136</v>
      </c>
      <c r="F99" s="68">
        <v>26</v>
      </c>
      <c r="G99" s="65"/>
      <c r="H99" s="69"/>
      <c r="I99" s="70"/>
      <c r="J99" s="70"/>
      <c r="K99" s="34" t="s">
        <v>65</v>
      </c>
      <c r="L99" s="77">
        <v>99</v>
      </c>
      <c r="M99" s="77"/>
      <c r="N99" s="72"/>
      <c r="O99" s="79" t="s">
        <v>268</v>
      </c>
      <c r="P99" s="81">
        <v>43600.880740740744</v>
      </c>
      <c r="Q99" s="79" t="s">
        <v>305</v>
      </c>
      <c r="R99" s="79"/>
      <c r="S99" s="79"/>
      <c r="T99" s="79"/>
      <c r="U99" s="79"/>
      <c r="V99" s="84" t="s">
        <v>497</v>
      </c>
      <c r="W99" s="81">
        <v>43600.880740740744</v>
      </c>
      <c r="X99" s="84" t="s">
        <v>540</v>
      </c>
      <c r="Y99" s="79"/>
      <c r="Z99" s="79"/>
      <c r="AA99" s="82" t="s">
        <v>622</v>
      </c>
      <c r="AB99" s="79"/>
      <c r="AC99" s="79" t="b">
        <v>0</v>
      </c>
      <c r="AD99" s="79">
        <v>0</v>
      </c>
      <c r="AE99" s="82" t="s">
        <v>664</v>
      </c>
      <c r="AF99" s="79" t="b">
        <v>0</v>
      </c>
      <c r="AG99" s="79" t="s">
        <v>666</v>
      </c>
      <c r="AH99" s="79"/>
      <c r="AI99" s="82" t="s">
        <v>664</v>
      </c>
      <c r="AJ99" s="79" t="b">
        <v>0</v>
      </c>
      <c r="AK99" s="79">
        <v>6</v>
      </c>
      <c r="AL99" s="82" t="s">
        <v>621</v>
      </c>
      <c r="AM99" s="79" t="s">
        <v>686</v>
      </c>
      <c r="AN99" s="79" t="b">
        <v>0</v>
      </c>
      <c r="AO99" s="82" t="s">
        <v>621</v>
      </c>
      <c r="AP99" s="79" t="s">
        <v>176</v>
      </c>
      <c r="AQ99" s="79">
        <v>0</v>
      </c>
      <c r="AR99" s="79">
        <v>0</v>
      </c>
      <c r="AS99" s="79"/>
      <c r="AT99" s="79"/>
      <c r="AU99" s="79"/>
      <c r="AV99" s="79"/>
      <c r="AW99" s="79"/>
      <c r="AX99" s="79"/>
      <c r="AY99" s="79"/>
      <c r="AZ99" s="79"/>
      <c r="BA99">
        <v>4</v>
      </c>
      <c r="BB99" s="78" t="str">
        <f>REPLACE(INDEX(GroupVertices[Group],MATCH(Edges[[#This Row],[Vertex 1]],GroupVertices[Vertex],0)),1,1,"")</f>
        <v>1</v>
      </c>
      <c r="BC99" s="78" t="str">
        <f>REPLACE(INDEX(GroupVertices[Group],MATCH(Edges[[#This Row],[Vertex 2]],GroupVertices[Vertex],0)),1,1,"")</f>
        <v>5</v>
      </c>
      <c r="BD99" s="48"/>
      <c r="BE99" s="49"/>
      <c r="BF99" s="48"/>
      <c r="BG99" s="49"/>
      <c r="BH99" s="48"/>
      <c r="BI99" s="49"/>
      <c r="BJ99" s="48"/>
      <c r="BK99" s="49"/>
      <c r="BL99" s="48"/>
    </row>
    <row r="100" spans="1:64" ht="15">
      <c r="A100" s="64" t="s">
        <v>243</v>
      </c>
      <c r="B100" s="64" t="s">
        <v>212</v>
      </c>
      <c r="C100" s="65" t="s">
        <v>1692</v>
      </c>
      <c r="D100" s="66">
        <v>10</v>
      </c>
      <c r="E100" s="67" t="s">
        <v>136</v>
      </c>
      <c r="F100" s="68">
        <v>26</v>
      </c>
      <c r="G100" s="65"/>
      <c r="H100" s="69"/>
      <c r="I100" s="70"/>
      <c r="J100" s="70"/>
      <c r="K100" s="34" t="s">
        <v>65</v>
      </c>
      <c r="L100" s="77">
        <v>100</v>
      </c>
      <c r="M100" s="77"/>
      <c r="N100" s="72"/>
      <c r="O100" s="79" t="s">
        <v>268</v>
      </c>
      <c r="P100" s="81">
        <v>43604.95376157408</v>
      </c>
      <c r="Q100" s="79" t="s">
        <v>315</v>
      </c>
      <c r="R100" s="79"/>
      <c r="S100" s="79"/>
      <c r="T100" s="79"/>
      <c r="U100" s="79"/>
      <c r="V100" s="84" t="s">
        <v>497</v>
      </c>
      <c r="W100" s="81">
        <v>43604.95376157408</v>
      </c>
      <c r="X100" s="84" t="s">
        <v>550</v>
      </c>
      <c r="Y100" s="79"/>
      <c r="Z100" s="79"/>
      <c r="AA100" s="82" t="s">
        <v>632</v>
      </c>
      <c r="AB100" s="79"/>
      <c r="AC100" s="79" t="b">
        <v>0</v>
      </c>
      <c r="AD100" s="79">
        <v>0</v>
      </c>
      <c r="AE100" s="82" t="s">
        <v>664</v>
      </c>
      <c r="AF100" s="79" t="b">
        <v>0</v>
      </c>
      <c r="AG100" s="79" t="s">
        <v>666</v>
      </c>
      <c r="AH100" s="79"/>
      <c r="AI100" s="82" t="s">
        <v>664</v>
      </c>
      <c r="AJ100" s="79" t="b">
        <v>0</v>
      </c>
      <c r="AK100" s="79">
        <v>7</v>
      </c>
      <c r="AL100" s="82" t="s">
        <v>631</v>
      </c>
      <c r="AM100" s="79" t="s">
        <v>686</v>
      </c>
      <c r="AN100" s="79" t="b">
        <v>0</v>
      </c>
      <c r="AO100" s="82" t="s">
        <v>631</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1</v>
      </c>
      <c r="BC100" s="78" t="str">
        <f>REPLACE(INDEX(GroupVertices[Group],MATCH(Edges[[#This Row],[Vertex 2]],GroupVertices[Vertex],0)),1,1,"")</f>
        <v>5</v>
      </c>
      <c r="BD100" s="48">
        <v>1</v>
      </c>
      <c r="BE100" s="49">
        <v>4.166666666666667</v>
      </c>
      <c r="BF100" s="48">
        <v>0</v>
      </c>
      <c r="BG100" s="49">
        <v>0</v>
      </c>
      <c r="BH100" s="48">
        <v>0</v>
      </c>
      <c r="BI100" s="49">
        <v>0</v>
      </c>
      <c r="BJ100" s="48">
        <v>23</v>
      </c>
      <c r="BK100" s="49">
        <v>95.83333333333333</v>
      </c>
      <c r="BL100" s="48">
        <v>24</v>
      </c>
    </row>
    <row r="101" spans="1:64" ht="15">
      <c r="A101" s="64" t="s">
        <v>243</v>
      </c>
      <c r="B101" s="64" t="s">
        <v>212</v>
      </c>
      <c r="C101" s="65" t="s">
        <v>1692</v>
      </c>
      <c r="D101" s="66">
        <v>10</v>
      </c>
      <c r="E101" s="67" t="s">
        <v>136</v>
      </c>
      <c r="F101" s="68">
        <v>26</v>
      </c>
      <c r="G101" s="65"/>
      <c r="H101" s="69"/>
      <c r="I101" s="70"/>
      <c r="J101" s="70"/>
      <c r="K101" s="34" t="s">
        <v>65</v>
      </c>
      <c r="L101" s="77">
        <v>101</v>
      </c>
      <c r="M101" s="77"/>
      <c r="N101" s="72"/>
      <c r="O101" s="79" t="s">
        <v>268</v>
      </c>
      <c r="P101" s="81">
        <v>43607.657847222225</v>
      </c>
      <c r="Q101" s="79" t="s">
        <v>311</v>
      </c>
      <c r="R101" s="79"/>
      <c r="S101" s="79"/>
      <c r="T101" s="79"/>
      <c r="U101" s="79"/>
      <c r="V101" s="84" t="s">
        <v>497</v>
      </c>
      <c r="W101" s="81">
        <v>43607.657847222225</v>
      </c>
      <c r="X101" s="84" t="s">
        <v>546</v>
      </c>
      <c r="Y101" s="79"/>
      <c r="Z101" s="79"/>
      <c r="AA101" s="82" t="s">
        <v>628</v>
      </c>
      <c r="AB101" s="79"/>
      <c r="AC101" s="79" t="b">
        <v>0</v>
      </c>
      <c r="AD101" s="79">
        <v>0</v>
      </c>
      <c r="AE101" s="82" t="s">
        <v>664</v>
      </c>
      <c r="AF101" s="79" t="b">
        <v>0</v>
      </c>
      <c r="AG101" s="79" t="s">
        <v>666</v>
      </c>
      <c r="AH101" s="79"/>
      <c r="AI101" s="82" t="s">
        <v>664</v>
      </c>
      <c r="AJ101" s="79" t="b">
        <v>0</v>
      </c>
      <c r="AK101" s="79">
        <v>5</v>
      </c>
      <c r="AL101" s="82" t="s">
        <v>582</v>
      </c>
      <c r="AM101" s="79" t="s">
        <v>687</v>
      </c>
      <c r="AN101" s="79" t="b">
        <v>0</v>
      </c>
      <c r="AO101" s="82" t="s">
        <v>582</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1</v>
      </c>
      <c r="BC101" s="78" t="str">
        <f>REPLACE(INDEX(GroupVertices[Group],MATCH(Edges[[#This Row],[Vertex 2]],GroupVertices[Vertex],0)),1,1,"")</f>
        <v>5</v>
      </c>
      <c r="BD101" s="48"/>
      <c r="BE101" s="49"/>
      <c r="BF101" s="48"/>
      <c r="BG101" s="49"/>
      <c r="BH101" s="48"/>
      <c r="BI101" s="49"/>
      <c r="BJ101" s="48"/>
      <c r="BK101" s="49"/>
      <c r="BL101" s="48"/>
    </row>
    <row r="102" spans="1:64" ht="15">
      <c r="A102" s="64" t="s">
        <v>243</v>
      </c>
      <c r="B102" s="64" t="s">
        <v>212</v>
      </c>
      <c r="C102" s="65" t="s">
        <v>1692</v>
      </c>
      <c r="D102" s="66">
        <v>10</v>
      </c>
      <c r="E102" s="67" t="s">
        <v>136</v>
      </c>
      <c r="F102" s="68">
        <v>26</v>
      </c>
      <c r="G102" s="65"/>
      <c r="H102" s="69"/>
      <c r="I102" s="70"/>
      <c r="J102" s="70"/>
      <c r="K102" s="34" t="s">
        <v>65</v>
      </c>
      <c r="L102" s="77">
        <v>102</v>
      </c>
      <c r="M102" s="77"/>
      <c r="N102" s="72"/>
      <c r="O102" s="79" t="s">
        <v>268</v>
      </c>
      <c r="P102" s="81">
        <v>43607.77133101852</v>
      </c>
      <c r="Q102" s="79" t="s">
        <v>313</v>
      </c>
      <c r="R102" s="79"/>
      <c r="S102" s="79"/>
      <c r="T102" s="79" t="s">
        <v>442</v>
      </c>
      <c r="U102" s="79"/>
      <c r="V102" s="84" t="s">
        <v>497</v>
      </c>
      <c r="W102" s="81">
        <v>43607.77133101852</v>
      </c>
      <c r="X102" s="84" t="s">
        <v>548</v>
      </c>
      <c r="Y102" s="79"/>
      <c r="Z102" s="79"/>
      <c r="AA102" s="82" t="s">
        <v>630</v>
      </c>
      <c r="AB102" s="79"/>
      <c r="AC102" s="79" t="b">
        <v>0</v>
      </c>
      <c r="AD102" s="79">
        <v>0</v>
      </c>
      <c r="AE102" s="82" t="s">
        <v>664</v>
      </c>
      <c r="AF102" s="79" t="b">
        <v>0</v>
      </c>
      <c r="AG102" s="79" t="s">
        <v>666</v>
      </c>
      <c r="AH102" s="79"/>
      <c r="AI102" s="82" t="s">
        <v>664</v>
      </c>
      <c r="AJ102" s="79" t="b">
        <v>0</v>
      </c>
      <c r="AK102" s="79">
        <v>4</v>
      </c>
      <c r="AL102" s="82" t="s">
        <v>629</v>
      </c>
      <c r="AM102" s="79" t="s">
        <v>686</v>
      </c>
      <c r="AN102" s="79" t="b">
        <v>0</v>
      </c>
      <c r="AO102" s="82" t="s">
        <v>629</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1</v>
      </c>
      <c r="BC102" s="78" t="str">
        <f>REPLACE(INDEX(GroupVertices[Group],MATCH(Edges[[#This Row],[Vertex 2]],GroupVertices[Vertex],0)),1,1,"")</f>
        <v>5</v>
      </c>
      <c r="BD102" s="48"/>
      <c r="BE102" s="49"/>
      <c r="BF102" s="48"/>
      <c r="BG102" s="49"/>
      <c r="BH102" s="48"/>
      <c r="BI102" s="49"/>
      <c r="BJ102" s="48"/>
      <c r="BK102" s="49"/>
      <c r="BL102" s="48"/>
    </row>
    <row r="103" spans="1:64" ht="15">
      <c r="A103" s="64" t="s">
        <v>243</v>
      </c>
      <c r="B103" s="64" t="s">
        <v>244</v>
      </c>
      <c r="C103" s="65" t="s">
        <v>1691</v>
      </c>
      <c r="D103" s="66">
        <v>5.333333333333334</v>
      </c>
      <c r="E103" s="67" t="s">
        <v>136</v>
      </c>
      <c r="F103" s="68">
        <v>30</v>
      </c>
      <c r="G103" s="65"/>
      <c r="H103" s="69"/>
      <c r="I103" s="70"/>
      <c r="J103" s="70"/>
      <c r="K103" s="34" t="s">
        <v>65</v>
      </c>
      <c r="L103" s="77">
        <v>103</v>
      </c>
      <c r="M103" s="77"/>
      <c r="N103" s="72"/>
      <c r="O103" s="79" t="s">
        <v>268</v>
      </c>
      <c r="P103" s="81">
        <v>43607.62741898148</v>
      </c>
      <c r="Q103" s="79" t="s">
        <v>310</v>
      </c>
      <c r="R103" s="84" t="s">
        <v>373</v>
      </c>
      <c r="S103" s="79" t="s">
        <v>411</v>
      </c>
      <c r="T103" s="79" t="s">
        <v>426</v>
      </c>
      <c r="U103" s="79"/>
      <c r="V103" s="84" t="s">
        <v>497</v>
      </c>
      <c r="W103" s="81">
        <v>43607.62741898148</v>
      </c>
      <c r="X103" s="84" t="s">
        <v>545</v>
      </c>
      <c r="Y103" s="79"/>
      <c r="Z103" s="79"/>
      <c r="AA103" s="82" t="s">
        <v>627</v>
      </c>
      <c r="AB103" s="79"/>
      <c r="AC103" s="79" t="b">
        <v>0</v>
      </c>
      <c r="AD103" s="79">
        <v>9</v>
      </c>
      <c r="AE103" s="82" t="s">
        <v>664</v>
      </c>
      <c r="AF103" s="79" t="b">
        <v>0</v>
      </c>
      <c r="AG103" s="79" t="s">
        <v>666</v>
      </c>
      <c r="AH103" s="79"/>
      <c r="AI103" s="82" t="s">
        <v>664</v>
      </c>
      <c r="AJ103" s="79" t="b">
        <v>0</v>
      </c>
      <c r="AK103" s="79">
        <v>4</v>
      </c>
      <c r="AL103" s="82" t="s">
        <v>664</v>
      </c>
      <c r="AM103" s="79" t="s">
        <v>687</v>
      </c>
      <c r="AN103" s="79" t="b">
        <v>0</v>
      </c>
      <c r="AO103" s="82" t="s">
        <v>627</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v>2</v>
      </c>
      <c r="BE103" s="49">
        <v>7.407407407407407</v>
      </c>
      <c r="BF103" s="48">
        <v>0</v>
      </c>
      <c r="BG103" s="49">
        <v>0</v>
      </c>
      <c r="BH103" s="48">
        <v>0</v>
      </c>
      <c r="BI103" s="49">
        <v>0</v>
      </c>
      <c r="BJ103" s="48">
        <v>25</v>
      </c>
      <c r="BK103" s="49">
        <v>92.5925925925926</v>
      </c>
      <c r="BL103" s="48">
        <v>27</v>
      </c>
    </row>
    <row r="104" spans="1:64" ht="15">
      <c r="A104" s="64" t="s">
        <v>243</v>
      </c>
      <c r="B104" s="64" t="s">
        <v>244</v>
      </c>
      <c r="C104" s="65" t="s">
        <v>1691</v>
      </c>
      <c r="D104" s="66">
        <v>5.333333333333334</v>
      </c>
      <c r="E104" s="67" t="s">
        <v>136</v>
      </c>
      <c r="F104" s="68">
        <v>30</v>
      </c>
      <c r="G104" s="65"/>
      <c r="H104" s="69"/>
      <c r="I104" s="70"/>
      <c r="J104" s="70"/>
      <c r="K104" s="34" t="s">
        <v>65</v>
      </c>
      <c r="L104" s="77">
        <v>104</v>
      </c>
      <c r="M104" s="77"/>
      <c r="N104" s="72"/>
      <c r="O104" s="79" t="s">
        <v>268</v>
      </c>
      <c r="P104" s="81">
        <v>43607.77133101852</v>
      </c>
      <c r="Q104" s="79" t="s">
        <v>313</v>
      </c>
      <c r="R104" s="79"/>
      <c r="S104" s="79"/>
      <c r="T104" s="79" t="s">
        <v>442</v>
      </c>
      <c r="U104" s="79"/>
      <c r="V104" s="84" t="s">
        <v>497</v>
      </c>
      <c r="W104" s="81">
        <v>43607.77133101852</v>
      </c>
      <c r="X104" s="84" t="s">
        <v>548</v>
      </c>
      <c r="Y104" s="79"/>
      <c r="Z104" s="79"/>
      <c r="AA104" s="82" t="s">
        <v>630</v>
      </c>
      <c r="AB104" s="79"/>
      <c r="AC104" s="79" t="b">
        <v>0</v>
      </c>
      <c r="AD104" s="79">
        <v>0</v>
      </c>
      <c r="AE104" s="82" t="s">
        <v>664</v>
      </c>
      <c r="AF104" s="79" t="b">
        <v>0</v>
      </c>
      <c r="AG104" s="79" t="s">
        <v>666</v>
      </c>
      <c r="AH104" s="79"/>
      <c r="AI104" s="82" t="s">
        <v>664</v>
      </c>
      <c r="AJ104" s="79" t="b">
        <v>0</v>
      </c>
      <c r="AK104" s="79">
        <v>4</v>
      </c>
      <c r="AL104" s="82" t="s">
        <v>629</v>
      </c>
      <c r="AM104" s="79" t="s">
        <v>686</v>
      </c>
      <c r="AN104" s="79" t="b">
        <v>0</v>
      </c>
      <c r="AO104" s="82" t="s">
        <v>629</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243</v>
      </c>
      <c r="B105" s="64" t="s">
        <v>265</v>
      </c>
      <c r="C105" s="65" t="s">
        <v>1690</v>
      </c>
      <c r="D105" s="66">
        <v>3</v>
      </c>
      <c r="E105" s="67" t="s">
        <v>132</v>
      </c>
      <c r="F105" s="68">
        <v>32</v>
      </c>
      <c r="G105" s="65"/>
      <c r="H105" s="69"/>
      <c r="I105" s="70"/>
      <c r="J105" s="70"/>
      <c r="K105" s="34" t="s">
        <v>65</v>
      </c>
      <c r="L105" s="77">
        <v>105</v>
      </c>
      <c r="M105" s="77"/>
      <c r="N105" s="72"/>
      <c r="O105" s="79" t="s">
        <v>268</v>
      </c>
      <c r="P105" s="81">
        <v>43607.8055787037</v>
      </c>
      <c r="Q105" s="79" t="s">
        <v>316</v>
      </c>
      <c r="R105" s="84" t="s">
        <v>376</v>
      </c>
      <c r="S105" s="79" t="s">
        <v>414</v>
      </c>
      <c r="T105" s="79" t="s">
        <v>444</v>
      </c>
      <c r="U105" s="79"/>
      <c r="V105" s="84" t="s">
        <v>497</v>
      </c>
      <c r="W105" s="81">
        <v>43607.8055787037</v>
      </c>
      <c r="X105" s="84" t="s">
        <v>551</v>
      </c>
      <c r="Y105" s="79"/>
      <c r="Z105" s="79"/>
      <c r="AA105" s="82" t="s">
        <v>633</v>
      </c>
      <c r="AB105" s="79"/>
      <c r="AC105" s="79" t="b">
        <v>0</v>
      </c>
      <c r="AD105" s="79">
        <v>3</v>
      </c>
      <c r="AE105" s="82" t="s">
        <v>664</v>
      </c>
      <c r="AF105" s="79" t="b">
        <v>0</v>
      </c>
      <c r="AG105" s="79" t="s">
        <v>666</v>
      </c>
      <c r="AH105" s="79"/>
      <c r="AI105" s="82" t="s">
        <v>664</v>
      </c>
      <c r="AJ105" s="79" t="b">
        <v>0</v>
      </c>
      <c r="AK105" s="79">
        <v>1</v>
      </c>
      <c r="AL105" s="82" t="s">
        <v>664</v>
      </c>
      <c r="AM105" s="79" t="s">
        <v>687</v>
      </c>
      <c r="AN105" s="79" t="b">
        <v>0</v>
      </c>
      <c r="AO105" s="82" t="s">
        <v>633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2</v>
      </c>
      <c r="BE105" s="49">
        <v>6.451612903225806</v>
      </c>
      <c r="BF105" s="48">
        <v>0</v>
      </c>
      <c r="BG105" s="49">
        <v>0</v>
      </c>
      <c r="BH105" s="48">
        <v>0</v>
      </c>
      <c r="BI105" s="49">
        <v>0</v>
      </c>
      <c r="BJ105" s="48">
        <v>29</v>
      </c>
      <c r="BK105" s="49">
        <v>93.54838709677419</v>
      </c>
      <c r="BL105" s="48">
        <v>31</v>
      </c>
    </row>
    <row r="106" spans="1:64" ht="15">
      <c r="A106" s="64" t="s">
        <v>245</v>
      </c>
      <c r="B106" s="64" t="s">
        <v>245</v>
      </c>
      <c r="C106" s="65" t="s">
        <v>1690</v>
      </c>
      <c r="D106" s="66">
        <v>3</v>
      </c>
      <c r="E106" s="67" t="s">
        <v>132</v>
      </c>
      <c r="F106" s="68">
        <v>32</v>
      </c>
      <c r="G106" s="65"/>
      <c r="H106" s="69"/>
      <c r="I106" s="70"/>
      <c r="J106" s="70"/>
      <c r="K106" s="34" t="s">
        <v>65</v>
      </c>
      <c r="L106" s="77">
        <v>106</v>
      </c>
      <c r="M106" s="77"/>
      <c r="N106" s="72"/>
      <c r="O106" s="79" t="s">
        <v>176</v>
      </c>
      <c r="P106" s="81">
        <v>43607.781331018516</v>
      </c>
      <c r="Q106" s="79" t="s">
        <v>317</v>
      </c>
      <c r="R106" s="84" t="s">
        <v>377</v>
      </c>
      <c r="S106" s="79" t="s">
        <v>415</v>
      </c>
      <c r="T106" s="79" t="s">
        <v>438</v>
      </c>
      <c r="U106" s="79"/>
      <c r="V106" s="84" t="s">
        <v>498</v>
      </c>
      <c r="W106" s="81">
        <v>43607.781331018516</v>
      </c>
      <c r="X106" s="84" t="s">
        <v>552</v>
      </c>
      <c r="Y106" s="79"/>
      <c r="Z106" s="79"/>
      <c r="AA106" s="82" t="s">
        <v>634</v>
      </c>
      <c r="AB106" s="79"/>
      <c r="AC106" s="79" t="b">
        <v>0</v>
      </c>
      <c r="AD106" s="79">
        <v>15</v>
      </c>
      <c r="AE106" s="82" t="s">
        <v>664</v>
      </c>
      <c r="AF106" s="79" t="b">
        <v>0</v>
      </c>
      <c r="AG106" s="79" t="s">
        <v>666</v>
      </c>
      <c r="AH106" s="79"/>
      <c r="AI106" s="82" t="s">
        <v>664</v>
      </c>
      <c r="AJ106" s="79" t="b">
        <v>0</v>
      </c>
      <c r="AK106" s="79">
        <v>3</v>
      </c>
      <c r="AL106" s="82" t="s">
        <v>664</v>
      </c>
      <c r="AM106" s="79" t="s">
        <v>687</v>
      </c>
      <c r="AN106" s="79" t="b">
        <v>0</v>
      </c>
      <c r="AO106" s="82" t="s">
        <v>634</v>
      </c>
      <c r="AP106" s="79" t="s">
        <v>690</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2</v>
      </c>
      <c r="BE106" s="49">
        <v>11.764705882352942</v>
      </c>
      <c r="BF106" s="48">
        <v>0</v>
      </c>
      <c r="BG106" s="49">
        <v>0</v>
      </c>
      <c r="BH106" s="48">
        <v>0</v>
      </c>
      <c r="BI106" s="49">
        <v>0</v>
      </c>
      <c r="BJ106" s="48">
        <v>15</v>
      </c>
      <c r="BK106" s="49">
        <v>88.23529411764706</v>
      </c>
      <c r="BL106" s="48">
        <v>17</v>
      </c>
    </row>
    <row r="107" spans="1:64" ht="15">
      <c r="A107" s="64" t="s">
        <v>243</v>
      </c>
      <c r="B107" s="64" t="s">
        <v>245</v>
      </c>
      <c r="C107" s="65" t="s">
        <v>1690</v>
      </c>
      <c r="D107" s="66">
        <v>3</v>
      </c>
      <c r="E107" s="67" t="s">
        <v>132</v>
      </c>
      <c r="F107" s="68">
        <v>32</v>
      </c>
      <c r="G107" s="65"/>
      <c r="H107" s="69"/>
      <c r="I107" s="70"/>
      <c r="J107" s="70"/>
      <c r="K107" s="34" t="s">
        <v>65</v>
      </c>
      <c r="L107" s="77">
        <v>107</v>
      </c>
      <c r="M107" s="77"/>
      <c r="N107" s="72"/>
      <c r="O107" s="79" t="s">
        <v>268</v>
      </c>
      <c r="P107" s="81">
        <v>43608.66972222222</v>
      </c>
      <c r="Q107" s="79" t="s">
        <v>318</v>
      </c>
      <c r="R107" s="84" t="s">
        <v>377</v>
      </c>
      <c r="S107" s="79" t="s">
        <v>415</v>
      </c>
      <c r="T107" s="79" t="s">
        <v>438</v>
      </c>
      <c r="U107" s="79"/>
      <c r="V107" s="84" t="s">
        <v>497</v>
      </c>
      <c r="W107" s="81">
        <v>43608.66972222222</v>
      </c>
      <c r="X107" s="84" t="s">
        <v>553</v>
      </c>
      <c r="Y107" s="79"/>
      <c r="Z107" s="79"/>
      <c r="AA107" s="82" t="s">
        <v>635</v>
      </c>
      <c r="AB107" s="79"/>
      <c r="AC107" s="79" t="b">
        <v>0</v>
      </c>
      <c r="AD107" s="79">
        <v>0</v>
      </c>
      <c r="AE107" s="82" t="s">
        <v>664</v>
      </c>
      <c r="AF107" s="79" t="b">
        <v>0</v>
      </c>
      <c r="AG107" s="79" t="s">
        <v>666</v>
      </c>
      <c r="AH107" s="79"/>
      <c r="AI107" s="82" t="s">
        <v>664</v>
      </c>
      <c r="AJ107" s="79" t="b">
        <v>0</v>
      </c>
      <c r="AK107" s="79">
        <v>3</v>
      </c>
      <c r="AL107" s="82" t="s">
        <v>634</v>
      </c>
      <c r="AM107" s="79" t="s">
        <v>686</v>
      </c>
      <c r="AN107" s="79" t="b">
        <v>0</v>
      </c>
      <c r="AO107" s="82" t="s">
        <v>634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2</v>
      </c>
      <c r="BE107" s="49">
        <v>10.526315789473685</v>
      </c>
      <c r="BF107" s="48">
        <v>0</v>
      </c>
      <c r="BG107" s="49">
        <v>0</v>
      </c>
      <c r="BH107" s="48">
        <v>0</v>
      </c>
      <c r="BI107" s="49">
        <v>0</v>
      </c>
      <c r="BJ107" s="48">
        <v>17</v>
      </c>
      <c r="BK107" s="49">
        <v>89.47368421052632</v>
      </c>
      <c r="BL107" s="48">
        <v>19</v>
      </c>
    </row>
    <row r="108" spans="1:64" ht="15">
      <c r="A108" s="64" t="s">
        <v>243</v>
      </c>
      <c r="B108" s="64" t="s">
        <v>266</v>
      </c>
      <c r="C108" s="65" t="s">
        <v>1691</v>
      </c>
      <c r="D108" s="66">
        <v>5.333333333333334</v>
      </c>
      <c r="E108" s="67" t="s">
        <v>136</v>
      </c>
      <c r="F108" s="68">
        <v>30</v>
      </c>
      <c r="G108" s="65"/>
      <c r="H108" s="69"/>
      <c r="I108" s="70"/>
      <c r="J108" s="70"/>
      <c r="K108" s="34" t="s">
        <v>65</v>
      </c>
      <c r="L108" s="77">
        <v>108</v>
      </c>
      <c r="M108" s="77"/>
      <c r="N108" s="72"/>
      <c r="O108" s="79" t="s">
        <v>268</v>
      </c>
      <c r="P108" s="81">
        <v>43601.63717592593</v>
      </c>
      <c r="Q108" s="79" t="s">
        <v>319</v>
      </c>
      <c r="R108" s="84" t="s">
        <v>370</v>
      </c>
      <c r="S108" s="79" t="s">
        <v>409</v>
      </c>
      <c r="T108" s="79" t="s">
        <v>445</v>
      </c>
      <c r="U108" s="79"/>
      <c r="V108" s="84" t="s">
        <v>497</v>
      </c>
      <c r="W108" s="81">
        <v>43601.63717592593</v>
      </c>
      <c r="X108" s="84" t="s">
        <v>554</v>
      </c>
      <c r="Y108" s="79"/>
      <c r="Z108" s="79"/>
      <c r="AA108" s="82" t="s">
        <v>636</v>
      </c>
      <c r="AB108" s="79"/>
      <c r="AC108" s="79" t="b">
        <v>0</v>
      </c>
      <c r="AD108" s="79">
        <v>4</v>
      </c>
      <c r="AE108" s="82" t="s">
        <v>664</v>
      </c>
      <c r="AF108" s="79" t="b">
        <v>0</v>
      </c>
      <c r="AG108" s="79" t="s">
        <v>666</v>
      </c>
      <c r="AH108" s="79"/>
      <c r="AI108" s="82" t="s">
        <v>664</v>
      </c>
      <c r="AJ108" s="79" t="b">
        <v>0</v>
      </c>
      <c r="AK108" s="79">
        <v>0</v>
      </c>
      <c r="AL108" s="82" t="s">
        <v>664</v>
      </c>
      <c r="AM108" s="79" t="s">
        <v>687</v>
      </c>
      <c r="AN108" s="79" t="b">
        <v>0</v>
      </c>
      <c r="AO108" s="82" t="s">
        <v>636</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0</v>
      </c>
      <c r="BE108" s="49">
        <v>0</v>
      </c>
      <c r="BF108" s="48">
        <v>1</v>
      </c>
      <c r="BG108" s="49">
        <v>3.125</v>
      </c>
      <c r="BH108" s="48">
        <v>0</v>
      </c>
      <c r="BI108" s="49">
        <v>0</v>
      </c>
      <c r="BJ108" s="48">
        <v>31</v>
      </c>
      <c r="BK108" s="49">
        <v>96.875</v>
      </c>
      <c r="BL108" s="48">
        <v>32</v>
      </c>
    </row>
    <row r="109" spans="1:64" ht="15">
      <c r="A109" s="64" t="s">
        <v>243</v>
      </c>
      <c r="B109" s="64" t="s">
        <v>266</v>
      </c>
      <c r="C109" s="65" t="s">
        <v>1691</v>
      </c>
      <c r="D109" s="66">
        <v>5.333333333333334</v>
      </c>
      <c r="E109" s="67" t="s">
        <v>136</v>
      </c>
      <c r="F109" s="68">
        <v>30</v>
      </c>
      <c r="G109" s="65"/>
      <c r="H109" s="69"/>
      <c r="I109" s="70"/>
      <c r="J109" s="70"/>
      <c r="K109" s="34" t="s">
        <v>65</v>
      </c>
      <c r="L109" s="77">
        <v>109</v>
      </c>
      <c r="M109" s="77"/>
      <c r="N109" s="72"/>
      <c r="O109" s="79" t="s">
        <v>268</v>
      </c>
      <c r="P109" s="81">
        <v>43608.80069444444</v>
      </c>
      <c r="Q109" s="79" t="s">
        <v>320</v>
      </c>
      <c r="R109" s="84" t="s">
        <v>378</v>
      </c>
      <c r="S109" s="79" t="s">
        <v>409</v>
      </c>
      <c r="T109" s="79" t="s">
        <v>446</v>
      </c>
      <c r="U109" s="79"/>
      <c r="V109" s="84" t="s">
        <v>497</v>
      </c>
      <c r="W109" s="81">
        <v>43608.80069444444</v>
      </c>
      <c r="X109" s="84" t="s">
        <v>555</v>
      </c>
      <c r="Y109" s="79"/>
      <c r="Z109" s="79"/>
      <c r="AA109" s="82" t="s">
        <v>637</v>
      </c>
      <c r="AB109" s="79"/>
      <c r="AC109" s="79" t="b">
        <v>0</v>
      </c>
      <c r="AD109" s="79">
        <v>6</v>
      </c>
      <c r="AE109" s="82" t="s">
        <v>664</v>
      </c>
      <c r="AF109" s="79" t="b">
        <v>0</v>
      </c>
      <c r="AG109" s="79" t="s">
        <v>666</v>
      </c>
      <c r="AH109" s="79"/>
      <c r="AI109" s="82" t="s">
        <v>664</v>
      </c>
      <c r="AJ109" s="79" t="b">
        <v>0</v>
      </c>
      <c r="AK109" s="79">
        <v>4</v>
      </c>
      <c r="AL109" s="82" t="s">
        <v>664</v>
      </c>
      <c r="AM109" s="79" t="s">
        <v>687</v>
      </c>
      <c r="AN109" s="79" t="b">
        <v>0</v>
      </c>
      <c r="AO109" s="82" t="s">
        <v>637</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1</v>
      </c>
      <c r="BD109" s="48">
        <v>0</v>
      </c>
      <c r="BE109" s="49">
        <v>0</v>
      </c>
      <c r="BF109" s="48">
        <v>2</v>
      </c>
      <c r="BG109" s="49">
        <v>7.6923076923076925</v>
      </c>
      <c r="BH109" s="48">
        <v>0</v>
      </c>
      <c r="BI109" s="49">
        <v>0</v>
      </c>
      <c r="BJ109" s="48">
        <v>24</v>
      </c>
      <c r="BK109" s="49">
        <v>92.3076923076923</v>
      </c>
      <c r="BL109" s="48">
        <v>26</v>
      </c>
    </row>
    <row r="110" spans="1:64" ht="15">
      <c r="A110" s="64" t="s">
        <v>243</v>
      </c>
      <c r="B110" s="64" t="s">
        <v>267</v>
      </c>
      <c r="C110" s="65" t="s">
        <v>1690</v>
      </c>
      <c r="D110" s="66">
        <v>3</v>
      </c>
      <c r="E110" s="67" t="s">
        <v>132</v>
      </c>
      <c r="F110" s="68">
        <v>32</v>
      </c>
      <c r="G110" s="65"/>
      <c r="H110" s="69"/>
      <c r="I110" s="70"/>
      <c r="J110" s="70"/>
      <c r="K110" s="34" t="s">
        <v>65</v>
      </c>
      <c r="L110" s="77">
        <v>110</v>
      </c>
      <c r="M110" s="77"/>
      <c r="N110" s="72"/>
      <c r="O110" s="79" t="s">
        <v>268</v>
      </c>
      <c r="P110" s="81">
        <v>43609.56599537037</v>
      </c>
      <c r="Q110" s="79" t="s">
        <v>321</v>
      </c>
      <c r="R110" s="84" t="s">
        <v>379</v>
      </c>
      <c r="S110" s="79" t="s">
        <v>403</v>
      </c>
      <c r="T110" s="79" t="s">
        <v>447</v>
      </c>
      <c r="U110" s="79"/>
      <c r="V110" s="84" t="s">
        <v>497</v>
      </c>
      <c r="W110" s="81">
        <v>43609.56599537037</v>
      </c>
      <c r="X110" s="84" t="s">
        <v>556</v>
      </c>
      <c r="Y110" s="79"/>
      <c r="Z110" s="79"/>
      <c r="AA110" s="82" t="s">
        <v>638</v>
      </c>
      <c r="AB110" s="79"/>
      <c r="AC110" s="79" t="b">
        <v>0</v>
      </c>
      <c r="AD110" s="79">
        <v>0</v>
      </c>
      <c r="AE110" s="82" t="s">
        <v>664</v>
      </c>
      <c r="AF110" s="79" t="b">
        <v>0</v>
      </c>
      <c r="AG110" s="79" t="s">
        <v>666</v>
      </c>
      <c r="AH110" s="79"/>
      <c r="AI110" s="82" t="s">
        <v>664</v>
      </c>
      <c r="AJ110" s="79" t="b">
        <v>0</v>
      </c>
      <c r="AK110" s="79">
        <v>0</v>
      </c>
      <c r="AL110" s="82" t="s">
        <v>664</v>
      </c>
      <c r="AM110" s="79" t="s">
        <v>687</v>
      </c>
      <c r="AN110" s="79" t="b">
        <v>0</v>
      </c>
      <c r="AO110" s="82" t="s">
        <v>638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1</v>
      </c>
      <c r="BE110" s="49">
        <v>4.3478260869565215</v>
      </c>
      <c r="BF110" s="48">
        <v>0</v>
      </c>
      <c r="BG110" s="49">
        <v>0</v>
      </c>
      <c r="BH110" s="48">
        <v>0</v>
      </c>
      <c r="BI110" s="49">
        <v>0</v>
      </c>
      <c r="BJ110" s="48">
        <v>22</v>
      </c>
      <c r="BK110" s="49">
        <v>95.65217391304348</v>
      </c>
      <c r="BL110" s="48">
        <v>23</v>
      </c>
    </row>
    <row r="111" spans="1:64" ht="15">
      <c r="A111" s="64" t="s">
        <v>246</v>
      </c>
      <c r="B111" s="64" t="s">
        <v>246</v>
      </c>
      <c r="C111" s="65" t="s">
        <v>1691</v>
      </c>
      <c r="D111" s="66">
        <v>5.333333333333334</v>
      </c>
      <c r="E111" s="67" t="s">
        <v>136</v>
      </c>
      <c r="F111" s="68">
        <v>30</v>
      </c>
      <c r="G111" s="65"/>
      <c r="H111" s="69"/>
      <c r="I111" s="70"/>
      <c r="J111" s="70"/>
      <c r="K111" s="34" t="s">
        <v>65</v>
      </c>
      <c r="L111" s="77">
        <v>111</v>
      </c>
      <c r="M111" s="77"/>
      <c r="N111" s="72"/>
      <c r="O111" s="79" t="s">
        <v>176</v>
      </c>
      <c r="P111" s="81">
        <v>43601.644421296296</v>
      </c>
      <c r="Q111" s="79" t="s">
        <v>322</v>
      </c>
      <c r="R111" s="84" t="s">
        <v>380</v>
      </c>
      <c r="S111" s="79" t="s">
        <v>398</v>
      </c>
      <c r="T111" s="79" t="s">
        <v>448</v>
      </c>
      <c r="U111" s="84" t="s">
        <v>463</v>
      </c>
      <c r="V111" s="84" t="s">
        <v>463</v>
      </c>
      <c r="W111" s="81">
        <v>43601.644421296296</v>
      </c>
      <c r="X111" s="84" t="s">
        <v>557</v>
      </c>
      <c r="Y111" s="79"/>
      <c r="Z111" s="79"/>
      <c r="AA111" s="82" t="s">
        <v>639</v>
      </c>
      <c r="AB111" s="79"/>
      <c r="AC111" s="79" t="b">
        <v>0</v>
      </c>
      <c r="AD111" s="79">
        <v>47</v>
      </c>
      <c r="AE111" s="82" t="s">
        <v>664</v>
      </c>
      <c r="AF111" s="79" t="b">
        <v>0</v>
      </c>
      <c r="AG111" s="79" t="s">
        <v>666</v>
      </c>
      <c r="AH111" s="79"/>
      <c r="AI111" s="82" t="s">
        <v>664</v>
      </c>
      <c r="AJ111" s="79" t="b">
        <v>0</v>
      </c>
      <c r="AK111" s="79">
        <v>5</v>
      </c>
      <c r="AL111" s="82" t="s">
        <v>664</v>
      </c>
      <c r="AM111" s="79" t="s">
        <v>688</v>
      </c>
      <c r="AN111" s="79" t="b">
        <v>0</v>
      </c>
      <c r="AO111" s="82" t="s">
        <v>639</v>
      </c>
      <c r="AP111" s="79" t="s">
        <v>690</v>
      </c>
      <c r="AQ111" s="79">
        <v>0</v>
      </c>
      <c r="AR111" s="79">
        <v>0</v>
      </c>
      <c r="AS111" s="79"/>
      <c r="AT111" s="79"/>
      <c r="AU111" s="79"/>
      <c r="AV111" s="79"/>
      <c r="AW111" s="79"/>
      <c r="AX111" s="79"/>
      <c r="AY111" s="79"/>
      <c r="AZ111" s="79"/>
      <c r="BA111">
        <v>2</v>
      </c>
      <c r="BB111" s="78" t="str">
        <f>REPLACE(INDEX(GroupVertices[Group],MATCH(Edges[[#This Row],[Vertex 1]],GroupVertices[Vertex],0)),1,1,"")</f>
        <v>4</v>
      </c>
      <c r="BC111" s="78" t="str">
        <f>REPLACE(INDEX(GroupVertices[Group],MATCH(Edges[[#This Row],[Vertex 2]],GroupVertices[Vertex],0)),1,1,"")</f>
        <v>4</v>
      </c>
      <c r="BD111" s="48">
        <v>2</v>
      </c>
      <c r="BE111" s="49">
        <v>8</v>
      </c>
      <c r="BF111" s="48">
        <v>0</v>
      </c>
      <c r="BG111" s="49">
        <v>0</v>
      </c>
      <c r="BH111" s="48">
        <v>0</v>
      </c>
      <c r="BI111" s="49">
        <v>0</v>
      </c>
      <c r="BJ111" s="48">
        <v>23</v>
      </c>
      <c r="BK111" s="49">
        <v>92</v>
      </c>
      <c r="BL111" s="48">
        <v>25</v>
      </c>
    </row>
    <row r="112" spans="1:64" ht="15">
      <c r="A112" s="64" t="s">
        <v>246</v>
      </c>
      <c r="B112" s="64" t="s">
        <v>246</v>
      </c>
      <c r="C112" s="65" t="s">
        <v>1691</v>
      </c>
      <c r="D112" s="66">
        <v>5.333333333333334</v>
      </c>
      <c r="E112" s="67" t="s">
        <v>136</v>
      </c>
      <c r="F112" s="68">
        <v>30</v>
      </c>
      <c r="G112" s="65"/>
      <c r="H112" s="69"/>
      <c r="I112" s="70"/>
      <c r="J112" s="70"/>
      <c r="K112" s="34" t="s">
        <v>65</v>
      </c>
      <c r="L112" s="77">
        <v>112</v>
      </c>
      <c r="M112" s="77"/>
      <c r="N112" s="72"/>
      <c r="O112" s="79" t="s">
        <v>176</v>
      </c>
      <c r="P112" s="81">
        <v>43608.70929398148</v>
      </c>
      <c r="Q112" s="79" t="s">
        <v>323</v>
      </c>
      <c r="R112" s="84" t="s">
        <v>381</v>
      </c>
      <c r="S112" s="79" t="s">
        <v>398</v>
      </c>
      <c r="T112" s="79" t="s">
        <v>449</v>
      </c>
      <c r="U112" s="84" t="s">
        <v>464</v>
      </c>
      <c r="V112" s="84" t="s">
        <v>464</v>
      </c>
      <c r="W112" s="81">
        <v>43608.70929398148</v>
      </c>
      <c r="X112" s="84" t="s">
        <v>558</v>
      </c>
      <c r="Y112" s="79"/>
      <c r="Z112" s="79"/>
      <c r="AA112" s="82" t="s">
        <v>640</v>
      </c>
      <c r="AB112" s="79"/>
      <c r="AC112" s="79" t="b">
        <v>0</v>
      </c>
      <c r="AD112" s="79">
        <v>8</v>
      </c>
      <c r="AE112" s="82" t="s">
        <v>664</v>
      </c>
      <c r="AF112" s="79" t="b">
        <v>0</v>
      </c>
      <c r="AG112" s="79" t="s">
        <v>666</v>
      </c>
      <c r="AH112" s="79"/>
      <c r="AI112" s="82" t="s">
        <v>664</v>
      </c>
      <c r="AJ112" s="79" t="b">
        <v>0</v>
      </c>
      <c r="AK112" s="79">
        <v>4</v>
      </c>
      <c r="AL112" s="82" t="s">
        <v>664</v>
      </c>
      <c r="AM112" s="79" t="s">
        <v>674</v>
      </c>
      <c r="AN112" s="79" t="b">
        <v>0</v>
      </c>
      <c r="AO112" s="82" t="s">
        <v>640</v>
      </c>
      <c r="AP112" s="79" t="s">
        <v>690</v>
      </c>
      <c r="AQ112" s="79">
        <v>0</v>
      </c>
      <c r="AR112" s="79">
        <v>0</v>
      </c>
      <c r="AS112" s="79"/>
      <c r="AT112" s="79"/>
      <c r="AU112" s="79"/>
      <c r="AV112" s="79"/>
      <c r="AW112" s="79"/>
      <c r="AX112" s="79"/>
      <c r="AY112" s="79"/>
      <c r="AZ112" s="79"/>
      <c r="BA112">
        <v>2</v>
      </c>
      <c r="BB112" s="78" t="str">
        <f>REPLACE(INDEX(GroupVertices[Group],MATCH(Edges[[#This Row],[Vertex 1]],GroupVertices[Vertex],0)),1,1,"")</f>
        <v>4</v>
      </c>
      <c r="BC112" s="78" t="str">
        <f>REPLACE(INDEX(GroupVertices[Group],MATCH(Edges[[#This Row],[Vertex 2]],GroupVertices[Vertex],0)),1,1,"")</f>
        <v>4</v>
      </c>
      <c r="BD112" s="48">
        <v>1</v>
      </c>
      <c r="BE112" s="49">
        <v>4.761904761904762</v>
      </c>
      <c r="BF112" s="48">
        <v>0</v>
      </c>
      <c r="BG112" s="49">
        <v>0</v>
      </c>
      <c r="BH112" s="48">
        <v>0</v>
      </c>
      <c r="BI112" s="49">
        <v>0</v>
      </c>
      <c r="BJ112" s="48">
        <v>20</v>
      </c>
      <c r="BK112" s="49">
        <v>95.23809523809524</v>
      </c>
      <c r="BL112" s="48">
        <v>21</v>
      </c>
    </row>
    <row r="113" spans="1:64" ht="15">
      <c r="A113" s="64" t="s">
        <v>243</v>
      </c>
      <c r="B113" s="64" t="s">
        <v>246</v>
      </c>
      <c r="C113" s="65" t="s">
        <v>1691</v>
      </c>
      <c r="D113" s="66">
        <v>5.333333333333334</v>
      </c>
      <c r="E113" s="67" t="s">
        <v>136</v>
      </c>
      <c r="F113" s="68">
        <v>30</v>
      </c>
      <c r="G113" s="65"/>
      <c r="H113" s="69"/>
      <c r="I113" s="70"/>
      <c r="J113" s="70"/>
      <c r="K113" s="34" t="s">
        <v>65</v>
      </c>
      <c r="L113" s="77">
        <v>113</v>
      </c>
      <c r="M113" s="77"/>
      <c r="N113" s="72"/>
      <c r="O113" s="79" t="s">
        <v>268</v>
      </c>
      <c r="P113" s="81">
        <v>43601.69767361111</v>
      </c>
      <c r="Q113" s="79" t="s">
        <v>324</v>
      </c>
      <c r="R113" s="79"/>
      <c r="S113" s="79"/>
      <c r="T113" s="79" t="s">
        <v>450</v>
      </c>
      <c r="U113" s="79"/>
      <c r="V113" s="84" t="s">
        <v>497</v>
      </c>
      <c r="W113" s="81">
        <v>43601.69767361111</v>
      </c>
      <c r="X113" s="84" t="s">
        <v>559</v>
      </c>
      <c r="Y113" s="79"/>
      <c r="Z113" s="79"/>
      <c r="AA113" s="82" t="s">
        <v>641</v>
      </c>
      <c r="AB113" s="79"/>
      <c r="AC113" s="79" t="b">
        <v>0</v>
      </c>
      <c r="AD113" s="79">
        <v>0</v>
      </c>
      <c r="AE113" s="82" t="s">
        <v>664</v>
      </c>
      <c r="AF113" s="79" t="b">
        <v>0</v>
      </c>
      <c r="AG113" s="79" t="s">
        <v>666</v>
      </c>
      <c r="AH113" s="79"/>
      <c r="AI113" s="82" t="s">
        <v>664</v>
      </c>
      <c r="AJ113" s="79" t="b">
        <v>0</v>
      </c>
      <c r="AK113" s="79">
        <v>5</v>
      </c>
      <c r="AL113" s="82" t="s">
        <v>639</v>
      </c>
      <c r="AM113" s="79" t="s">
        <v>686</v>
      </c>
      <c r="AN113" s="79" t="b">
        <v>0</v>
      </c>
      <c r="AO113" s="82" t="s">
        <v>639</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4</v>
      </c>
      <c r="BD113" s="48">
        <v>2</v>
      </c>
      <c r="BE113" s="49">
        <v>10.526315789473685</v>
      </c>
      <c r="BF113" s="48">
        <v>0</v>
      </c>
      <c r="BG113" s="49">
        <v>0</v>
      </c>
      <c r="BH113" s="48">
        <v>0</v>
      </c>
      <c r="BI113" s="49">
        <v>0</v>
      </c>
      <c r="BJ113" s="48">
        <v>17</v>
      </c>
      <c r="BK113" s="49">
        <v>89.47368421052632</v>
      </c>
      <c r="BL113" s="48">
        <v>19</v>
      </c>
    </row>
    <row r="114" spans="1:64" ht="15">
      <c r="A114" s="64" t="s">
        <v>243</v>
      </c>
      <c r="B114" s="64" t="s">
        <v>246</v>
      </c>
      <c r="C114" s="65" t="s">
        <v>1691</v>
      </c>
      <c r="D114" s="66">
        <v>5.333333333333334</v>
      </c>
      <c r="E114" s="67" t="s">
        <v>136</v>
      </c>
      <c r="F114" s="68">
        <v>30</v>
      </c>
      <c r="G114" s="65"/>
      <c r="H114" s="69"/>
      <c r="I114" s="70"/>
      <c r="J114" s="70"/>
      <c r="K114" s="34" t="s">
        <v>65</v>
      </c>
      <c r="L114" s="77">
        <v>114</v>
      </c>
      <c r="M114" s="77"/>
      <c r="N114" s="72"/>
      <c r="O114" s="79" t="s">
        <v>268</v>
      </c>
      <c r="P114" s="81">
        <v>43609.66773148148</v>
      </c>
      <c r="Q114" s="79" t="s">
        <v>325</v>
      </c>
      <c r="R114" s="79"/>
      <c r="S114" s="79"/>
      <c r="T114" s="79" t="s">
        <v>451</v>
      </c>
      <c r="U114" s="79"/>
      <c r="V114" s="84" t="s">
        <v>497</v>
      </c>
      <c r="W114" s="81">
        <v>43609.66773148148</v>
      </c>
      <c r="X114" s="84" t="s">
        <v>560</v>
      </c>
      <c r="Y114" s="79"/>
      <c r="Z114" s="79"/>
      <c r="AA114" s="82" t="s">
        <v>642</v>
      </c>
      <c r="AB114" s="79"/>
      <c r="AC114" s="79" t="b">
        <v>0</v>
      </c>
      <c r="AD114" s="79">
        <v>0</v>
      </c>
      <c r="AE114" s="82" t="s">
        <v>664</v>
      </c>
      <c r="AF114" s="79" t="b">
        <v>0</v>
      </c>
      <c r="AG114" s="79" t="s">
        <v>666</v>
      </c>
      <c r="AH114" s="79"/>
      <c r="AI114" s="82" t="s">
        <v>664</v>
      </c>
      <c r="AJ114" s="79" t="b">
        <v>0</v>
      </c>
      <c r="AK114" s="79">
        <v>4</v>
      </c>
      <c r="AL114" s="82" t="s">
        <v>640</v>
      </c>
      <c r="AM114" s="79" t="s">
        <v>686</v>
      </c>
      <c r="AN114" s="79" t="b">
        <v>0</v>
      </c>
      <c r="AO114" s="82" t="s">
        <v>640</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4</v>
      </c>
      <c r="BD114" s="48">
        <v>1</v>
      </c>
      <c r="BE114" s="49">
        <v>4.3478260869565215</v>
      </c>
      <c r="BF114" s="48">
        <v>0</v>
      </c>
      <c r="BG114" s="49">
        <v>0</v>
      </c>
      <c r="BH114" s="48">
        <v>0</v>
      </c>
      <c r="BI114" s="49">
        <v>0</v>
      </c>
      <c r="BJ114" s="48">
        <v>22</v>
      </c>
      <c r="BK114" s="49">
        <v>95.65217391304348</v>
      </c>
      <c r="BL114" s="48">
        <v>23</v>
      </c>
    </row>
    <row r="115" spans="1:64" ht="15">
      <c r="A115" s="64" t="s">
        <v>243</v>
      </c>
      <c r="B115" s="64" t="s">
        <v>243</v>
      </c>
      <c r="C115" s="65" t="s">
        <v>1693</v>
      </c>
      <c r="D115" s="66">
        <v>10</v>
      </c>
      <c r="E115" s="67" t="s">
        <v>136</v>
      </c>
      <c r="F115" s="68">
        <v>20</v>
      </c>
      <c r="G115" s="65"/>
      <c r="H115" s="69"/>
      <c r="I115" s="70"/>
      <c r="J115" s="70"/>
      <c r="K115" s="34" t="s">
        <v>65</v>
      </c>
      <c r="L115" s="77">
        <v>115</v>
      </c>
      <c r="M115" s="77"/>
      <c r="N115" s="72"/>
      <c r="O115" s="79" t="s">
        <v>176</v>
      </c>
      <c r="P115" s="81">
        <v>43556.891388888886</v>
      </c>
      <c r="Q115" s="79" t="s">
        <v>326</v>
      </c>
      <c r="R115" s="84" t="s">
        <v>356</v>
      </c>
      <c r="S115" s="79" t="s">
        <v>403</v>
      </c>
      <c r="T115" s="79" t="s">
        <v>423</v>
      </c>
      <c r="U115" s="84" t="s">
        <v>465</v>
      </c>
      <c r="V115" s="84" t="s">
        <v>465</v>
      </c>
      <c r="W115" s="81">
        <v>43556.891388888886</v>
      </c>
      <c r="X115" s="84" t="s">
        <v>561</v>
      </c>
      <c r="Y115" s="79"/>
      <c r="Z115" s="79"/>
      <c r="AA115" s="82" t="s">
        <v>643</v>
      </c>
      <c r="AB115" s="79"/>
      <c r="AC115" s="79" t="b">
        <v>0</v>
      </c>
      <c r="AD115" s="79">
        <v>4</v>
      </c>
      <c r="AE115" s="82" t="s">
        <v>664</v>
      </c>
      <c r="AF115" s="79" t="b">
        <v>0</v>
      </c>
      <c r="AG115" s="79" t="s">
        <v>666</v>
      </c>
      <c r="AH115" s="79"/>
      <c r="AI115" s="82" t="s">
        <v>664</v>
      </c>
      <c r="AJ115" s="79" t="b">
        <v>0</v>
      </c>
      <c r="AK115" s="79">
        <v>5</v>
      </c>
      <c r="AL115" s="82" t="s">
        <v>664</v>
      </c>
      <c r="AM115" s="79" t="s">
        <v>687</v>
      </c>
      <c r="AN115" s="79" t="b">
        <v>0</v>
      </c>
      <c r="AO115" s="82" t="s">
        <v>643</v>
      </c>
      <c r="AP115" s="79" t="s">
        <v>690</v>
      </c>
      <c r="AQ115" s="79">
        <v>0</v>
      </c>
      <c r="AR115" s="79">
        <v>0</v>
      </c>
      <c r="AS115" s="79"/>
      <c r="AT115" s="79"/>
      <c r="AU115" s="79"/>
      <c r="AV115" s="79"/>
      <c r="AW115" s="79"/>
      <c r="AX115" s="79"/>
      <c r="AY115" s="79"/>
      <c r="AZ115" s="79"/>
      <c r="BA115">
        <v>7</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20</v>
      </c>
      <c r="BK115" s="49">
        <v>100</v>
      </c>
      <c r="BL115" s="48">
        <v>20</v>
      </c>
    </row>
    <row r="116" spans="1:64" ht="15">
      <c r="A116" s="64" t="s">
        <v>243</v>
      </c>
      <c r="B116" s="64" t="s">
        <v>243</v>
      </c>
      <c r="C116" s="65" t="s">
        <v>1693</v>
      </c>
      <c r="D116" s="66">
        <v>10</v>
      </c>
      <c r="E116" s="67" t="s">
        <v>136</v>
      </c>
      <c r="F116" s="68">
        <v>20</v>
      </c>
      <c r="G116" s="65"/>
      <c r="H116" s="69"/>
      <c r="I116" s="70"/>
      <c r="J116" s="70"/>
      <c r="K116" s="34" t="s">
        <v>65</v>
      </c>
      <c r="L116" s="77">
        <v>116</v>
      </c>
      <c r="M116" s="77"/>
      <c r="N116" s="72"/>
      <c r="O116" s="79" t="s">
        <v>176</v>
      </c>
      <c r="P116" s="81">
        <v>43600.648043981484</v>
      </c>
      <c r="Q116" s="79" t="s">
        <v>327</v>
      </c>
      <c r="R116" s="84" t="s">
        <v>382</v>
      </c>
      <c r="S116" s="79" t="s">
        <v>398</v>
      </c>
      <c r="T116" s="79" t="s">
        <v>452</v>
      </c>
      <c r="U116" s="84" t="s">
        <v>466</v>
      </c>
      <c r="V116" s="84" t="s">
        <v>466</v>
      </c>
      <c r="W116" s="81">
        <v>43600.648043981484</v>
      </c>
      <c r="X116" s="84" t="s">
        <v>562</v>
      </c>
      <c r="Y116" s="79"/>
      <c r="Z116" s="79"/>
      <c r="AA116" s="82" t="s">
        <v>644</v>
      </c>
      <c r="AB116" s="79"/>
      <c r="AC116" s="79" t="b">
        <v>0</v>
      </c>
      <c r="AD116" s="79">
        <v>5</v>
      </c>
      <c r="AE116" s="82" t="s">
        <v>664</v>
      </c>
      <c r="AF116" s="79" t="b">
        <v>0</v>
      </c>
      <c r="AG116" s="79" t="s">
        <v>666</v>
      </c>
      <c r="AH116" s="79"/>
      <c r="AI116" s="82" t="s">
        <v>664</v>
      </c>
      <c r="AJ116" s="79" t="b">
        <v>0</v>
      </c>
      <c r="AK116" s="79">
        <v>1</v>
      </c>
      <c r="AL116" s="82" t="s">
        <v>664</v>
      </c>
      <c r="AM116" s="79" t="s">
        <v>687</v>
      </c>
      <c r="AN116" s="79" t="b">
        <v>0</v>
      </c>
      <c r="AO116" s="82" t="s">
        <v>644</v>
      </c>
      <c r="AP116" s="79" t="s">
        <v>176</v>
      </c>
      <c r="AQ116" s="79">
        <v>0</v>
      </c>
      <c r="AR116" s="79">
        <v>0</v>
      </c>
      <c r="AS116" s="79"/>
      <c r="AT116" s="79"/>
      <c r="AU116" s="79"/>
      <c r="AV116" s="79"/>
      <c r="AW116" s="79"/>
      <c r="AX116" s="79"/>
      <c r="AY116" s="79"/>
      <c r="AZ116" s="79"/>
      <c r="BA116">
        <v>7</v>
      </c>
      <c r="BB116" s="78" t="str">
        <f>REPLACE(INDEX(GroupVertices[Group],MATCH(Edges[[#This Row],[Vertex 1]],GroupVertices[Vertex],0)),1,1,"")</f>
        <v>1</v>
      </c>
      <c r="BC116" s="78" t="str">
        <f>REPLACE(INDEX(GroupVertices[Group],MATCH(Edges[[#This Row],[Vertex 2]],GroupVertices[Vertex],0)),1,1,"")</f>
        <v>1</v>
      </c>
      <c r="BD116" s="48">
        <v>2</v>
      </c>
      <c r="BE116" s="49">
        <v>7.407407407407407</v>
      </c>
      <c r="BF116" s="48">
        <v>1</v>
      </c>
      <c r="BG116" s="49">
        <v>3.7037037037037037</v>
      </c>
      <c r="BH116" s="48">
        <v>0</v>
      </c>
      <c r="BI116" s="49">
        <v>0</v>
      </c>
      <c r="BJ116" s="48">
        <v>24</v>
      </c>
      <c r="BK116" s="49">
        <v>88.88888888888889</v>
      </c>
      <c r="BL116" s="48">
        <v>27</v>
      </c>
    </row>
    <row r="117" spans="1:64" ht="15">
      <c r="A117" s="64" t="s">
        <v>243</v>
      </c>
      <c r="B117" s="64" t="s">
        <v>243</v>
      </c>
      <c r="C117" s="65" t="s">
        <v>1693</v>
      </c>
      <c r="D117" s="66">
        <v>10</v>
      </c>
      <c r="E117" s="67" t="s">
        <v>136</v>
      </c>
      <c r="F117" s="68">
        <v>20</v>
      </c>
      <c r="G117" s="65"/>
      <c r="H117" s="69"/>
      <c r="I117" s="70"/>
      <c r="J117" s="70"/>
      <c r="K117" s="34" t="s">
        <v>65</v>
      </c>
      <c r="L117" s="77">
        <v>117</v>
      </c>
      <c r="M117" s="77"/>
      <c r="N117" s="72"/>
      <c r="O117" s="79" t="s">
        <v>176</v>
      </c>
      <c r="P117" s="81">
        <v>43600.88402777778</v>
      </c>
      <c r="Q117" s="79" t="s">
        <v>328</v>
      </c>
      <c r="R117" s="84" t="s">
        <v>348</v>
      </c>
      <c r="S117" s="79" t="s">
        <v>398</v>
      </c>
      <c r="T117" s="79" t="s">
        <v>418</v>
      </c>
      <c r="U117" s="84" t="s">
        <v>455</v>
      </c>
      <c r="V117" s="84" t="s">
        <v>455</v>
      </c>
      <c r="W117" s="81">
        <v>43600.88402777778</v>
      </c>
      <c r="X117" s="84" t="s">
        <v>563</v>
      </c>
      <c r="Y117" s="79"/>
      <c r="Z117" s="79"/>
      <c r="AA117" s="82" t="s">
        <v>645</v>
      </c>
      <c r="AB117" s="79"/>
      <c r="AC117" s="79" t="b">
        <v>0</v>
      </c>
      <c r="AD117" s="79">
        <v>2</v>
      </c>
      <c r="AE117" s="82" t="s">
        <v>664</v>
      </c>
      <c r="AF117" s="79" t="b">
        <v>0</v>
      </c>
      <c r="AG117" s="79" t="s">
        <v>666</v>
      </c>
      <c r="AH117" s="79"/>
      <c r="AI117" s="82" t="s">
        <v>664</v>
      </c>
      <c r="AJ117" s="79" t="b">
        <v>0</v>
      </c>
      <c r="AK117" s="79">
        <v>2</v>
      </c>
      <c r="AL117" s="82" t="s">
        <v>664</v>
      </c>
      <c r="AM117" s="79" t="s">
        <v>687</v>
      </c>
      <c r="AN117" s="79" t="b">
        <v>0</v>
      </c>
      <c r="AO117" s="82" t="s">
        <v>645</v>
      </c>
      <c r="AP117" s="79" t="s">
        <v>176</v>
      </c>
      <c r="AQ117" s="79">
        <v>0</v>
      </c>
      <c r="AR117" s="79">
        <v>0</v>
      </c>
      <c r="AS117" s="79"/>
      <c r="AT117" s="79"/>
      <c r="AU117" s="79"/>
      <c r="AV117" s="79"/>
      <c r="AW117" s="79"/>
      <c r="AX117" s="79"/>
      <c r="AY117" s="79"/>
      <c r="AZ117" s="79"/>
      <c r="BA117">
        <v>7</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19</v>
      </c>
      <c r="BK117" s="49">
        <v>100</v>
      </c>
      <c r="BL117" s="48">
        <v>19</v>
      </c>
    </row>
    <row r="118" spans="1:64" ht="15">
      <c r="A118" s="64" t="s">
        <v>243</v>
      </c>
      <c r="B118" s="64" t="s">
        <v>243</v>
      </c>
      <c r="C118" s="65" t="s">
        <v>1693</v>
      </c>
      <c r="D118" s="66">
        <v>10</v>
      </c>
      <c r="E118" s="67" t="s">
        <v>136</v>
      </c>
      <c r="F118" s="68">
        <v>20</v>
      </c>
      <c r="G118" s="65"/>
      <c r="H118" s="69"/>
      <c r="I118" s="70"/>
      <c r="J118" s="70"/>
      <c r="K118" s="34" t="s">
        <v>65</v>
      </c>
      <c r="L118" s="77">
        <v>118</v>
      </c>
      <c r="M118" s="77"/>
      <c r="N118" s="72"/>
      <c r="O118" s="79" t="s">
        <v>176</v>
      </c>
      <c r="P118" s="81">
        <v>43602.54225694444</v>
      </c>
      <c r="Q118" s="79" t="s">
        <v>329</v>
      </c>
      <c r="R118" s="84" t="s">
        <v>383</v>
      </c>
      <c r="S118" s="79" t="s">
        <v>409</v>
      </c>
      <c r="T118" s="79" t="s">
        <v>453</v>
      </c>
      <c r="U118" s="79"/>
      <c r="V118" s="84" t="s">
        <v>497</v>
      </c>
      <c r="W118" s="81">
        <v>43602.54225694444</v>
      </c>
      <c r="X118" s="84" t="s">
        <v>564</v>
      </c>
      <c r="Y118" s="79"/>
      <c r="Z118" s="79"/>
      <c r="AA118" s="82" t="s">
        <v>646</v>
      </c>
      <c r="AB118" s="79"/>
      <c r="AC118" s="79" t="b">
        <v>0</v>
      </c>
      <c r="AD118" s="79">
        <v>2</v>
      </c>
      <c r="AE118" s="82" t="s">
        <v>664</v>
      </c>
      <c r="AF118" s="79" t="b">
        <v>0</v>
      </c>
      <c r="AG118" s="79" t="s">
        <v>666</v>
      </c>
      <c r="AH118" s="79"/>
      <c r="AI118" s="82" t="s">
        <v>664</v>
      </c>
      <c r="AJ118" s="79" t="b">
        <v>0</v>
      </c>
      <c r="AK118" s="79">
        <v>0</v>
      </c>
      <c r="AL118" s="82" t="s">
        <v>664</v>
      </c>
      <c r="AM118" s="79" t="s">
        <v>687</v>
      </c>
      <c r="AN118" s="79" t="b">
        <v>0</v>
      </c>
      <c r="AO118" s="82" t="s">
        <v>646</v>
      </c>
      <c r="AP118" s="79" t="s">
        <v>176</v>
      </c>
      <c r="AQ118" s="79">
        <v>0</v>
      </c>
      <c r="AR118" s="79">
        <v>0</v>
      </c>
      <c r="AS118" s="79"/>
      <c r="AT118" s="79"/>
      <c r="AU118" s="79"/>
      <c r="AV118" s="79"/>
      <c r="AW118" s="79"/>
      <c r="AX118" s="79"/>
      <c r="AY118" s="79"/>
      <c r="AZ118" s="79"/>
      <c r="BA118">
        <v>7</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17</v>
      </c>
      <c r="BK118" s="49">
        <v>100</v>
      </c>
      <c r="BL118" s="48">
        <v>17</v>
      </c>
    </row>
    <row r="119" spans="1:64" ht="15">
      <c r="A119" s="64" t="s">
        <v>243</v>
      </c>
      <c r="B119" s="64" t="s">
        <v>243</v>
      </c>
      <c r="C119" s="65" t="s">
        <v>1693</v>
      </c>
      <c r="D119" s="66">
        <v>10</v>
      </c>
      <c r="E119" s="67" t="s">
        <v>136</v>
      </c>
      <c r="F119" s="68">
        <v>20</v>
      </c>
      <c r="G119" s="65"/>
      <c r="H119" s="69"/>
      <c r="I119" s="70"/>
      <c r="J119" s="70"/>
      <c r="K119" s="34" t="s">
        <v>65</v>
      </c>
      <c r="L119" s="77">
        <v>119</v>
      </c>
      <c r="M119" s="77"/>
      <c r="N119" s="72"/>
      <c r="O119" s="79" t="s">
        <v>176</v>
      </c>
      <c r="P119" s="81">
        <v>43606.83611111111</v>
      </c>
      <c r="Q119" s="79" t="s">
        <v>330</v>
      </c>
      <c r="R119" s="84" t="s">
        <v>384</v>
      </c>
      <c r="S119" s="79" t="s">
        <v>398</v>
      </c>
      <c r="T119" s="79" t="s">
        <v>424</v>
      </c>
      <c r="U119" s="84" t="s">
        <v>467</v>
      </c>
      <c r="V119" s="84" t="s">
        <v>467</v>
      </c>
      <c r="W119" s="81">
        <v>43606.83611111111</v>
      </c>
      <c r="X119" s="84" t="s">
        <v>565</v>
      </c>
      <c r="Y119" s="79"/>
      <c r="Z119" s="79"/>
      <c r="AA119" s="82" t="s">
        <v>647</v>
      </c>
      <c r="AB119" s="79"/>
      <c r="AC119" s="79" t="b">
        <v>0</v>
      </c>
      <c r="AD119" s="79">
        <v>1</v>
      </c>
      <c r="AE119" s="82" t="s">
        <v>664</v>
      </c>
      <c r="AF119" s="79" t="b">
        <v>0</v>
      </c>
      <c r="AG119" s="79" t="s">
        <v>666</v>
      </c>
      <c r="AH119" s="79"/>
      <c r="AI119" s="82" t="s">
        <v>664</v>
      </c>
      <c r="AJ119" s="79" t="b">
        <v>0</v>
      </c>
      <c r="AK119" s="79">
        <v>1</v>
      </c>
      <c r="AL119" s="82" t="s">
        <v>664</v>
      </c>
      <c r="AM119" s="79" t="s">
        <v>687</v>
      </c>
      <c r="AN119" s="79" t="b">
        <v>0</v>
      </c>
      <c r="AO119" s="82" t="s">
        <v>647</v>
      </c>
      <c r="AP119" s="79" t="s">
        <v>176</v>
      </c>
      <c r="AQ119" s="79">
        <v>0</v>
      </c>
      <c r="AR119" s="79">
        <v>0</v>
      </c>
      <c r="AS119" s="79"/>
      <c r="AT119" s="79"/>
      <c r="AU119" s="79"/>
      <c r="AV119" s="79"/>
      <c r="AW119" s="79"/>
      <c r="AX119" s="79"/>
      <c r="AY119" s="79"/>
      <c r="AZ119" s="79"/>
      <c r="BA119">
        <v>7</v>
      </c>
      <c r="BB119" s="78" t="str">
        <f>REPLACE(INDEX(GroupVertices[Group],MATCH(Edges[[#This Row],[Vertex 1]],GroupVertices[Vertex],0)),1,1,"")</f>
        <v>1</v>
      </c>
      <c r="BC119" s="78" t="str">
        <f>REPLACE(INDEX(GroupVertices[Group],MATCH(Edges[[#This Row],[Vertex 2]],GroupVertices[Vertex],0)),1,1,"")</f>
        <v>1</v>
      </c>
      <c r="BD119" s="48">
        <v>1</v>
      </c>
      <c r="BE119" s="49">
        <v>4.3478260869565215</v>
      </c>
      <c r="BF119" s="48">
        <v>0</v>
      </c>
      <c r="BG119" s="49">
        <v>0</v>
      </c>
      <c r="BH119" s="48">
        <v>0</v>
      </c>
      <c r="BI119" s="49">
        <v>0</v>
      </c>
      <c r="BJ119" s="48">
        <v>22</v>
      </c>
      <c r="BK119" s="49">
        <v>95.65217391304348</v>
      </c>
      <c r="BL119" s="48">
        <v>23</v>
      </c>
    </row>
    <row r="120" spans="1:64" ht="15">
      <c r="A120" s="64" t="s">
        <v>243</v>
      </c>
      <c r="B120" s="64" t="s">
        <v>243</v>
      </c>
      <c r="C120" s="65" t="s">
        <v>1693</v>
      </c>
      <c r="D120" s="66">
        <v>10</v>
      </c>
      <c r="E120" s="67" t="s">
        <v>136</v>
      </c>
      <c r="F120" s="68">
        <v>20</v>
      </c>
      <c r="G120" s="65"/>
      <c r="H120" s="69"/>
      <c r="I120" s="70"/>
      <c r="J120" s="70"/>
      <c r="K120" s="34" t="s">
        <v>65</v>
      </c>
      <c r="L120" s="77">
        <v>120</v>
      </c>
      <c r="M120" s="77"/>
      <c r="N120" s="72"/>
      <c r="O120" s="79" t="s">
        <v>176</v>
      </c>
      <c r="P120" s="81">
        <v>43607.58960648148</v>
      </c>
      <c r="Q120" s="79" t="s">
        <v>331</v>
      </c>
      <c r="R120" s="84" t="s">
        <v>348</v>
      </c>
      <c r="S120" s="79" t="s">
        <v>398</v>
      </c>
      <c r="T120" s="79" t="s">
        <v>425</v>
      </c>
      <c r="U120" s="84" t="s">
        <v>468</v>
      </c>
      <c r="V120" s="84" t="s">
        <v>468</v>
      </c>
      <c r="W120" s="81">
        <v>43607.58960648148</v>
      </c>
      <c r="X120" s="84" t="s">
        <v>566</v>
      </c>
      <c r="Y120" s="79"/>
      <c r="Z120" s="79"/>
      <c r="AA120" s="82" t="s">
        <v>648</v>
      </c>
      <c r="AB120" s="79"/>
      <c r="AC120" s="79" t="b">
        <v>0</v>
      </c>
      <c r="AD120" s="79">
        <v>1</v>
      </c>
      <c r="AE120" s="82" t="s">
        <v>664</v>
      </c>
      <c r="AF120" s="79" t="b">
        <v>0</v>
      </c>
      <c r="AG120" s="79" t="s">
        <v>666</v>
      </c>
      <c r="AH120" s="79"/>
      <c r="AI120" s="82" t="s">
        <v>664</v>
      </c>
      <c r="AJ120" s="79" t="b">
        <v>0</v>
      </c>
      <c r="AK120" s="79">
        <v>0</v>
      </c>
      <c r="AL120" s="82" t="s">
        <v>664</v>
      </c>
      <c r="AM120" s="79" t="s">
        <v>687</v>
      </c>
      <c r="AN120" s="79" t="b">
        <v>0</v>
      </c>
      <c r="AO120" s="82" t="s">
        <v>648</v>
      </c>
      <c r="AP120" s="79" t="s">
        <v>176</v>
      </c>
      <c r="AQ120" s="79">
        <v>0</v>
      </c>
      <c r="AR120" s="79">
        <v>0</v>
      </c>
      <c r="AS120" s="79"/>
      <c r="AT120" s="79"/>
      <c r="AU120" s="79"/>
      <c r="AV120" s="79"/>
      <c r="AW120" s="79"/>
      <c r="AX120" s="79"/>
      <c r="AY120" s="79"/>
      <c r="AZ120" s="79"/>
      <c r="BA120">
        <v>7</v>
      </c>
      <c r="BB120" s="78" t="str">
        <f>REPLACE(INDEX(GroupVertices[Group],MATCH(Edges[[#This Row],[Vertex 1]],GroupVertices[Vertex],0)),1,1,"")</f>
        <v>1</v>
      </c>
      <c r="BC120" s="78" t="str">
        <f>REPLACE(INDEX(GroupVertices[Group],MATCH(Edges[[#This Row],[Vertex 2]],GroupVertices[Vertex],0)),1,1,"")</f>
        <v>1</v>
      </c>
      <c r="BD120" s="48">
        <v>1</v>
      </c>
      <c r="BE120" s="49">
        <v>4.3478260869565215</v>
      </c>
      <c r="BF120" s="48">
        <v>1</v>
      </c>
      <c r="BG120" s="49">
        <v>4.3478260869565215</v>
      </c>
      <c r="BH120" s="48">
        <v>0</v>
      </c>
      <c r="BI120" s="49">
        <v>0</v>
      </c>
      <c r="BJ120" s="48">
        <v>21</v>
      </c>
      <c r="BK120" s="49">
        <v>91.30434782608695</v>
      </c>
      <c r="BL120" s="48">
        <v>23</v>
      </c>
    </row>
    <row r="121" spans="1:64" ht="15">
      <c r="A121" s="64" t="s">
        <v>243</v>
      </c>
      <c r="B121" s="64" t="s">
        <v>243</v>
      </c>
      <c r="C121" s="65" t="s">
        <v>1693</v>
      </c>
      <c r="D121" s="66">
        <v>10</v>
      </c>
      <c r="E121" s="67" t="s">
        <v>136</v>
      </c>
      <c r="F121" s="68">
        <v>20</v>
      </c>
      <c r="G121" s="65"/>
      <c r="H121" s="69"/>
      <c r="I121" s="70"/>
      <c r="J121" s="70"/>
      <c r="K121" s="34" t="s">
        <v>65</v>
      </c>
      <c r="L121" s="77">
        <v>121</v>
      </c>
      <c r="M121" s="77"/>
      <c r="N121" s="72"/>
      <c r="O121" s="79" t="s">
        <v>176</v>
      </c>
      <c r="P121" s="81">
        <v>43608.66420138889</v>
      </c>
      <c r="Q121" s="79" t="s">
        <v>332</v>
      </c>
      <c r="R121" s="84" t="s">
        <v>385</v>
      </c>
      <c r="S121" s="79" t="s">
        <v>403</v>
      </c>
      <c r="T121" s="79" t="s">
        <v>430</v>
      </c>
      <c r="U121" s="79"/>
      <c r="V121" s="84" t="s">
        <v>497</v>
      </c>
      <c r="W121" s="81">
        <v>43608.66420138889</v>
      </c>
      <c r="X121" s="84" t="s">
        <v>567</v>
      </c>
      <c r="Y121" s="79"/>
      <c r="Z121" s="79"/>
      <c r="AA121" s="82" t="s">
        <v>649</v>
      </c>
      <c r="AB121" s="79"/>
      <c r="AC121" s="79" t="b">
        <v>0</v>
      </c>
      <c r="AD121" s="79">
        <v>6</v>
      </c>
      <c r="AE121" s="82" t="s">
        <v>664</v>
      </c>
      <c r="AF121" s="79" t="b">
        <v>0</v>
      </c>
      <c r="AG121" s="79" t="s">
        <v>666</v>
      </c>
      <c r="AH121" s="79"/>
      <c r="AI121" s="82" t="s">
        <v>664</v>
      </c>
      <c r="AJ121" s="79" t="b">
        <v>0</v>
      </c>
      <c r="AK121" s="79">
        <v>4</v>
      </c>
      <c r="AL121" s="82" t="s">
        <v>664</v>
      </c>
      <c r="AM121" s="79" t="s">
        <v>687</v>
      </c>
      <c r="AN121" s="79" t="b">
        <v>0</v>
      </c>
      <c r="AO121" s="82" t="s">
        <v>649</v>
      </c>
      <c r="AP121" s="79" t="s">
        <v>176</v>
      </c>
      <c r="AQ121" s="79">
        <v>0</v>
      </c>
      <c r="AR121" s="79">
        <v>0</v>
      </c>
      <c r="AS121" s="79"/>
      <c r="AT121" s="79"/>
      <c r="AU121" s="79"/>
      <c r="AV121" s="79"/>
      <c r="AW121" s="79"/>
      <c r="AX121" s="79"/>
      <c r="AY121" s="79"/>
      <c r="AZ121" s="79"/>
      <c r="BA121">
        <v>7</v>
      </c>
      <c r="BB121" s="78" t="str">
        <f>REPLACE(INDEX(GroupVertices[Group],MATCH(Edges[[#This Row],[Vertex 1]],GroupVertices[Vertex],0)),1,1,"")</f>
        <v>1</v>
      </c>
      <c r="BC121" s="78" t="str">
        <f>REPLACE(INDEX(GroupVertices[Group],MATCH(Edges[[#This Row],[Vertex 2]],GroupVertices[Vertex],0)),1,1,"")</f>
        <v>1</v>
      </c>
      <c r="BD121" s="48">
        <v>1</v>
      </c>
      <c r="BE121" s="49">
        <v>4.761904761904762</v>
      </c>
      <c r="BF121" s="48">
        <v>0</v>
      </c>
      <c r="BG121" s="49">
        <v>0</v>
      </c>
      <c r="BH121" s="48">
        <v>0</v>
      </c>
      <c r="BI121" s="49">
        <v>0</v>
      </c>
      <c r="BJ121" s="48">
        <v>20</v>
      </c>
      <c r="BK121" s="49">
        <v>95.23809523809524</v>
      </c>
      <c r="BL121" s="48">
        <v>21</v>
      </c>
    </row>
    <row r="122" spans="1:64" ht="15">
      <c r="A122" s="64" t="s">
        <v>247</v>
      </c>
      <c r="B122" s="64" t="s">
        <v>243</v>
      </c>
      <c r="C122" s="65" t="s">
        <v>1694</v>
      </c>
      <c r="D122" s="66">
        <v>10</v>
      </c>
      <c r="E122" s="67" t="s">
        <v>136</v>
      </c>
      <c r="F122" s="68">
        <v>6</v>
      </c>
      <c r="G122" s="65"/>
      <c r="H122" s="69"/>
      <c r="I122" s="70"/>
      <c r="J122" s="70"/>
      <c r="K122" s="34" t="s">
        <v>65</v>
      </c>
      <c r="L122" s="77">
        <v>122</v>
      </c>
      <c r="M122" s="77"/>
      <c r="N122" s="72"/>
      <c r="O122" s="79" t="s">
        <v>269</v>
      </c>
      <c r="P122" s="81">
        <v>43601.683796296296</v>
      </c>
      <c r="Q122" s="79" t="s">
        <v>333</v>
      </c>
      <c r="R122" s="84" t="s">
        <v>386</v>
      </c>
      <c r="S122" s="79" t="s">
        <v>401</v>
      </c>
      <c r="T122" s="79"/>
      <c r="U122" s="79"/>
      <c r="V122" s="84" t="s">
        <v>499</v>
      </c>
      <c r="W122" s="81">
        <v>43601.683796296296</v>
      </c>
      <c r="X122" s="84" t="s">
        <v>568</v>
      </c>
      <c r="Y122" s="79"/>
      <c r="Z122" s="79"/>
      <c r="AA122" s="82" t="s">
        <v>650</v>
      </c>
      <c r="AB122" s="79"/>
      <c r="AC122" s="79" t="b">
        <v>0</v>
      </c>
      <c r="AD122" s="79">
        <v>0</v>
      </c>
      <c r="AE122" s="82" t="s">
        <v>665</v>
      </c>
      <c r="AF122" s="79" t="b">
        <v>1</v>
      </c>
      <c r="AG122" s="79" t="s">
        <v>666</v>
      </c>
      <c r="AH122" s="79"/>
      <c r="AI122" s="82" t="s">
        <v>636</v>
      </c>
      <c r="AJ122" s="79" t="b">
        <v>0</v>
      </c>
      <c r="AK122" s="79">
        <v>0</v>
      </c>
      <c r="AL122" s="82" t="s">
        <v>664</v>
      </c>
      <c r="AM122" s="79" t="s">
        <v>689</v>
      </c>
      <c r="AN122" s="79" t="b">
        <v>0</v>
      </c>
      <c r="AO122" s="82" t="s">
        <v>650</v>
      </c>
      <c r="AP122" s="79" t="s">
        <v>176</v>
      </c>
      <c r="AQ122" s="79">
        <v>0</v>
      </c>
      <c r="AR122" s="79">
        <v>0</v>
      </c>
      <c r="AS122" s="79"/>
      <c r="AT122" s="79"/>
      <c r="AU122" s="79"/>
      <c r="AV122" s="79"/>
      <c r="AW122" s="79"/>
      <c r="AX122" s="79"/>
      <c r="AY122" s="79"/>
      <c r="AZ122" s="79"/>
      <c r="BA122">
        <v>14</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2</v>
      </c>
      <c r="BK122" s="49">
        <v>100</v>
      </c>
      <c r="BL122" s="48">
        <v>2</v>
      </c>
    </row>
    <row r="123" spans="1:64" ht="15">
      <c r="A123" s="64" t="s">
        <v>247</v>
      </c>
      <c r="B123" s="64" t="s">
        <v>243</v>
      </c>
      <c r="C123" s="65" t="s">
        <v>1694</v>
      </c>
      <c r="D123" s="66">
        <v>10</v>
      </c>
      <c r="E123" s="67" t="s">
        <v>136</v>
      </c>
      <c r="F123" s="68">
        <v>6</v>
      </c>
      <c r="G123" s="65"/>
      <c r="H123" s="69"/>
      <c r="I123" s="70"/>
      <c r="J123" s="70"/>
      <c r="K123" s="34" t="s">
        <v>65</v>
      </c>
      <c r="L123" s="77">
        <v>123</v>
      </c>
      <c r="M123" s="77"/>
      <c r="N123" s="72"/>
      <c r="O123" s="79" t="s">
        <v>269</v>
      </c>
      <c r="P123" s="81">
        <v>43601.766875</v>
      </c>
      <c r="Q123" s="79" t="s">
        <v>334</v>
      </c>
      <c r="R123" s="84" t="s">
        <v>387</v>
      </c>
      <c r="S123" s="79" t="s">
        <v>401</v>
      </c>
      <c r="T123" s="79"/>
      <c r="U123" s="79"/>
      <c r="V123" s="84" t="s">
        <v>499</v>
      </c>
      <c r="W123" s="81">
        <v>43601.766875</v>
      </c>
      <c r="X123" s="84" t="s">
        <v>569</v>
      </c>
      <c r="Y123" s="79"/>
      <c r="Z123" s="79"/>
      <c r="AA123" s="82" t="s">
        <v>651</v>
      </c>
      <c r="AB123" s="79"/>
      <c r="AC123" s="79" t="b">
        <v>0</v>
      </c>
      <c r="AD123" s="79">
        <v>0</v>
      </c>
      <c r="AE123" s="82" t="s">
        <v>665</v>
      </c>
      <c r="AF123" s="79" t="b">
        <v>1</v>
      </c>
      <c r="AG123" s="79" t="s">
        <v>666</v>
      </c>
      <c r="AH123" s="79"/>
      <c r="AI123" s="82" t="s">
        <v>639</v>
      </c>
      <c r="AJ123" s="79" t="b">
        <v>0</v>
      </c>
      <c r="AK123" s="79">
        <v>0</v>
      </c>
      <c r="AL123" s="82" t="s">
        <v>664</v>
      </c>
      <c r="AM123" s="79" t="s">
        <v>689</v>
      </c>
      <c r="AN123" s="79" t="b">
        <v>0</v>
      </c>
      <c r="AO123" s="82" t="s">
        <v>651</v>
      </c>
      <c r="AP123" s="79" t="s">
        <v>176</v>
      </c>
      <c r="AQ123" s="79">
        <v>0</v>
      </c>
      <c r="AR123" s="79">
        <v>0</v>
      </c>
      <c r="AS123" s="79"/>
      <c r="AT123" s="79"/>
      <c r="AU123" s="79"/>
      <c r="AV123" s="79"/>
      <c r="AW123" s="79"/>
      <c r="AX123" s="79"/>
      <c r="AY123" s="79"/>
      <c r="AZ123" s="79"/>
      <c r="BA123">
        <v>14</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2</v>
      </c>
      <c r="BK123" s="49">
        <v>100</v>
      </c>
      <c r="BL123" s="48">
        <v>2</v>
      </c>
    </row>
    <row r="124" spans="1:64" ht="15">
      <c r="A124" s="64" t="s">
        <v>247</v>
      </c>
      <c r="B124" s="64" t="s">
        <v>243</v>
      </c>
      <c r="C124" s="65" t="s">
        <v>1694</v>
      </c>
      <c r="D124" s="66">
        <v>10</v>
      </c>
      <c r="E124" s="67" t="s">
        <v>136</v>
      </c>
      <c r="F124" s="68">
        <v>6</v>
      </c>
      <c r="G124" s="65"/>
      <c r="H124" s="69"/>
      <c r="I124" s="70"/>
      <c r="J124" s="70"/>
      <c r="K124" s="34" t="s">
        <v>65</v>
      </c>
      <c r="L124" s="77">
        <v>124</v>
      </c>
      <c r="M124" s="77"/>
      <c r="N124" s="72"/>
      <c r="O124" s="79" t="s">
        <v>269</v>
      </c>
      <c r="P124" s="81">
        <v>43601.76688657407</v>
      </c>
      <c r="Q124" s="79" t="s">
        <v>335</v>
      </c>
      <c r="R124" s="84" t="s">
        <v>388</v>
      </c>
      <c r="S124" s="79" t="s">
        <v>401</v>
      </c>
      <c r="T124" s="79"/>
      <c r="U124" s="79"/>
      <c r="V124" s="84" t="s">
        <v>499</v>
      </c>
      <c r="W124" s="81">
        <v>43601.76688657407</v>
      </c>
      <c r="X124" s="84" t="s">
        <v>570</v>
      </c>
      <c r="Y124" s="79"/>
      <c r="Z124" s="79"/>
      <c r="AA124" s="82" t="s">
        <v>652</v>
      </c>
      <c r="AB124" s="79"/>
      <c r="AC124" s="79" t="b">
        <v>0</v>
      </c>
      <c r="AD124" s="79">
        <v>0</v>
      </c>
      <c r="AE124" s="82" t="s">
        <v>665</v>
      </c>
      <c r="AF124" s="79" t="b">
        <v>1</v>
      </c>
      <c r="AG124" s="79" t="s">
        <v>666</v>
      </c>
      <c r="AH124" s="79"/>
      <c r="AI124" s="82" t="s">
        <v>625</v>
      </c>
      <c r="AJ124" s="79" t="b">
        <v>0</v>
      </c>
      <c r="AK124" s="79">
        <v>0</v>
      </c>
      <c r="AL124" s="82" t="s">
        <v>664</v>
      </c>
      <c r="AM124" s="79" t="s">
        <v>689</v>
      </c>
      <c r="AN124" s="79" t="b">
        <v>0</v>
      </c>
      <c r="AO124" s="82" t="s">
        <v>652</v>
      </c>
      <c r="AP124" s="79" t="s">
        <v>176</v>
      </c>
      <c r="AQ124" s="79">
        <v>0</v>
      </c>
      <c r="AR124" s="79">
        <v>0</v>
      </c>
      <c r="AS124" s="79"/>
      <c r="AT124" s="79"/>
      <c r="AU124" s="79"/>
      <c r="AV124" s="79"/>
      <c r="AW124" s="79"/>
      <c r="AX124" s="79"/>
      <c r="AY124" s="79"/>
      <c r="AZ124" s="79"/>
      <c r="BA124">
        <v>14</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2</v>
      </c>
      <c r="BK124" s="49">
        <v>100</v>
      </c>
      <c r="BL124" s="48">
        <v>2</v>
      </c>
    </row>
    <row r="125" spans="1:64" ht="15">
      <c r="A125" s="64" t="s">
        <v>247</v>
      </c>
      <c r="B125" s="64" t="s">
        <v>243</v>
      </c>
      <c r="C125" s="65" t="s">
        <v>1694</v>
      </c>
      <c r="D125" s="66">
        <v>10</v>
      </c>
      <c r="E125" s="67" t="s">
        <v>136</v>
      </c>
      <c r="F125" s="68">
        <v>6</v>
      </c>
      <c r="G125" s="65"/>
      <c r="H125" s="69"/>
      <c r="I125" s="70"/>
      <c r="J125" s="70"/>
      <c r="K125" s="34" t="s">
        <v>65</v>
      </c>
      <c r="L125" s="77">
        <v>125</v>
      </c>
      <c r="M125" s="77"/>
      <c r="N125" s="72"/>
      <c r="O125" s="79" t="s">
        <v>269</v>
      </c>
      <c r="P125" s="81">
        <v>43602.60023148148</v>
      </c>
      <c r="Q125" s="79" t="s">
        <v>336</v>
      </c>
      <c r="R125" s="84" t="s">
        <v>354</v>
      </c>
      <c r="S125" s="79" t="s">
        <v>401</v>
      </c>
      <c r="T125" s="79"/>
      <c r="U125" s="79"/>
      <c r="V125" s="84" t="s">
        <v>499</v>
      </c>
      <c r="W125" s="81">
        <v>43602.60023148148</v>
      </c>
      <c r="X125" s="84" t="s">
        <v>571</v>
      </c>
      <c r="Y125" s="79"/>
      <c r="Z125" s="79"/>
      <c r="AA125" s="82" t="s">
        <v>653</v>
      </c>
      <c r="AB125" s="79"/>
      <c r="AC125" s="79" t="b">
        <v>0</v>
      </c>
      <c r="AD125" s="79">
        <v>0</v>
      </c>
      <c r="AE125" s="82" t="s">
        <v>665</v>
      </c>
      <c r="AF125" s="79" t="b">
        <v>1</v>
      </c>
      <c r="AG125" s="79" t="s">
        <v>666</v>
      </c>
      <c r="AH125" s="79"/>
      <c r="AI125" s="82" t="s">
        <v>646</v>
      </c>
      <c r="AJ125" s="79" t="b">
        <v>0</v>
      </c>
      <c r="AK125" s="79">
        <v>0</v>
      </c>
      <c r="AL125" s="82" t="s">
        <v>664</v>
      </c>
      <c r="AM125" s="79" t="s">
        <v>689</v>
      </c>
      <c r="AN125" s="79" t="b">
        <v>0</v>
      </c>
      <c r="AO125" s="82" t="s">
        <v>653</v>
      </c>
      <c r="AP125" s="79" t="s">
        <v>176</v>
      </c>
      <c r="AQ125" s="79">
        <v>0</v>
      </c>
      <c r="AR125" s="79">
        <v>0</v>
      </c>
      <c r="AS125" s="79"/>
      <c r="AT125" s="79"/>
      <c r="AU125" s="79"/>
      <c r="AV125" s="79"/>
      <c r="AW125" s="79"/>
      <c r="AX125" s="79"/>
      <c r="AY125" s="79"/>
      <c r="AZ125" s="79"/>
      <c r="BA125">
        <v>14</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2</v>
      </c>
      <c r="BK125" s="49">
        <v>100</v>
      </c>
      <c r="BL125" s="48">
        <v>2</v>
      </c>
    </row>
    <row r="126" spans="1:64" ht="15">
      <c r="A126" s="64" t="s">
        <v>247</v>
      </c>
      <c r="B126" s="64" t="s">
        <v>243</v>
      </c>
      <c r="C126" s="65" t="s">
        <v>1694</v>
      </c>
      <c r="D126" s="66">
        <v>10</v>
      </c>
      <c r="E126" s="67" t="s">
        <v>136</v>
      </c>
      <c r="F126" s="68">
        <v>6</v>
      </c>
      <c r="G126" s="65"/>
      <c r="H126" s="69"/>
      <c r="I126" s="70"/>
      <c r="J126" s="70"/>
      <c r="K126" s="34" t="s">
        <v>65</v>
      </c>
      <c r="L126" s="77">
        <v>126</v>
      </c>
      <c r="M126" s="77"/>
      <c r="N126" s="72"/>
      <c r="O126" s="79" t="s">
        <v>269</v>
      </c>
      <c r="P126" s="81">
        <v>43605.63</v>
      </c>
      <c r="Q126" s="79" t="s">
        <v>337</v>
      </c>
      <c r="R126" s="84" t="s">
        <v>389</v>
      </c>
      <c r="S126" s="79" t="s">
        <v>401</v>
      </c>
      <c r="T126" s="79"/>
      <c r="U126" s="79"/>
      <c r="V126" s="84" t="s">
        <v>499</v>
      </c>
      <c r="W126" s="81">
        <v>43605.63</v>
      </c>
      <c r="X126" s="84" t="s">
        <v>572</v>
      </c>
      <c r="Y126" s="79"/>
      <c r="Z126" s="79"/>
      <c r="AA126" s="82" t="s">
        <v>654</v>
      </c>
      <c r="AB126" s="79"/>
      <c r="AC126" s="79" t="b">
        <v>0</v>
      </c>
      <c r="AD126" s="79">
        <v>0</v>
      </c>
      <c r="AE126" s="82" t="s">
        <v>665</v>
      </c>
      <c r="AF126" s="79" t="b">
        <v>1</v>
      </c>
      <c r="AG126" s="79" t="s">
        <v>666</v>
      </c>
      <c r="AH126" s="79"/>
      <c r="AI126" s="82" t="s">
        <v>623</v>
      </c>
      <c r="AJ126" s="79" t="b">
        <v>0</v>
      </c>
      <c r="AK126" s="79">
        <v>0</v>
      </c>
      <c r="AL126" s="82" t="s">
        <v>664</v>
      </c>
      <c r="AM126" s="79" t="s">
        <v>689</v>
      </c>
      <c r="AN126" s="79" t="b">
        <v>0</v>
      </c>
      <c r="AO126" s="82" t="s">
        <v>654</v>
      </c>
      <c r="AP126" s="79" t="s">
        <v>176</v>
      </c>
      <c r="AQ126" s="79">
        <v>0</v>
      </c>
      <c r="AR126" s="79">
        <v>0</v>
      </c>
      <c r="AS126" s="79"/>
      <c r="AT126" s="79"/>
      <c r="AU126" s="79"/>
      <c r="AV126" s="79"/>
      <c r="AW126" s="79"/>
      <c r="AX126" s="79"/>
      <c r="AY126" s="79"/>
      <c r="AZ126" s="79"/>
      <c r="BA126">
        <v>14</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2</v>
      </c>
      <c r="BK126" s="49">
        <v>100</v>
      </c>
      <c r="BL126" s="48">
        <v>2</v>
      </c>
    </row>
    <row r="127" spans="1:64" ht="15">
      <c r="A127" s="64" t="s">
        <v>247</v>
      </c>
      <c r="B127" s="64" t="s">
        <v>243</v>
      </c>
      <c r="C127" s="65" t="s">
        <v>1694</v>
      </c>
      <c r="D127" s="66">
        <v>10</v>
      </c>
      <c r="E127" s="67" t="s">
        <v>136</v>
      </c>
      <c r="F127" s="68">
        <v>6</v>
      </c>
      <c r="G127" s="65"/>
      <c r="H127" s="69"/>
      <c r="I127" s="70"/>
      <c r="J127" s="70"/>
      <c r="K127" s="34" t="s">
        <v>65</v>
      </c>
      <c r="L127" s="77">
        <v>127</v>
      </c>
      <c r="M127" s="77"/>
      <c r="N127" s="72"/>
      <c r="O127" s="79" t="s">
        <v>269</v>
      </c>
      <c r="P127" s="81">
        <v>43607.616793981484</v>
      </c>
      <c r="Q127" s="79" t="s">
        <v>338</v>
      </c>
      <c r="R127" s="84" t="s">
        <v>390</v>
      </c>
      <c r="S127" s="79" t="s">
        <v>401</v>
      </c>
      <c r="T127" s="79"/>
      <c r="U127" s="79"/>
      <c r="V127" s="84" t="s">
        <v>499</v>
      </c>
      <c r="W127" s="81">
        <v>43607.616793981484</v>
      </c>
      <c r="X127" s="84" t="s">
        <v>573</v>
      </c>
      <c r="Y127" s="79"/>
      <c r="Z127" s="79"/>
      <c r="AA127" s="82" t="s">
        <v>655</v>
      </c>
      <c r="AB127" s="79"/>
      <c r="AC127" s="79" t="b">
        <v>0</v>
      </c>
      <c r="AD127" s="79">
        <v>0</v>
      </c>
      <c r="AE127" s="82" t="s">
        <v>665</v>
      </c>
      <c r="AF127" s="79" t="b">
        <v>1</v>
      </c>
      <c r="AG127" s="79" t="s">
        <v>666</v>
      </c>
      <c r="AH127" s="79"/>
      <c r="AI127" s="82" t="s">
        <v>648</v>
      </c>
      <c r="AJ127" s="79" t="b">
        <v>0</v>
      </c>
      <c r="AK127" s="79">
        <v>0</v>
      </c>
      <c r="AL127" s="82" t="s">
        <v>664</v>
      </c>
      <c r="AM127" s="79" t="s">
        <v>689</v>
      </c>
      <c r="AN127" s="79" t="b">
        <v>0</v>
      </c>
      <c r="AO127" s="82" t="s">
        <v>655</v>
      </c>
      <c r="AP127" s="79" t="s">
        <v>176</v>
      </c>
      <c r="AQ127" s="79">
        <v>0</v>
      </c>
      <c r="AR127" s="79">
        <v>0</v>
      </c>
      <c r="AS127" s="79"/>
      <c r="AT127" s="79"/>
      <c r="AU127" s="79"/>
      <c r="AV127" s="79"/>
      <c r="AW127" s="79"/>
      <c r="AX127" s="79"/>
      <c r="AY127" s="79"/>
      <c r="AZ127" s="79"/>
      <c r="BA127">
        <v>14</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v>
      </c>
      <c r="BK127" s="49">
        <v>100</v>
      </c>
      <c r="BL127" s="48">
        <v>2</v>
      </c>
    </row>
    <row r="128" spans="1:64" ht="15">
      <c r="A128" s="64" t="s">
        <v>247</v>
      </c>
      <c r="B128" s="64" t="s">
        <v>243</v>
      </c>
      <c r="C128" s="65" t="s">
        <v>1694</v>
      </c>
      <c r="D128" s="66">
        <v>10</v>
      </c>
      <c r="E128" s="67" t="s">
        <v>136</v>
      </c>
      <c r="F128" s="68">
        <v>6</v>
      </c>
      <c r="G128" s="65"/>
      <c r="H128" s="69"/>
      <c r="I128" s="70"/>
      <c r="J128" s="70"/>
      <c r="K128" s="34" t="s">
        <v>65</v>
      </c>
      <c r="L128" s="77">
        <v>128</v>
      </c>
      <c r="M128" s="77"/>
      <c r="N128" s="72"/>
      <c r="O128" s="79" t="s">
        <v>269</v>
      </c>
      <c r="P128" s="81">
        <v>43607.70019675926</v>
      </c>
      <c r="Q128" s="79" t="s">
        <v>339</v>
      </c>
      <c r="R128" s="84" t="s">
        <v>360</v>
      </c>
      <c r="S128" s="79" t="s">
        <v>401</v>
      </c>
      <c r="T128" s="79"/>
      <c r="U128" s="79"/>
      <c r="V128" s="84" t="s">
        <v>499</v>
      </c>
      <c r="W128" s="81">
        <v>43607.70019675926</v>
      </c>
      <c r="X128" s="84" t="s">
        <v>574</v>
      </c>
      <c r="Y128" s="79"/>
      <c r="Z128" s="79"/>
      <c r="AA128" s="82" t="s">
        <v>656</v>
      </c>
      <c r="AB128" s="79"/>
      <c r="AC128" s="79" t="b">
        <v>0</v>
      </c>
      <c r="AD128" s="79">
        <v>0</v>
      </c>
      <c r="AE128" s="82" t="s">
        <v>665</v>
      </c>
      <c r="AF128" s="79" t="b">
        <v>1</v>
      </c>
      <c r="AG128" s="79" t="s">
        <v>666</v>
      </c>
      <c r="AH128" s="79"/>
      <c r="AI128" s="82" t="s">
        <v>627</v>
      </c>
      <c r="AJ128" s="79" t="b">
        <v>0</v>
      </c>
      <c r="AK128" s="79">
        <v>0</v>
      </c>
      <c r="AL128" s="82" t="s">
        <v>664</v>
      </c>
      <c r="AM128" s="79" t="s">
        <v>689</v>
      </c>
      <c r="AN128" s="79" t="b">
        <v>0</v>
      </c>
      <c r="AO128" s="82" t="s">
        <v>656</v>
      </c>
      <c r="AP128" s="79" t="s">
        <v>176</v>
      </c>
      <c r="AQ128" s="79">
        <v>0</v>
      </c>
      <c r="AR128" s="79">
        <v>0</v>
      </c>
      <c r="AS128" s="79"/>
      <c r="AT128" s="79"/>
      <c r="AU128" s="79"/>
      <c r="AV128" s="79"/>
      <c r="AW128" s="79"/>
      <c r="AX128" s="79"/>
      <c r="AY128" s="79"/>
      <c r="AZ128" s="79"/>
      <c r="BA128">
        <v>14</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2</v>
      </c>
      <c r="BK128" s="49">
        <v>100</v>
      </c>
      <c r="BL128" s="48">
        <v>2</v>
      </c>
    </row>
    <row r="129" spans="1:64" ht="15">
      <c r="A129" s="64" t="s">
        <v>247</v>
      </c>
      <c r="B129" s="64" t="s">
        <v>243</v>
      </c>
      <c r="C129" s="65" t="s">
        <v>1694</v>
      </c>
      <c r="D129" s="66">
        <v>10</v>
      </c>
      <c r="E129" s="67" t="s">
        <v>136</v>
      </c>
      <c r="F129" s="68">
        <v>6</v>
      </c>
      <c r="G129" s="65"/>
      <c r="H129" s="69"/>
      <c r="I129" s="70"/>
      <c r="J129" s="70"/>
      <c r="K129" s="34" t="s">
        <v>65</v>
      </c>
      <c r="L129" s="77">
        <v>129</v>
      </c>
      <c r="M129" s="77"/>
      <c r="N129" s="72"/>
      <c r="O129" s="79" t="s">
        <v>269</v>
      </c>
      <c r="P129" s="81">
        <v>43607.700208333335</v>
      </c>
      <c r="Q129" s="79" t="s">
        <v>340</v>
      </c>
      <c r="R129" s="84" t="s">
        <v>391</v>
      </c>
      <c r="S129" s="79" t="s">
        <v>401</v>
      </c>
      <c r="T129" s="79"/>
      <c r="U129" s="79"/>
      <c r="V129" s="84" t="s">
        <v>499</v>
      </c>
      <c r="W129" s="81">
        <v>43607.700208333335</v>
      </c>
      <c r="X129" s="84" t="s">
        <v>575</v>
      </c>
      <c r="Y129" s="79"/>
      <c r="Z129" s="79"/>
      <c r="AA129" s="82" t="s">
        <v>657</v>
      </c>
      <c r="AB129" s="79"/>
      <c r="AC129" s="79" t="b">
        <v>0</v>
      </c>
      <c r="AD129" s="79">
        <v>0</v>
      </c>
      <c r="AE129" s="82" t="s">
        <v>665</v>
      </c>
      <c r="AF129" s="79" t="b">
        <v>1</v>
      </c>
      <c r="AG129" s="79" t="s">
        <v>666</v>
      </c>
      <c r="AH129" s="79"/>
      <c r="AI129" s="82" t="s">
        <v>582</v>
      </c>
      <c r="AJ129" s="79" t="b">
        <v>0</v>
      </c>
      <c r="AK129" s="79">
        <v>0</v>
      </c>
      <c r="AL129" s="82" t="s">
        <v>664</v>
      </c>
      <c r="AM129" s="79" t="s">
        <v>689</v>
      </c>
      <c r="AN129" s="79" t="b">
        <v>0</v>
      </c>
      <c r="AO129" s="82" t="s">
        <v>657</v>
      </c>
      <c r="AP129" s="79" t="s">
        <v>176</v>
      </c>
      <c r="AQ129" s="79">
        <v>0</v>
      </c>
      <c r="AR129" s="79">
        <v>0</v>
      </c>
      <c r="AS129" s="79"/>
      <c r="AT129" s="79"/>
      <c r="AU129" s="79"/>
      <c r="AV129" s="79"/>
      <c r="AW129" s="79"/>
      <c r="AX129" s="79"/>
      <c r="AY129" s="79"/>
      <c r="AZ129" s="79"/>
      <c r="BA129">
        <v>14</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2</v>
      </c>
      <c r="BK129" s="49">
        <v>100</v>
      </c>
      <c r="BL129" s="48">
        <v>2</v>
      </c>
    </row>
    <row r="130" spans="1:64" ht="15">
      <c r="A130" s="64" t="s">
        <v>247</v>
      </c>
      <c r="B130" s="64" t="s">
        <v>243</v>
      </c>
      <c r="C130" s="65" t="s">
        <v>1694</v>
      </c>
      <c r="D130" s="66">
        <v>10</v>
      </c>
      <c r="E130" s="67" t="s">
        <v>136</v>
      </c>
      <c r="F130" s="68">
        <v>6</v>
      </c>
      <c r="G130" s="65"/>
      <c r="H130" s="69"/>
      <c r="I130" s="70"/>
      <c r="J130" s="70"/>
      <c r="K130" s="34" t="s">
        <v>65</v>
      </c>
      <c r="L130" s="77">
        <v>130</v>
      </c>
      <c r="M130" s="77"/>
      <c r="N130" s="72"/>
      <c r="O130" s="79" t="s">
        <v>269</v>
      </c>
      <c r="P130" s="81">
        <v>43607.7834375</v>
      </c>
      <c r="Q130" s="79" t="s">
        <v>341</v>
      </c>
      <c r="R130" s="84" t="s">
        <v>392</v>
      </c>
      <c r="S130" s="79" t="s">
        <v>401</v>
      </c>
      <c r="T130" s="79"/>
      <c r="U130" s="79"/>
      <c r="V130" s="84" t="s">
        <v>499</v>
      </c>
      <c r="W130" s="81">
        <v>43607.7834375</v>
      </c>
      <c r="X130" s="84" t="s">
        <v>576</v>
      </c>
      <c r="Y130" s="79"/>
      <c r="Z130" s="79"/>
      <c r="AA130" s="82" t="s">
        <v>658</v>
      </c>
      <c r="AB130" s="79"/>
      <c r="AC130" s="79" t="b">
        <v>0</v>
      </c>
      <c r="AD130" s="79">
        <v>1</v>
      </c>
      <c r="AE130" s="82" t="s">
        <v>665</v>
      </c>
      <c r="AF130" s="79" t="b">
        <v>1</v>
      </c>
      <c r="AG130" s="79" t="s">
        <v>666</v>
      </c>
      <c r="AH130" s="79"/>
      <c r="AI130" s="82" t="s">
        <v>629</v>
      </c>
      <c r="AJ130" s="79" t="b">
        <v>0</v>
      </c>
      <c r="AK130" s="79">
        <v>0</v>
      </c>
      <c r="AL130" s="82" t="s">
        <v>664</v>
      </c>
      <c r="AM130" s="79" t="s">
        <v>689</v>
      </c>
      <c r="AN130" s="79" t="b">
        <v>0</v>
      </c>
      <c r="AO130" s="82" t="s">
        <v>658</v>
      </c>
      <c r="AP130" s="79" t="s">
        <v>176</v>
      </c>
      <c r="AQ130" s="79">
        <v>0</v>
      </c>
      <c r="AR130" s="79">
        <v>0</v>
      </c>
      <c r="AS130" s="79"/>
      <c r="AT130" s="79"/>
      <c r="AU130" s="79"/>
      <c r="AV130" s="79"/>
      <c r="AW130" s="79"/>
      <c r="AX130" s="79"/>
      <c r="AY130" s="79"/>
      <c r="AZ130" s="79"/>
      <c r="BA130">
        <v>14</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2</v>
      </c>
      <c r="BK130" s="49">
        <v>100</v>
      </c>
      <c r="BL130" s="48">
        <v>2</v>
      </c>
    </row>
    <row r="131" spans="1:64" ht="15">
      <c r="A131" s="64" t="s">
        <v>247</v>
      </c>
      <c r="B131" s="64" t="s">
        <v>243</v>
      </c>
      <c r="C131" s="65" t="s">
        <v>1694</v>
      </c>
      <c r="D131" s="66">
        <v>10</v>
      </c>
      <c r="E131" s="67" t="s">
        <v>136</v>
      </c>
      <c r="F131" s="68">
        <v>6</v>
      </c>
      <c r="G131" s="65"/>
      <c r="H131" s="69"/>
      <c r="I131" s="70"/>
      <c r="J131" s="70"/>
      <c r="K131" s="34" t="s">
        <v>65</v>
      </c>
      <c r="L131" s="77">
        <v>131</v>
      </c>
      <c r="M131" s="77"/>
      <c r="N131" s="72"/>
      <c r="O131" s="79" t="s">
        <v>269</v>
      </c>
      <c r="P131" s="81">
        <v>43607.86690972222</v>
      </c>
      <c r="Q131" s="79" t="s">
        <v>342</v>
      </c>
      <c r="R131" s="84" t="s">
        <v>393</v>
      </c>
      <c r="S131" s="79" t="s">
        <v>401</v>
      </c>
      <c r="T131" s="79"/>
      <c r="U131" s="79"/>
      <c r="V131" s="84" t="s">
        <v>499</v>
      </c>
      <c r="W131" s="81">
        <v>43607.86690972222</v>
      </c>
      <c r="X131" s="84" t="s">
        <v>577</v>
      </c>
      <c r="Y131" s="79"/>
      <c r="Z131" s="79"/>
      <c r="AA131" s="82" t="s">
        <v>659</v>
      </c>
      <c r="AB131" s="79"/>
      <c r="AC131" s="79" t="b">
        <v>0</v>
      </c>
      <c r="AD131" s="79">
        <v>0</v>
      </c>
      <c r="AE131" s="82" t="s">
        <v>665</v>
      </c>
      <c r="AF131" s="79" t="b">
        <v>1</v>
      </c>
      <c r="AG131" s="79" t="s">
        <v>666</v>
      </c>
      <c r="AH131" s="79"/>
      <c r="AI131" s="82" t="s">
        <v>633</v>
      </c>
      <c r="AJ131" s="79" t="b">
        <v>0</v>
      </c>
      <c r="AK131" s="79">
        <v>0</v>
      </c>
      <c r="AL131" s="82" t="s">
        <v>664</v>
      </c>
      <c r="AM131" s="79" t="s">
        <v>689</v>
      </c>
      <c r="AN131" s="79" t="b">
        <v>0</v>
      </c>
      <c r="AO131" s="82" t="s">
        <v>659</v>
      </c>
      <c r="AP131" s="79" t="s">
        <v>176</v>
      </c>
      <c r="AQ131" s="79">
        <v>0</v>
      </c>
      <c r="AR131" s="79">
        <v>0</v>
      </c>
      <c r="AS131" s="79"/>
      <c r="AT131" s="79"/>
      <c r="AU131" s="79"/>
      <c r="AV131" s="79"/>
      <c r="AW131" s="79"/>
      <c r="AX131" s="79"/>
      <c r="AY131" s="79"/>
      <c r="AZ131" s="79"/>
      <c r="BA131">
        <v>14</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2</v>
      </c>
      <c r="BK131" s="49">
        <v>100</v>
      </c>
      <c r="BL131" s="48">
        <v>2</v>
      </c>
    </row>
    <row r="132" spans="1:64" ht="15">
      <c r="A132" s="64" t="s">
        <v>247</v>
      </c>
      <c r="B132" s="64" t="s">
        <v>243</v>
      </c>
      <c r="C132" s="65" t="s">
        <v>1694</v>
      </c>
      <c r="D132" s="66">
        <v>10</v>
      </c>
      <c r="E132" s="67" t="s">
        <v>136</v>
      </c>
      <c r="F132" s="68">
        <v>6</v>
      </c>
      <c r="G132" s="65"/>
      <c r="H132" s="69"/>
      <c r="I132" s="70"/>
      <c r="J132" s="70"/>
      <c r="K132" s="34" t="s">
        <v>65</v>
      </c>
      <c r="L132" s="77">
        <v>132</v>
      </c>
      <c r="M132" s="77"/>
      <c r="N132" s="72"/>
      <c r="O132" s="79" t="s">
        <v>269</v>
      </c>
      <c r="P132" s="81">
        <v>43608.70030092593</v>
      </c>
      <c r="Q132" s="79" t="s">
        <v>343</v>
      </c>
      <c r="R132" s="84" t="s">
        <v>394</v>
      </c>
      <c r="S132" s="79" t="s">
        <v>401</v>
      </c>
      <c r="T132" s="79"/>
      <c r="U132" s="79"/>
      <c r="V132" s="84" t="s">
        <v>499</v>
      </c>
      <c r="W132" s="81">
        <v>43608.70030092593</v>
      </c>
      <c r="X132" s="84" t="s">
        <v>578</v>
      </c>
      <c r="Y132" s="79"/>
      <c r="Z132" s="79"/>
      <c r="AA132" s="82" t="s">
        <v>660</v>
      </c>
      <c r="AB132" s="79"/>
      <c r="AC132" s="79" t="b">
        <v>0</v>
      </c>
      <c r="AD132" s="79">
        <v>0</v>
      </c>
      <c r="AE132" s="82" t="s">
        <v>665</v>
      </c>
      <c r="AF132" s="79" t="b">
        <v>1</v>
      </c>
      <c r="AG132" s="79" t="s">
        <v>666</v>
      </c>
      <c r="AH132" s="79"/>
      <c r="AI132" s="82" t="s">
        <v>649</v>
      </c>
      <c r="AJ132" s="79" t="b">
        <v>0</v>
      </c>
      <c r="AK132" s="79">
        <v>0</v>
      </c>
      <c r="AL132" s="82" t="s">
        <v>664</v>
      </c>
      <c r="AM132" s="79" t="s">
        <v>689</v>
      </c>
      <c r="AN132" s="79" t="b">
        <v>0</v>
      </c>
      <c r="AO132" s="82" t="s">
        <v>660</v>
      </c>
      <c r="AP132" s="79" t="s">
        <v>176</v>
      </c>
      <c r="AQ132" s="79">
        <v>0</v>
      </c>
      <c r="AR132" s="79">
        <v>0</v>
      </c>
      <c r="AS132" s="79"/>
      <c r="AT132" s="79"/>
      <c r="AU132" s="79"/>
      <c r="AV132" s="79"/>
      <c r="AW132" s="79"/>
      <c r="AX132" s="79"/>
      <c r="AY132" s="79"/>
      <c r="AZ132" s="79"/>
      <c r="BA132">
        <v>14</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2</v>
      </c>
      <c r="BK132" s="49">
        <v>100</v>
      </c>
      <c r="BL132" s="48">
        <v>2</v>
      </c>
    </row>
    <row r="133" spans="1:64" ht="15">
      <c r="A133" s="64" t="s">
        <v>247</v>
      </c>
      <c r="B133" s="64" t="s">
        <v>243</v>
      </c>
      <c r="C133" s="65" t="s">
        <v>1694</v>
      </c>
      <c r="D133" s="66">
        <v>10</v>
      </c>
      <c r="E133" s="67" t="s">
        <v>136</v>
      </c>
      <c r="F133" s="68">
        <v>6</v>
      </c>
      <c r="G133" s="65"/>
      <c r="H133" s="69"/>
      <c r="I133" s="70"/>
      <c r="J133" s="70"/>
      <c r="K133" s="34" t="s">
        <v>65</v>
      </c>
      <c r="L133" s="77">
        <v>133</v>
      </c>
      <c r="M133" s="77"/>
      <c r="N133" s="72"/>
      <c r="O133" s="79" t="s">
        <v>269</v>
      </c>
      <c r="P133" s="81">
        <v>43608.70030092593</v>
      </c>
      <c r="Q133" s="79" t="s">
        <v>344</v>
      </c>
      <c r="R133" s="84" t="s">
        <v>395</v>
      </c>
      <c r="S133" s="79" t="s">
        <v>401</v>
      </c>
      <c r="T133" s="79"/>
      <c r="U133" s="79"/>
      <c r="V133" s="84" t="s">
        <v>499</v>
      </c>
      <c r="W133" s="81">
        <v>43608.70030092593</v>
      </c>
      <c r="X133" s="84" t="s">
        <v>579</v>
      </c>
      <c r="Y133" s="79"/>
      <c r="Z133" s="79"/>
      <c r="AA133" s="82" t="s">
        <v>661</v>
      </c>
      <c r="AB133" s="79"/>
      <c r="AC133" s="79" t="b">
        <v>0</v>
      </c>
      <c r="AD133" s="79">
        <v>0</v>
      </c>
      <c r="AE133" s="82" t="s">
        <v>665</v>
      </c>
      <c r="AF133" s="79" t="b">
        <v>1</v>
      </c>
      <c r="AG133" s="79" t="s">
        <v>666</v>
      </c>
      <c r="AH133" s="79"/>
      <c r="AI133" s="82" t="s">
        <v>634</v>
      </c>
      <c r="AJ133" s="79" t="b">
        <v>0</v>
      </c>
      <c r="AK133" s="79">
        <v>0</v>
      </c>
      <c r="AL133" s="82" t="s">
        <v>664</v>
      </c>
      <c r="AM133" s="79" t="s">
        <v>689</v>
      </c>
      <c r="AN133" s="79" t="b">
        <v>0</v>
      </c>
      <c r="AO133" s="82" t="s">
        <v>661</v>
      </c>
      <c r="AP133" s="79" t="s">
        <v>176</v>
      </c>
      <c r="AQ133" s="79">
        <v>0</v>
      </c>
      <c r="AR133" s="79">
        <v>0</v>
      </c>
      <c r="AS133" s="79"/>
      <c r="AT133" s="79"/>
      <c r="AU133" s="79"/>
      <c r="AV133" s="79"/>
      <c r="AW133" s="79"/>
      <c r="AX133" s="79"/>
      <c r="AY133" s="79"/>
      <c r="AZ133" s="79"/>
      <c r="BA133">
        <v>14</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2</v>
      </c>
      <c r="BK133" s="49">
        <v>100</v>
      </c>
      <c r="BL133" s="48">
        <v>2</v>
      </c>
    </row>
    <row r="134" spans="1:64" ht="15">
      <c r="A134" s="64" t="s">
        <v>247</v>
      </c>
      <c r="B134" s="64" t="s">
        <v>243</v>
      </c>
      <c r="C134" s="65" t="s">
        <v>1694</v>
      </c>
      <c r="D134" s="66">
        <v>10</v>
      </c>
      <c r="E134" s="67" t="s">
        <v>136</v>
      </c>
      <c r="F134" s="68">
        <v>6</v>
      </c>
      <c r="G134" s="65"/>
      <c r="H134" s="69"/>
      <c r="I134" s="70"/>
      <c r="J134" s="70"/>
      <c r="K134" s="34" t="s">
        <v>65</v>
      </c>
      <c r="L134" s="77">
        <v>134</v>
      </c>
      <c r="M134" s="77"/>
      <c r="N134" s="72"/>
      <c r="O134" s="79" t="s">
        <v>269</v>
      </c>
      <c r="P134" s="81">
        <v>43609.61678240741</v>
      </c>
      <c r="Q134" s="79" t="s">
        <v>345</v>
      </c>
      <c r="R134" s="84" t="s">
        <v>396</v>
      </c>
      <c r="S134" s="79" t="s">
        <v>401</v>
      </c>
      <c r="T134" s="79"/>
      <c r="U134" s="79"/>
      <c r="V134" s="84" t="s">
        <v>499</v>
      </c>
      <c r="W134" s="81">
        <v>43609.61678240741</v>
      </c>
      <c r="X134" s="84" t="s">
        <v>580</v>
      </c>
      <c r="Y134" s="79"/>
      <c r="Z134" s="79"/>
      <c r="AA134" s="82" t="s">
        <v>662</v>
      </c>
      <c r="AB134" s="79"/>
      <c r="AC134" s="79" t="b">
        <v>0</v>
      </c>
      <c r="AD134" s="79">
        <v>0</v>
      </c>
      <c r="AE134" s="82" t="s">
        <v>665</v>
      </c>
      <c r="AF134" s="79" t="b">
        <v>1</v>
      </c>
      <c r="AG134" s="79" t="s">
        <v>666</v>
      </c>
      <c r="AH134" s="79"/>
      <c r="AI134" s="82" t="s">
        <v>638</v>
      </c>
      <c r="AJ134" s="79" t="b">
        <v>0</v>
      </c>
      <c r="AK134" s="79">
        <v>0</v>
      </c>
      <c r="AL134" s="82" t="s">
        <v>664</v>
      </c>
      <c r="AM134" s="79" t="s">
        <v>689</v>
      </c>
      <c r="AN134" s="79" t="b">
        <v>0</v>
      </c>
      <c r="AO134" s="82" t="s">
        <v>662</v>
      </c>
      <c r="AP134" s="79" t="s">
        <v>176</v>
      </c>
      <c r="AQ134" s="79">
        <v>0</v>
      </c>
      <c r="AR134" s="79">
        <v>0</v>
      </c>
      <c r="AS134" s="79"/>
      <c r="AT134" s="79"/>
      <c r="AU134" s="79"/>
      <c r="AV134" s="79"/>
      <c r="AW134" s="79"/>
      <c r="AX134" s="79"/>
      <c r="AY134" s="79"/>
      <c r="AZ134" s="79"/>
      <c r="BA134">
        <v>14</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2</v>
      </c>
      <c r="BK134" s="49">
        <v>100</v>
      </c>
      <c r="BL134" s="48">
        <v>2</v>
      </c>
    </row>
    <row r="135" spans="1:64" ht="15">
      <c r="A135" s="64" t="s">
        <v>247</v>
      </c>
      <c r="B135" s="64" t="s">
        <v>243</v>
      </c>
      <c r="C135" s="65" t="s">
        <v>1694</v>
      </c>
      <c r="D135" s="66">
        <v>10</v>
      </c>
      <c r="E135" s="67" t="s">
        <v>136</v>
      </c>
      <c r="F135" s="68">
        <v>6</v>
      </c>
      <c r="G135" s="65"/>
      <c r="H135" s="69"/>
      <c r="I135" s="70"/>
      <c r="J135" s="70"/>
      <c r="K135" s="34" t="s">
        <v>65</v>
      </c>
      <c r="L135" s="77">
        <v>135</v>
      </c>
      <c r="M135" s="77"/>
      <c r="N135" s="72"/>
      <c r="O135" s="79" t="s">
        <v>269</v>
      </c>
      <c r="P135" s="81">
        <v>43609.700208333335</v>
      </c>
      <c r="Q135" s="79" t="s">
        <v>346</v>
      </c>
      <c r="R135" s="84" t="s">
        <v>397</v>
      </c>
      <c r="S135" s="79" t="s">
        <v>401</v>
      </c>
      <c r="T135" s="79"/>
      <c r="U135" s="79"/>
      <c r="V135" s="84" t="s">
        <v>499</v>
      </c>
      <c r="W135" s="81">
        <v>43609.700208333335</v>
      </c>
      <c r="X135" s="84" t="s">
        <v>581</v>
      </c>
      <c r="Y135" s="79"/>
      <c r="Z135" s="79"/>
      <c r="AA135" s="82" t="s">
        <v>663</v>
      </c>
      <c r="AB135" s="79"/>
      <c r="AC135" s="79" t="b">
        <v>0</v>
      </c>
      <c r="AD135" s="79">
        <v>0</v>
      </c>
      <c r="AE135" s="82" t="s">
        <v>665</v>
      </c>
      <c r="AF135" s="79" t="b">
        <v>1</v>
      </c>
      <c r="AG135" s="79" t="s">
        <v>666</v>
      </c>
      <c r="AH135" s="79"/>
      <c r="AI135" s="82" t="s">
        <v>640</v>
      </c>
      <c r="AJ135" s="79" t="b">
        <v>0</v>
      </c>
      <c r="AK135" s="79">
        <v>0</v>
      </c>
      <c r="AL135" s="82" t="s">
        <v>664</v>
      </c>
      <c r="AM135" s="79" t="s">
        <v>689</v>
      </c>
      <c r="AN135" s="79" t="b">
        <v>0</v>
      </c>
      <c r="AO135" s="82" t="s">
        <v>663</v>
      </c>
      <c r="AP135" s="79" t="s">
        <v>176</v>
      </c>
      <c r="AQ135" s="79">
        <v>0</v>
      </c>
      <c r="AR135" s="79">
        <v>0</v>
      </c>
      <c r="AS135" s="79"/>
      <c r="AT135" s="79"/>
      <c r="AU135" s="79"/>
      <c r="AV135" s="79"/>
      <c r="AW135" s="79"/>
      <c r="AX135" s="79"/>
      <c r="AY135" s="79"/>
      <c r="AZ135" s="79"/>
      <c r="BA135">
        <v>14</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2</v>
      </c>
      <c r="BK135" s="49">
        <v>100</v>
      </c>
      <c r="BL135" s="48">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ErrorMessage="1" sqref="N2:N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Color" prompt="To select an optional edge color, right-click and select Select Color on the right-click menu." sqref="C3:C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Opacity" prompt="Enter an optional edge opacity between 0 (transparent) and 100 (opaque)." errorTitle="Invalid Edge Opacity" error="The optional edge opacity must be a whole number between 0 and 10." sqref="F3:F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showErrorMessage="1" promptTitle="Vertex 1 Name" prompt="Enter the name of the edge's first vertex." sqref="A3:A135"/>
    <dataValidation allowBlank="1" showInputMessage="1" showErrorMessage="1" promptTitle="Vertex 2 Name" prompt="Enter the name of the edge's second vertex." sqref="B3:B135"/>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5"/>
  </dataValidations>
  <hyperlinks>
    <hyperlink ref="R3" r:id="rId1" display="https://www.pwc.com/us/en/library/workforce-of-the-future/fulfillment-at-work.html"/>
    <hyperlink ref="R4" r:id="rId2" display="https://www.pwc.com/us/en/services/consulting/cybersecurity/business-driven-cybersecurity.html?WT.mc_id=CT1-PL52-DM2-TR1-LS4-ND30-TTA4-CN_DigitalTrustInsightsSpring2019-&amp;eq=CT1-PL52-DM2-CN_DigitalTrustInsightsSpring2019"/>
    <hyperlink ref="R15" r:id="rId3" display="http://r.socialstudio.radian6.com/89a2130e-08e8-4584-b2b9-103e433fff17"/>
    <hyperlink ref="R16" r:id="rId4" display="http://r.socialstudio.radian6.com/89a2130e-08e8-4584-b2b9-103e433fff17"/>
    <hyperlink ref="R17" r:id="rId5" display="http://r.socialstudio.radian6.com/89a2130e-08e8-4584-b2b9-103e433fff17"/>
    <hyperlink ref="R34" r:id="rId6" display="https://twitter.com/PwCDigital/status/1129371199249756160"/>
    <hyperlink ref="R35" r:id="rId7" display="https://lnkd.in/dzswgEz"/>
    <hyperlink ref="R43" r:id="rId8" display="https://www.strategy-business.com/article/ROX-How-to-get-started-with-the-new-experience-metric?gko=084ff&amp;sf210110951=1"/>
    <hyperlink ref="R53" r:id="rId9" display="https://twitter.com/networkworld/status/1130872128344121344?b538c9c0=cad7ba26"/>
    <hyperlink ref="R54" r:id="rId10" display="https://twitter.com/networkworld/status/1130872128344121344?b538c9c0=cad7ba26"/>
    <hyperlink ref="R55" r:id="rId11" display="https://twitter.com/networkworld/status/1130872128344121344?b538c9c0=cad7ba26"/>
    <hyperlink ref="R56" r:id="rId12" display="https://twitter.com/PwCDigital/status/1131214001638129666"/>
    <hyperlink ref="R57" r:id="rId13" display="https://twitter.com/PwCDigital/status/1130853070294749184"/>
    <hyperlink ref="R58" r:id="rId14" display="https://twitter.com/PwCDigital/status/1130853070294749184"/>
    <hyperlink ref="R59" r:id="rId15" display="https://pwcspain.smh.re/0Cn"/>
    <hyperlink ref="R60" r:id="rId16" display="https://pwcspain.smh.re/0Co"/>
    <hyperlink ref="R65" r:id="rId17" display="https://twitter.com/centurylink/status/1131602658320474117"/>
    <hyperlink ref="R66" r:id="rId18" display="https://twitter.com/centurylink/status/1131602658320474117"/>
    <hyperlink ref="R67" r:id="rId19" display="https://twitter.com/centurylink/status/1131602658320474117"/>
    <hyperlink ref="R68" r:id="rId20" display="https://twitter.com/centurylink/status/1131602658320474117"/>
    <hyperlink ref="R75" r:id="rId21" display="https://www.networkworld.com/article/3396128/the-state-of-enterprise-iot-companies-want-solutions-for-these-4-areas.html?utm_source=twitter&amp;utm_medium=social&amp;utm_campaign=organic"/>
    <hyperlink ref="R76" r:id="rId22" display="https://www.networkworld.com/article/3396128/the-state-of-enterprise-iot-companies-want-solutions-for-these-4-areas.html?utm_source=twitter&amp;utm_medium=social&amp;utm_campaign=organic"/>
    <hyperlink ref="R77" r:id="rId23" display="https://www.networkworld.com/article/3396128/the-state-of-enterprise-iot-companies-want-solutions-for-these-4-areas.html?utm_source=twitter&amp;utm_medium=social&amp;utm_campaign=organic"/>
    <hyperlink ref="R78" r:id="rId24" display="https://www.networkworld.com/article/3396128/the-state-of-enterprise-iot-companies-want-solutions-for-these-4-areas.html?utm_source=twitter&amp;utm_medium=social&amp;utm_campaign=organic&amp;ffc1e35f=6f633bce"/>
    <hyperlink ref="R79" r:id="rId25" display="https://www.networkworld.com/article/3396128/the-state-of-enterprise-iot-companies-want-solutions-for-these-4-areas.html?utm_source=twitter&amp;utm_medium=social&amp;utm_campaign=organic&amp;ffc1e35f=6f633bce"/>
    <hyperlink ref="R80" r:id="rId26" display="https://www.networkworld.com/article/3396128/the-state-of-enterprise-iot-companies-want-solutions-for-these-4-areas.html?utm_source=twitter&amp;utm_medium=social&amp;utm_campaign=organic&amp;ffc1e35f=6f633bce"/>
    <hyperlink ref="R81" r:id="rId27" display="https://www.networkworld.com/article/3396128/the-state-of-enterprise-iot-companies-want-solutions-for-these-4-areas.html?utm_source=twitter&amp;utm_medium=social&amp;utm_campaign=organic&amp;ffc1e35f=6f633bce"/>
    <hyperlink ref="R82" r:id="rId28" display="https://digital.pwc.com/en.html"/>
    <hyperlink ref="R83" r:id="rId29" display="https://www.wsj.com/articles/the-most-anxious-generation-goes-to-work-11557418951"/>
    <hyperlink ref="R85" r:id="rId30" display="https://www.wsj.com/articles/the-most-anxious-generation-goes-to-work-11557418951"/>
    <hyperlink ref="R87" r:id="rId31" display="https://www.strategy-business.com/article/Succeeding-the-long-serving-legend-in-the-corner-office?gko=90171"/>
    <hyperlink ref="R88" r:id="rId32" display="https://www.digitalpulse.pwc.com.au/three-ways-drive-business-change/"/>
    <hyperlink ref="R89" r:id="rId33" display="https://twitter.com/techreview/status/1128723492004933633"/>
    <hyperlink ref="R90" r:id="rId34" display="https://events.technologyreview.com/video/watch/pwc-blockchain-trust-likens/?utm_source=twitter&amp;utm_campaign=site_visitor.unpaid.engagement&amp;utm_medium=tr_social"/>
    <hyperlink ref="R91" r:id="rId35" display="https://www.forbes.com/sites/forbestechcouncil/2019/05/21/how-the-fourth-industrial-revolution-can-improve-the-customer-experience/#7e21a1d77837"/>
    <hyperlink ref="R93" r:id="rId36" display="https://www.pwc.com/us/en/library/workforce-of-the-future/fulfillment-at-work.html"/>
    <hyperlink ref="R97" r:id="rId37" display="https://www.applytracking.com/tp/rj6-hbPOi_J_K"/>
    <hyperlink ref="R103" r:id="rId38" display="https://www.forbes.com/sites/forbestechcouncil/2019/05/21/how-the-fourth-industrial-revolution-can-improve-the-customer-experience/#7e21a1d77837"/>
    <hyperlink ref="R105" r:id="rId39" display="https://www.linkedin.com/pulse/your-people-innovating-every-day-whats-keeping-them-you-huff-eckert/"/>
    <hyperlink ref="R106" r:id="rId40" display="https://www.fastcompany.com/90351938/what-to-do-instead-of-trying-to-find-meaningful-work?partner=rss&amp;utm_source=feedburner&amp;utm_medium=feed&amp;utm_campaign=feedburner+fastcompany&amp;utm_content=feedburner"/>
    <hyperlink ref="R107" r:id="rId41" display="https://www.fastcompany.com/90351938/what-to-do-instead-of-trying-to-find-meaningful-work?partner=rss&amp;utm_source=feedburner&amp;utm_medium=feed&amp;utm_campaign=feedburner+fastcompany&amp;utm_content=feedburner"/>
    <hyperlink ref="R108" r:id="rId42" display="https://www.digitalpulse.pwc.com.au/three-ways-drive-business-change/"/>
    <hyperlink ref="R109" r:id="rId43" display="https://www.digitalpulse.pwc.com.au/report-ai-earth-sustainable-future/"/>
    <hyperlink ref="R110" r:id="rId44" display="https://strategy-business.com/kidtech"/>
    <hyperlink ref="R111" r:id="rId45" display="https://www.pwc.com/us/en/library/fit-for-growth/automation-diagnostic.html?WT.mc_id=CT1-PL52-DM1-TR1-LS4-ND30-TTA2-CN_FFGAutomationToolDiagnostic-TP&amp;eq=CT1-PL52-DM1-CN_FFGAutomationToolDiagnostic-TP"/>
    <hyperlink ref="R112" r:id="rId46" display="https://digital.pwc.com/content/pwc-digital/en/products/connected-solutions.html?WT.mc_id=CT1-PL52-DM1-TR1-LS4-ND30-TTA5-CN_ConnectedSolutions2019-ConnectedSolutions-TW&amp;eq=CT1-PL52-DM1-CN_ConnectedSolutions2019-ConnectedSolutions-TW"/>
    <hyperlink ref="R115" r:id="rId47" display="https://www.strategy-business.com/article/ROX-How-to-get-started-with-the-new-experience-metric?gko=084ff&amp;sf210110951=1"/>
    <hyperlink ref="R116" r:id="rId48" display="https://digital.pwc.com/smart?WT.mc_id=CT1-PL52-DM2-TR1-LS2-ND8-TTA3-CN_SMART2019-&amp;eq=CT1-PL52-DM2-CN_SMART2019"/>
    <hyperlink ref="R117" r:id="rId49" display="https://www.pwc.com/us/en/services/consulting/cybersecurity/business-driven-cybersecurity.html?WT.mc_id=CT1-PL52-DM2-TR1-LS4-ND30-TTA4-CN_DigitalTrustInsightsSpring2019-&amp;eq=CT1-PL52-DM2-CN_DigitalTrustInsightsSpring2019"/>
    <hyperlink ref="R118" r:id="rId50" display="https://www.digitalpulse.pwc.com.au/impact-millennials-workplace/"/>
    <hyperlink ref="R119" r:id="rId51" display="https://www.pwc.com/gemo#teaser"/>
    <hyperlink ref="R120" r:id="rId52" display="https://www.pwc.com/us/en/services/consulting/cybersecurity/business-driven-cybersecurity.html?WT.mc_id=CT1-PL52-DM2-TR1-LS4-ND30-TTA4-CN_DigitalTrustInsightsSpring2019-&amp;eq=CT1-PL52-DM2-CN_DigitalTrustInsightsSpring2019"/>
    <hyperlink ref="R121" r:id="rId53" display="https://www.strategy-business.com/article/Automating-trust-with-new-technologies?gko=7e5a3"/>
    <hyperlink ref="R122" r:id="rId54" display="https://twitter.com/PwCDigital/status/1129043210653831169"/>
    <hyperlink ref="R123" r:id="rId55" display="https://twitter.com/PwCAdvisory/status/1129045834916618241"/>
    <hyperlink ref="R124" r:id="rId56" display="https://twitter.com/PwCDigital/status/1129067950105923586"/>
    <hyperlink ref="R125" r:id="rId57" display="https://twitter.com/PwCDigital/status/1129371199249756160"/>
    <hyperlink ref="R126" r:id="rId58" display="https://twitter.com/PwCDigital/status/1130483126038405121"/>
    <hyperlink ref="R127" r:id="rId59" display="https://twitter.com/PwCDigital/status/1131200296951136256"/>
    <hyperlink ref="R128" r:id="rId60" display="https://twitter.com/PwCDigital/status/1131214001638129666"/>
    <hyperlink ref="R129" r:id="rId61" display="https://twitter.com/PwCUS/status/1130937270964502528"/>
    <hyperlink ref="R130" r:id="rId62" display="https://twitter.com/MBLieberman/status/1131246533339336704"/>
    <hyperlink ref="R131" r:id="rId63" display="https://twitter.com/PwCDigital/status/1131278563859206149"/>
    <hyperlink ref="R132" r:id="rId64" display="https://twitter.com/PwCDigital/status/1131589720666976258"/>
    <hyperlink ref="R133" r:id="rId65" display="https://twitter.com/tomp1975/status/1131269777798905857"/>
    <hyperlink ref="R134" r:id="rId66" display="https://twitter.com/PwCDigital/status/1131916518185476096"/>
    <hyperlink ref="R135" r:id="rId67" display="https://twitter.com/PwCAdvisory/status/1131606057908883457"/>
    <hyperlink ref="U3" r:id="rId68" display="https://pbs.twimg.com/media/D7HlZheWsAQnQGi.jpg"/>
    <hyperlink ref="U4" r:id="rId69" display="https://pbs.twimg.com/media/D6oylU_XsAAMKhx.jpg"/>
    <hyperlink ref="U36" r:id="rId70" display="https://pbs.twimg.com/media/D6yulVZW0AAtk1o.jpg"/>
    <hyperlink ref="U53" r:id="rId71" display="https://pbs.twimg.com/media/D7NoiXuXsAABgDq.png"/>
    <hyperlink ref="U54" r:id="rId72" display="https://pbs.twimg.com/media/D7NoiXuXsAABgDq.png"/>
    <hyperlink ref="U55" r:id="rId73" display="https://pbs.twimg.com/media/D7NoiXuXsAABgDq.png"/>
    <hyperlink ref="U62" r:id="rId74" display="https://pbs.twimg.com/media/D7M0sEPUYAAPfts.jpg"/>
    <hyperlink ref="U64" r:id="rId75" display="https://pbs.twimg.com/media/D7M0sEPUYAAPfts.jpg"/>
    <hyperlink ref="U78" r:id="rId76" display="https://pbs.twimg.com/media/D7VYMVhXsAIdKvR.jpg"/>
    <hyperlink ref="U79" r:id="rId77" display="https://pbs.twimg.com/media/D7VYMVhXsAIdKvR.jpg"/>
    <hyperlink ref="U80" r:id="rId78" display="https://pbs.twimg.com/media/D7VYMVhXsAIdKvR.jpg"/>
    <hyperlink ref="U81" r:id="rId79" display="https://pbs.twimg.com/media/D7VYMVhXsAIdKvR.jpg"/>
    <hyperlink ref="U82" r:id="rId80" display="https://pbs.twimg.com/media/D5fgKxgWsAA_ZKW.jpg"/>
    <hyperlink ref="U93" r:id="rId81" display="https://pbs.twimg.com/media/D7HlZheWsAQnQGi.jpg"/>
    <hyperlink ref="U95" r:id="rId82" display="https://pbs.twimg.com/media/D7L-lrrUcAcAMYD.jpg"/>
    <hyperlink ref="U97" r:id="rId83" display="https://pbs.twimg.com/ext_tw_video_thumb/1129372794427457536/pu/img/RJ5P6jJhpQ-_KIri.jpg"/>
    <hyperlink ref="U98" r:id="rId84" display="https://pbs.twimg.com/media/D7L-lrrUcAcAMYD.jpg"/>
    <hyperlink ref="U111" r:id="rId85" display="https://pbs.twimg.com/media/D6sTmeEW0AEQZai.jpg"/>
    <hyperlink ref="U112" r:id="rId86" display="https://pbs.twimg.com/ext_tw_video_thumb/1131603510276050951/pu/img/pRslTJX2Ulj9W0Bq.jpg"/>
    <hyperlink ref="U115" r:id="rId87" display="https://pbs.twimg.com/media/D3GPDp4X0AIQysh.png"/>
    <hyperlink ref="U116" r:id="rId88" display="https://pbs.twimg.com/media/D6nkzqgW4AIsWgu.jpg"/>
    <hyperlink ref="U117" r:id="rId89" display="https://pbs.twimg.com/media/D6oylU_XsAAMKhx.jpg"/>
    <hyperlink ref="U119" r:id="rId90" display="https://pbs.twimg.com/media/D7HcU-7XoAIry4d.jpg"/>
    <hyperlink ref="U120" r:id="rId91" display="https://pbs.twimg.com/media/D7LUrHLXoAENZyQ.jpg"/>
    <hyperlink ref="V3" r:id="rId92" display="https://pbs.twimg.com/media/D7HlZheWsAQnQGi.jpg"/>
    <hyperlink ref="V4" r:id="rId93" display="https://pbs.twimg.com/media/D6oylU_XsAAMKhx.jpg"/>
    <hyperlink ref="V5" r:id="rId94" display="http://pbs.twimg.com/profile_images/707012891820445697/lNHdweh7_normal.jpg"/>
    <hyperlink ref="V6" r:id="rId95" display="http://pbs.twimg.com/profile_images/928259823161917443/Q7KDDkhI_normal.jpg"/>
    <hyperlink ref="V7" r:id="rId96" display="http://pbs.twimg.com/profile_images/928259823161917443/Q7KDDkhI_normal.jpg"/>
    <hyperlink ref="V8" r:id="rId97" display="http://pbs.twimg.com/profile_images/928259823161917443/Q7KDDkhI_normal.jpg"/>
    <hyperlink ref="V9" r:id="rId98" display="http://pbs.twimg.com/profile_images/933753235013173248/purlQ8YN_normal.jpg"/>
    <hyperlink ref="V10" r:id="rId99" display="http://pbs.twimg.com/profile_images/933753235013173248/purlQ8YN_normal.jpg"/>
    <hyperlink ref="V11" r:id="rId100" display="http://pbs.twimg.com/profile_images/933753235013173248/purlQ8YN_normal.jpg"/>
    <hyperlink ref="V12" r:id="rId101" display="http://pbs.twimg.com/profile_images/1064235369665835008/Ey7qsA0I_normal.jpg"/>
    <hyperlink ref="V13" r:id="rId102" display="http://pbs.twimg.com/profile_images/1064235369665835008/Ey7qsA0I_normal.jpg"/>
    <hyperlink ref="V14" r:id="rId103" display="http://pbs.twimg.com/profile_images/1064235369665835008/Ey7qsA0I_normal.jpg"/>
    <hyperlink ref="V15" r:id="rId104" display="http://pbs.twimg.com/profile_images/987381775130226688/yczfFLo7_normal.jpg"/>
    <hyperlink ref="V16" r:id="rId105" display="http://pbs.twimg.com/profile_images/987381775130226688/yczfFLo7_normal.jpg"/>
    <hyperlink ref="V17" r:id="rId106" display="http://pbs.twimg.com/profile_images/987381775130226688/yczfFLo7_normal.jpg"/>
    <hyperlink ref="V18" r:id="rId107" display="http://pbs.twimg.com/profile_images/867043702887284736/OfF8J9QS_normal.jpg"/>
    <hyperlink ref="V19" r:id="rId108" display="http://pbs.twimg.com/profile_images/867043702887284736/OfF8J9QS_normal.jpg"/>
    <hyperlink ref="V20" r:id="rId109" display="http://pbs.twimg.com/profile_images/867043702887284736/OfF8J9QS_normal.jpg"/>
    <hyperlink ref="V21" r:id="rId110" display="http://pbs.twimg.com/profile_images/700028635101540352/NXPOO5_0_normal.jpg"/>
    <hyperlink ref="V22" r:id="rId111" display="http://pbs.twimg.com/profile_images/700028635101540352/NXPOO5_0_normal.jpg"/>
    <hyperlink ref="V23" r:id="rId112" display="http://pbs.twimg.com/profile_images/700028635101540352/NXPOO5_0_normal.jpg"/>
    <hyperlink ref="V24" r:id="rId113" display="http://pbs.twimg.com/profile_images/1104922747837313027/KgpQd1EZ_normal.jpg"/>
    <hyperlink ref="V25" r:id="rId114" display="http://pbs.twimg.com/profile_images/1104922747837313027/KgpQd1EZ_normal.jpg"/>
    <hyperlink ref="V26" r:id="rId115" display="http://pbs.twimg.com/profile_images/1104922747837313027/KgpQd1EZ_normal.jpg"/>
    <hyperlink ref="V27" r:id="rId116" display="http://pbs.twimg.com/profile_images/930006740417921024/lrcsGATB_normal.jpg"/>
    <hyperlink ref="V28" r:id="rId117" display="http://pbs.twimg.com/profile_images/930006740417921024/lrcsGATB_normal.jpg"/>
    <hyperlink ref="V29" r:id="rId118" display="http://pbs.twimg.com/profile_images/977093540793802752/StYPeWcR_normal.jpg"/>
    <hyperlink ref="V30" r:id="rId119" display="http://pbs.twimg.com/profile_images/977093540793802752/StYPeWcR_normal.jpg"/>
    <hyperlink ref="V31" r:id="rId120" display="http://pbs.twimg.com/profile_images/977093540793802752/StYPeWcR_normal.jpg"/>
    <hyperlink ref="V32" r:id="rId121" display="http://pbs.twimg.com/profile_images/1056281293221175296/osUIrpZD_normal.jpg"/>
    <hyperlink ref="V33" r:id="rId122" display="http://pbs.twimg.com/profile_images/1056281293221175296/osUIrpZD_normal.jpg"/>
    <hyperlink ref="V34" r:id="rId123" display="http://pbs.twimg.com/profile_images/747119092855934976/IdWbsESj_normal.jpg"/>
    <hyperlink ref="V35" r:id="rId124" display="http://pbs.twimg.com/profile_images/970295225808760832/gAQwDqFy_normal.jpg"/>
    <hyperlink ref="V36" r:id="rId125" display="https://pbs.twimg.com/media/D6yulVZW0AAtk1o.jpg"/>
    <hyperlink ref="V37" r:id="rId126" display="http://pbs.twimg.com/profile_images/885189341106122754/1UWMZapQ_normal.jpg"/>
    <hyperlink ref="V38" r:id="rId127" display="http://pbs.twimg.com/profile_images/885189341106122754/1UWMZapQ_normal.jpg"/>
    <hyperlink ref="V39" r:id="rId128" display="http://pbs.twimg.com/profile_images/1055138247528013824/ICA3kHbp_normal.jpg"/>
    <hyperlink ref="V40" r:id="rId129" display="http://pbs.twimg.com/profile_images/1055138247528013824/ICA3kHbp_normal.jpg"/>
    <hyperlink ref="V41" r:id="rId130" display="http://pbs.twimg.com/profile_images/859545013985976322/G_wDES-Z_normal.jpg"/>
    <hyperlink ref="V42" r:id="rId131" display="http://pbs.twimg.com/profile_images/859545013985976322/G_wDES-Z_normal.jpg"/>
    <hyperlink ref="V43" r:id="rId132" display="http://pbs.twimg.com/profile_images/617844862793048064/NvRkX33U_normal.jpg"/>
    <hyperlink ref="V44" r:id="rId133" display="http://pbs.twimg.com/profile_images/1089615089299345414/qKlq_J1Y_normal.jpg"/>
    <hyperlink ref="V45" r:id="rId134" display="http://pbs.twimg.com/profile_images/1089615089299345414/qKlq_J1Y_normal.jpg"/>
    <hyperlink ref="V46" r:id="rId135" display="http://pbs.twimg.com/profile_images/965509663381970945/gV1mf-rH_normal.jpg"/>
    <hyperlink ref="V47" r:id="rId136" display="http://pbs.twimg.com/profile_images/735021690636357632/gdgyT2C5_normal.jpg"/>
    <hyperlink ref="V48" r:id="rId137" display="http://pbs.twimg.com/profile_images/735021690636357632/gdgyT2C5_normal.jpg"/>
    <hyperlink ref="V49" r:id="rId138" display="http://pbs.twimg.com/profile_images/735021690636357632/gdgyT2C5_normal.jpg"/>
    <hyperlink ref="V50" r:id="rId139" display="http://pbs.twimg.com/profile_images/1013625278684323840/8Ajj0bfW_normal.jpg"/>
    <hyperlink ref="V51" r:id="rId140" display="http://pbs.twimg.com/profile_images/1013625278684323840/8Ajj0bfW_normal.jpg"/>
    <hyperlink ref="V52" r:id="rId141" display="http://pbs.twimg.com/profile_images/1013625278684323840/8Ajj0bfW_normal.jpg"/>
    <hyperlink ref="V53" r:id="rId142" display="https://pbs.twimg.com/media/D7NoiXuXsAABgDq.png"/>
    <hyperlink ref="V54" r:id="rId143" display="https://pbs.twimg.com/media/D7NoiXuXsAABgDq.png"/>
    <hyperlink ref="V55" r:id="rId144" display="https://pbs.twimg.com/media/D7NoiXuXsAABgDq.png"/>
    <hyperlink ref="V56" r:id="rId145" display="http://pbs.twimg.com/profile_images/1092788478457405440/zMna80e7_normal.jpg"/>
    <hyperlink ref="V57" r:id="rId146" display="http://pbs.twimg.com/profile_images/1092788478457405440/zMna80e7_normal.jpg"/>
    <hyperlink ref="V58" r:id="rId147" display="http://pbs.twimg.com/profile_images/1092788478457405440/zMna80e7_normal.jpg"/>
    <hyperlink ref="V59" r:id="rId148" display="http://pbs.twimg.com/profile_images/913622863319650304/OTV204oL_normal.jpg"/>
    <hyperlink ref="V60" r:id="rId149" display="http://pbs.twimg.com/profile_images/913622863319650304/OTV204oL_normal.jpg"/>
    <hyperlink ref="V61" r:id="rId150" display="http://pbs.twimg.com/profile_images/3610073662/1eb7b6fefb6297e23785b1e57852b020_normal.jpeg"/>
    <hyperlink ref="V62" r:id="rId151" display="https://pbs.twimg.com/media/D7M0sEPUYAAPfts.jpg"/>
    <hyperlink ref="V63" r:id="rId152" display="http://pbs.twimg.com/profile_images/1130213762835861506/49Mwn7Mp_normal.jpg"/>
    <hyperlink ref="V64" r:id="rId153" display="https://pbs.twimg.com/media/D7M0sEPUYAAPfts.jpg"/>
    <hyperlink ref="V65" r:id="rId154" display="http://pbs.twimg.com/profile_images/1108480949379948544/W74mEX1t_normal.png"/>
    <hyperlink ref="V66" r:id="rId155" display="http://pbs.twimg.com/profile_images/1108480949379948544/W74mEX1t_normal.png"/>
    <hyperlink ref="V67" r:id="rId156" display="http://pbs.twimg.com/profile_images/1108480949379948544/W74mEX1t_normal.png"/>
    <hyperlink ref="V68" r:id="rId157" display="http://pbs.twimg.com/profile_images/1108480949379948544/W74mEX1t_normal.png"/>
    <hyperlink ref="V69" r:id="rId158" display="http://pbs.twimg.com/profile_images/1130213762835861506/49Mwn7Mp_normal.jpg"/>
    <hyperlink ref="V70" r:id="rId159" display="http://pbs.twimg.com/profile_images/1130213762835861506/49Mwn7Mp_normal.jpg"/>
    <hyperlink ref="V71" r:id="rId160" display="http://pbs.twimg.com/profile_images/1130213762835861506/49Mwn7Mp_normal.jpg"/>
    <hyperlink ref="V72" r:id="rId161" display="http://pbs.twimg.com/profile_images/1130213762835861506/49Mwn7Mp_normal.jpg"/>
    <hyperlink ref="V73" r:id="rId162" display="http://pbs.twimg.com/profile_images/1130213762835861506/49Mwn7Mp_normal.jpg"/>
    <hyperlink ref="V74" r:id="rId163" display="http://pbs.twimg.com/profile_images/1130213762835861506/49Mwn7Mp_normal.jpg"/>
    <hyperlink ref="V75" r:id="rId164" display="http://pbs.twimg.com/profile_images/984150624106266624/uCDQfw8C_normal.jpg"/>
    <hyperlink ref="V76" r:id="rId165" display="http://pbs.twimg.com/profile_images/984150624106266624/uCDQfw8C_normal.jpg"/>
    <hyperlink ref="V77" r:id="rId166" display="http://pbs.twimg.com/profile_images/984150624106266624/uCDQfw8C_normal.jpg"/>
    <hyperlink ref="V78" r:id="rId167" display="https://pbs.twimg.com/media/D7VYMVhXsAIdKvR.jpg"/>
    <hyperlink ref="V79" r:id="rId168" display="https://pbs.twimg.com/media/D7VYMVhXsAIdKvR.jpg"/>
    <hyperlink ref="V80" r:id="rId169" display="https://pbs.twimg.com/media/D7VYMVhXsAIdKvR.jpg"/>
    <hyperlink ref="V81" r:id="rId170" display="https://pbs.twimg.com/media/D7VYMVhXsAIdKvR.jpg"/>
    <hyperlink ref="V82" r:id="rId171" display="https://pbs.twimg.com/media/D5fgKxgWsAA_ZKW.jpg"/>
    <hyperlink ref="V83" r:id="rId172" display="http://pbs.twimg.com/profile_images/801237123353415680/CdEx6b9r_normal.jpg"/>
    <hyperlink ref="V84" r:id="rId173" display="http://pbs.twimg.com/profile_images/1093191802205675523/EprN5N5R_normal.jpg"/>
    <hyperlink ref="V85" r:id="rId174" display="http://pbs.twimg.com/profile_images/801237123353415680/CdEx6b9r_normal.jpg"/>
    <hyperlink ref="V86" r:id="rId175" display="http://pbs.twimg.com/profile_images/1093191802205675523/EprN5N5R_normal.jpg"/>
    <hyperlink ref="V87" r:id="rId176" display="http://pbs.twimg.com/profile_images/1093191802205675523/EprN5N5R_normal.jpg"/>
    <hyperlink ref="V88" r:id="rId177" display="http://pbs.twimg.com/profile_images/1093191802205675523/EprN5N5R_normal.jpg"/>
    <hyperlink ref="V89" r:id="rId178" display="http://pbs.twimg.com/profile_images/1093191802205675523/EprN5N5R_normal.jpg"/>
    <hyperlink ref="V90" r:id="rId179" display="http://pbs.twimg.com/profile_images/1093191802205675523/EprN5N5R_normal.jpg"/>
    <hyperlink ref="V91" r:id="rId180" display="http://pbs.twimg.com/profile_images/1093191802205675523/EprN5N5R_normal.jpg"/>
    <hyperlink ref="V92" r:id="rId181" display="http://pbs.twimg.com/profile_images/1093191802205675523/EprN5N5R_normal.jpg"/>
    <hyperlink ref="V93" r:id="rId182" display="https://pbs.twimg.com/media/D7HlZheWsAQnQGi.jpg"/>
    <hyperlink ref="V94" r:id="rId183" display="http://pbs.twimg.com/profile_images/1093191802205675523/EprN5N5R_normal.jpg"/>
    <hyperlink ref="V95" r:id="rId184" display="https://pbs.twimg.com/media/D7L-lrrUcAcAMYD.jpg"/>
    <hyperlink ref="V96" r:id="rId185" display="http://pbs.twimg.com/profile_images/1093191802205675523/EprN5N5R_normal.jpg"/>
    <hyperlink ref="V97" r:id="rId186" display="https://pbs.twimg.com/ext_tw_video_thumb/1129372794427457536/pu/img/RJ5P6jJhpQ-_KIri.jpg"/>
    <hyperlink ref="V98" r:id="rId187" display="https://pbs.twimg.com/media/D7L-lrrUcAcAMYD.jpg"/>
    <hyperlink ref="V99" r:id="rId188" display="http://pbs.twimg.com/profile_images/1093191802205675523/EprN5N5R_normal.jpg"/>
    <hyperlink ref="V100" r:id="rId189" display="http://pbs.twimg.com/profile_images/1093191802205675523/EprN5N5R_normal.jpg"/>
    <hyperlink ref="V101" r:id="rId190" display="http://pbs.twimg.com/profile_images/1093191802205675523/EprN5N5R_normal.jpg"/>
    <hyperlink ref="V102" r:id="rId191" display="http://pbs.twimg.com/profile_images/1093191802205675523/EprN5N5R_normal.jpg"/>
    <hyperlink ref="V103" r:id="rId192" display="http://pbs.twimg.com/profile_images/1093191802205675523/EprN5N5R_normal.jpg"/>
    <hyperlink ref="V104" r:id="rId193" display="http://pbs.twimg.com/profile_images/1093191802205675523/EprN5N5R_normal.jpg"/>
    <hyperlink ref="V105" r:id="rId194" display="http://pbs.twimg.com/profile_images/1093191802205675523/EprN5N5R_normal.jpg"/>
    <hyperlink ref="V106" r:id="rId195" display="http://pbs.twimg.com/profile_images/940709364138172417/UYYm5jFu_normal.jpg"/>
    <hyperlink ref="V107" r:id="rId196" display="http://pbs.twimg.com/profile_images/1093191802205675523/EprN5N5R_normal.jpg"/>
    <hyperlink ref="V108" r:id="rId197" display="http://pbs.twimg.com/profile_images/1093191802205675523/EprN5N5R_normal.jpg"/>
    <hyperlink ref="V109" r:id="rId198" display="http://pbs.twimg.com/profile_images/1093191802205675523/EprN5N5R_normal.jpg"/>
    <hyperlink ref="V110" r:id="rId199" display="http://pbs.twimg.com/profile_images/1093191802205675523/EprN5N5R_normal.jpg"/>
    <hyperlink ref="V111" r:id="rId200" display="https://pbs.twimg.com/media/D6sTmeEW0AEQZai.jpg"/>
    <hyperlink ref="V112" r:id="rId201" display="https://pbs.twimg.com/ext_tw_video_thumb/1131603510276050951/pu/img/pRslTJX2Ulj9W0Bq.jpg"/>
    <hyperlink ref="V113" r:id="rId202" display="http://pbs.twimg.com/profile_images/1093191802205675523/EprN5N5R_normal.jpg"/>
    <hyperlink ref="V114" r:id="rId203" display="http://pbs.twimg.com/profile_images/1093191802205675523/EprN5N5R_normal.jpg"/>
    <hyperlink ref="V115" r:id="rId204" display="https://pbs.twimg.com/media/D3GPDp4X0AIQysh.png"/>
    <hyperlink ref="V116" r:id="rId205" display="https://pbs.twimg.com/media/D6nkzqgW4AIsWgu.jpg"/>
    <hyperlink ref="V117" r:id="rId206" display="https://pbs.twimg.com/media/D6oylU_XsAAMKhx.jpg"/>
    <hyperlink ref="V118" r:id="rId207" display="http://pbs.twimg.com/profile_images/1093191802205675523/EprN5N5R_normal.jpg"/>
    <hyperlink ref="V119" r:id="rId208" display="https://pbs.twimg.com/media/D7HcU-7XoAIry4d.jpg"/>
    <hyperlink ref="V120" r:id="rId209" display="https://pbs.twimg.com/media/D7LUrHLXoAENZyQ.jpg"/>
    <hyperlink ref="V121" r:id="rId210" display="http://pbs.twimg.com/profile_images/1093191802205675523/EprN5N5R_normal.jpg"/>
    <hyperlink ref="V122" r:id="rId211" display="http://pbs.twimg.com/profile_images/1350600579/Phil_Buckle_5409_small_normal.jpg"/>
    <hyperlink ref="V123" r:id="rId212" display="http://pbs.twimg.com/profile_images/1350600579/Phil_Buckle_5409_small_normal.jpg"/>
    <hyperlink ref="V124" r:id="rId213" display="http://pbs.twimg.com/profile_images/1350600579/Phil_Buckle_5409_small_normal.jpg"/>
    <hyperlink ref="V125" r:id="rId214" display="http://pbs.twimg.com/profile_images/1350600579/Phil_Buckle_5409_small_normal.jpg"/>
    <hyperlink ref="V126" r:id="rId215" display="http://pbs.twimg.com/profile_images/1350600579/Phil_Buckle_5409_small_normal.jpg"/>
    <hyperlink ref="V127" r:id="rId216" display="http://pbs.twimg.com/profile_images/1350600579/Phil_Buckle_5409_small_normal.jpg"/>
    <hyperlink ref="V128" r:id="rId217" display="http://pbs.twimg.com/profile_images/1350600579/Phil_Buckle_5409_small_normal.jpg"/>
    <hyperlink ref="V129" r:id="rId218" display="http://pbs.twimg.com/profile_images/1350600579/Phil_Buckle_5409_small_normal.jpg"/>
    <hyperlink ref="V130" r:id="rId219" display="http://pbs.twimg.com/profile_images/1350600579/Phil_Buckle_5409_small_normal.jpg"/>
    <hyperlink ref="V131" r:id="rId220" display="http://pbs.twimg.com/profile_images/1350600579/Phil_Buckle_5409_small_normal.jpg"/>
    <hyperlink ref="V132" r:id="rId221" display="http://pbs.twimg.com/profile_images/1350600579/Phil_Buckle_5409_small_normal.jpg"/>
    <hyperlink ref="V133" r:id="rId222" display="http://pbs.twimg.com/profile_images/1350600579/Phil_Buckle_5409_small_normal.jpg"/>
    <hyperlink ref="V134" r:id="rId223" display="http://pbs.twimg.com/profile_images/1350600579/Phil_Buckle_5409_small_normal.jpg"/>
    <hyperlink ref="V135" r:id="rId224" display="http://pbs.twimg.com/profile_images/1350600579/Phil_Buckle_5409_small_normal.jpg"/>
    <hyperlink ref="X3" r:id="rId225" display="https://twitter.com/#!/pwcus/status/1130937270964502528"/>
    <hyperlink ref="X4" r:id="rId226" display="https://twitter.com/#!/nsharma007/status/1128806855617257472"/>
    <hyperlink ref="X5" r:id="rId227" display="https://twitter.com/#!/databreach9111/status/1128810724984328192"/>
    <hyperlink ref="X6" r:id="rId228" display="https://twitter.com/#!/cleardiff/status/1128876423706423297"/>
    <hyperlink ref="X7" r:id="rId229" display="https://twitter.com/#!/cleardiff/status/1128876423706423297"/>
    <hyperlink ref="X8" r:id="rId230" display="https://twitter.com/#!/cleardiff/status/1128876423706423297"/>
    <hyperlink ref="X9" r:id="rId231" display="https://twitter.com/#!/kemelblue/status/1128876104154923008"/>
    <hyperlink ref="X10" r:id="rId232" display="https://twitter.com/#!/kemelblue/status/1128876104154923008"/>
    <hyperlink ref="X11" r:id="rId233" display="https://twitter.com/#!/kemelblue/status/1128876104154923008"/>
    <hyperlink ref="X12" r:id="rId234" display="https://twitter.com/#!/digitaltransf11/status/1128877575265300482"/>
    <hyperlink ref="X13" r:id="rId235" display="https://twitter.com/#!/digitaltransf11/status/1128877575265300482"/>
    <hyperlink ref="X14" r:id="rId236" display="https://twitter.com/#!/digitaltransf11/status/1128877575265300482"/>
    <hyperlink ref="X15" r:id="rId237" display="https://twitter.com/#!/vmwcioexchange/status/1128721782108770306"/>
    <hyperlink ref="X16" r:id="rId238" display="https://twitter.com/#!/vmwcioexchange/status/1128721782108770306"/>
    <hyperlink ref="X17" r:id="rId239" display="https://twitter.com/#!/vmwcioexchange/status/1128721782108770306"/>
    <hyperlink ref="X18" r:id="rId240" display="https://twitter.com/#!/mti_technology/status/1128908798360457216"/>
    <hyperlink ref="X19" r:id="rId241" display="https://twitter.com/#!/mti_technology/status/1128908798360457216"/>
    <hyperlink ref="X20" r:id="rId242" display="https://twitter.com/#!/mti_technology/status/1128908798360457216"/>
    <hyperlink ref="X21" r:id="rId243" display="https://twitter.com/#!/gauravjoshi46/status/1128943301699096577"/>
    <hyperlink ref="X22" r:id="rId244" display="https://twitter.com/#!/gauravjoshi46/status/1128943301699096577"/>
    <hyperlink ref="X23" r:id="rId245" display="https://twitter.com/#!/gauravjoshi46/status/1128943301699096577"/>
    <hyperlink ref="X24" r:id="rId246" display="https://twitter.com/#!/benediktfrenzel/status/1128946253696385025"/>
    <hyperlink ref="X25" r:id="rId247" display="https://twitter.com/#!/benediktfrenzel/status/1128946253696385025"/>
    <hyperlink ref="X26" r:id="rId248" display="https://twitter.com/#!/benediktfrenzel/status/1128946253696385025"/>
    <hyperlink ref="X27" r:id="rId249" display="https://twitter.com/#!/smenon75/status/1129210393090449408"/>
    <hyperlink ref="X28" r:id="rId250" display="https://twitter.com/#!/smenon75/status/1129210438376251392"/>
    <hyperlink ref="X29" r:id="rId251" display="https://twitter.com/#!/techdelimiter/status/1129244332798595072"/>
    <hyperlink ref="X30" r:id="rId252" display="https://twitter.com/#!/techdelimiter/status/1129244332798595072"/>
    <hyperlink ref="X31" r:id="rId253" display="https://twitter.com/#!/techdelimiter/status/1129244332798595072"/>
    <hyperlink ref="X32" r:id="rId254" display="https://twitter.com/#!/amanda_hardy98/status/1129369728739266565"/>
    <hyperlink ref="X33" r:id="rId255" display="https://twitter.com/#!/amanda_hardy98/status/1129369728739266565"/>
    <hyperlink ref="X34" r:id="rId256" display="https://twitter.com/#!/katmandelstein/status/1129453884328566787"/>
    <hyperlink ref="X35" r:id="rId257" display="https://twitter.com/#!/aithoughtleader/status/1129266876868190213"/>
    <hyperlink ref="X36" r:id="rId258" display="https://twitter.com/#!/aithoughtleader/status/1129469631037624322"/>
    <hyperlink ref="X37" r:id="rId259" display="https://twitter.com/#!/abubakarmundir/status/1130873830359093248"/>
    <hyperlink ref="X38" r:id="rId260" display="https://twitter.com/#!/abubakarmundir/status/1130873830359093248"/>
    <hyperlink ref="X39" r:id="rId261" display="https://twitter.com/#!/jwvance/status/1130904893026234368"/>
    <hyperlink ref="X40" r:id="rId262" display="https://twitter.com/#!/jwvance/status/1130904893026234368"/>
    <hyperlink ref="X41" r:id="rId263" display="https://twitter.com/#!/chaugh/status/1130909380004798470"/>
    <hyperlink ref="X42" r:id="rId264" display="https://twitter.com/#!/chaugh/status/1130909380004798470"/>
    <hyperlink ref="X43" r:id="rId265" display="https://twitter.com/#!/vicky_koyama/status/1131066949645942784"/>
    <hyperlink ref="X44" r:id="rId266" display="https://twitter.com/#!/michelled190/status/1131161059014975489"/>
    <hyperlink ref="X45" r:id="rId267" display="https://twitter.com/#!/michelled190/status/1131161059014975489"/>
    <hyperlink ref="X46" r:id="rId268" display="https://twitter.com/#!/pwc_bosnia/status/1131181251275177986"/>
    <hyperlink ref="X47" r:id="rId269" display="https://twitter.com/#!/amaury_couplez/status/1131258586334670848"/>
    <hyperlink ref="X48" r:id="rId270" display="https://twitter.com/#!/amaury_couplez/status/1131258793474625537"/>
    <hyperlink ref="X49" r:id="rId271" display="https://twitter.com/#!/amaury_couplez/status/1131258793474625537"/>
    <hyperlink ref="X50" r:id="rId272" display="https://twitter.com/#!/victor_ruiz/status/1131319250474471425"/>
    <hyperlink ref="X51" r:id="rId273" display="https://twitter.com/#!/victor_ruiz/status/1131319250474471425"/>
    <hyperlink ref="X52" r:id="rId274" display="https://twitter.com/#!/victor_ruiz/status/1131319250474471425"/>
    <hyperlink ref="X53" r:id="rId275" display="https://twitter.com/#!/ancchacon/status/1131362873702309889"/>
    <hyperlink ref="X54" r:id="rId276" display="https://twitter.com/#!/ancchacon/status/1131362873702309889"/>
    <hyperlink ref="X55" r:id="rId277" display="https://twitter.com/#!/ancchacon/status/1131362873702309889"/>
    <hyperlink ref="X56" r:id="rId278" display="https://twitter.com/#!/celinedarnet_/status/1131454172614803456"/>
    <hyperlink ref="X57" r:id="rId279" display="https://twitter.com/#!/celinedarnet_/status/1131454630116974592"/>
    <hyperlink ref="X58" r:id="rId280" display="https://twitter.com/#!/celinedarnet_/status/1131454630116974592"/>
    <hyperlink ref="X59" r:id="rId281" display="https://twitter.com/#!/pilarvalerio5/status/1131835850633949190"/>
    <hyperlink ref="X60" r:id="rId282" display="https://twitter.com/#!/pilarvalerio5/status/1131835856610836480"/>
    <hyperlink ref="X61" r:id="rId283" display="https://twitter.com/#!/jorgespinel/status/1131853134907740160"/>
    <hyperlink ref="X62" r:id="rId284" display="https://twitter.com/#!/latamdc/status/1131305998830858240"/>
    <hyperlink ref="X63" r:id="rId285" display="https://twitter.com/#!/glenbenjamin/status/1131517609407668226"/>
    <hyperlink ref="X64" r:id="rId286" display="https://twitter.com/#!/latamdc/status/1131305998830858240"/>
    <hyperlink ref="X65" r:id="rId287" display="https://twitter.com/#!/latamdc/status/1131610744829517824"/>
    <hyperlink ref="X66" r:id="rId288" display="https://twitter.com/#!/latamdc/status/1131610744829517824"/>
    <hyperlink ref="X67" r:id="rId289" display="https://twitter.com/#!/latamdc/status/1131610744829517824"/>
    <hyperlink ref="X68" r:id="rId290" display="https://twitter.com/#!/latamdc/status/1131610744829517824"/>
    <hyperlink ref="X69" r:id="rId291" display="https://twitter.com/#!/glenbenjamin/status/1131517609407668226"/>
    <hyperlink ref="X70" r:id="rId292" display="https://twitter.com/#!/glenbenjamin/status/1131879703252480000"/>
    <hyperlink ref="X71" r:id="rId293" display="https://twitter.com/#!/glenbenjamin/status/1131517609407668226"/>
    <hyperlink ref="X72" r:id="rId294" display="https://twitter.com/#!/glenbenjamin/status/1131879703252480000"/>
    <hyperlink ref="X73" r:id="rId295" display="https://twitter.com/#!/glenbenjamin/status/1131879703252480000"/>
    <hyperlink ref="X74" r:id="rId296" display="https://twitter.com/#!/glenbenjamin/status/1131879703252480000"/>
    <hyperlink ref="X75" r:id="rId297" display="https://twitter.com/#!/networkworld/status/1130872128344121344"/>
    <hyperlink ref="X76" r:id="rId298" display="https://twitter.com/#!/networkworld/status/1130872128344121344"/>
    <hyperlink ref="X77" r:id="rId299" display="https://twitter.com/#!/networkworld/status/1130872128344121344"/>
    <hyperlink ref="X78" r:id="rId300" display="https://twitter.com/#!/66_ford_f100/status/1131907851268612097"/>
    <hyperlink ref="X79" r:id="rId301" display="https://twitter.com/#!/66_ford_f100/status/1131907851268612097"/>
    <hyperlink ref="X80" r:id="rId302" display="https://twitter.com/#!/66_ford_f100/status/1131907851268612097"/>
    <hyperlink ref="X81" r:id="rId303" display="https://twitter.com/#!/66_ford_f100/status/1131907851268612097"/>
    <hyperlink ref="X82" r:id="rId304" display="https://twitter.com/#!/pwcdigital/status/1123613148752355328"/>
    <hyperlink ref="X83" r:id="rId305" display="https://twitter.com/#!/pwcus/status/1128691592058081281"/>
    <hyperlink ref="X84" r:id="rId306" display="https://twitter.com/#!/pwcdigital/status/1128769087373533195"/>
    <hyperlink ref="X85" r:id="rId307" display="https://twitter.com/#!/pwcus/status/1128691592058081281"/>
    <hyperlink ref="X86" r:id="rId308" display="https://twitter.com/#!/pwcdigital/status/1128769087373533195"/>
    <hyperlink ref="X87" r:id="rId309" display="https://twitter.com/#!/pwcdigital/status/1130483126038405121"/>
    <hyperlink ref="X88" r:id="rId310" display="https://twitter.com/#!/pwcdigital/status/1130584264775536640"/>
    <hyperlink ref="X89" r:id="rId311" display="https://twitter.com/#!/pwcdigital/status/1129067950105923586"/>
    <hyperlink ref="X90" r:id="rId312" display="https://twitter.com/#!/pwcdigital/status/1130853070294749184"/>
    <hyperlink ref="X91" r:id="rId313" display="https://twitter.com/#!/pwcdigital/status/1131214001638129666"/>
    <hyperlink ref="X92" r:id="rId314" display="https://twitter.com/#!/pwcdigital/status/1131225029126107136"/>
    <hyperlink ref="X93" r:id="rId315" display="https://twitter.com/#!/pwcus/status/1130937270964502528"/>
    <hyperlink ref="X94" r:id="rId316" display="https://twitter.com/#!/pwcdigital/status/1131225029126107136"/>
    <hyperlink ref="X95" r:id="rId317" display="https://twitter.com/#!/mblieberman/status/1131246533339336704"/>
    <hyperlink ref="X96" r:id="rId318" display="https://twitter.com/#!/pwcdigital/status/1131266154176155648"/>
    <hyperlink ref="X97" r:id="rId319" display="https://twitter.com/#!/pwcus/status/1129373315704020999"/>
    <hyperlink ref="X98" r:id="rId320" display="https://twitter.com/#!/mblieberman/status/1131246533339336704"/>
    <hyperlink ref="X99" r:id="rId321" display="https://twitter.com/#!/pwcdigital/status/1128769087373533195"/>
    <hyperlink ref="X100" r:id="rId322" display="https://twitter.com/#!/pwcdigital/status/1130245100595032065"/>
    <hyperlink ref="X101" r:id="rId323" display="https://twitter.com/#!/pwcdigital/status/1131225029126107136"/>
    <hyperlink ref="X102" r:id="rId324" display="https://twitter.com/#!/pwcdigital/status/1131266154176155648"/>
    <hyperlink ref="X103" r:id="rId325" display="https://twitter.com/#!/pwcdigital/status/1131214001638129666"/>
    <hyperlink ref="X104" r:id="rId326" display="https://twitter.com/#!/pwcdigital/status/1131266154176155648"/>
    <hyperlink ref="X105" r:id="rId327" display="https://twitter.com/#!/pwcdigital/status/1131278563859206149"/>
    <hyperlink ref="X106" r:id="rId328" display="https://twitter.com/#!/tomp1975/status/1131269777798905857"/>
    <hyperlink ref="X107" r:id="rId329" display="https://twitter.com/#!/pwcdigital/status/1131591721316487169"/>
    <hyperlink ref="X108" r:id="rId330" display="https://twitter.com/#!/pwcdigital/status/1129043210653831169"/>
    <hyperlink ref="X109" r:id="rId331" display="https://twitter.com/#!/pwcdigital/status/1131639184022822913"/>
    <hyperlink ref="X110" r:id="rId332" display="https://twitter.com/#!/pwcdigital/status/1131916518185476096"/>
    <hyperlink ref="X111" r:id="rId333" display="https://twitter.com/#!/pwcadvisory/status/1129045834916618241"/>
    <hyperlink ref="X112" r:id="rId334" display="https://twitter.com/#!/pwcadvisory/status/1131606057908883457"/>
    <hyperlink ref="X113" r:id="rId335" display="https://twitter.com/#!/pwcdigital/status/1129065135472091136"/>
    <hyperlink ref="X114" r:id="rId336" display="https://twitter.com/#!/pwcdigital/status/1131953385618518016"/>
    <hyperlink ref="X115" r:id="rId337" display="https://twitter.com/#!/pwcdigital/status/1112827877739950085"/>
    <hyperlink ref="X116" r:id="rId338" display="https://twitter.com/#!/pwcdigital/status/1128684760556027904"/>
    <hyperlink ref="X117" r:id="rId339" display="https://twitter.com/#!/pwcdigital/status/1128770277217845248"/>
    <hyperlink ref="X118" r:id="rId340" display="https://twitter.com/#!/pwcdigital/status/1129371199249756160"/>
    <hyperlink ref="X119" r:id="rId341" display="https://twitter.com/#!/pwcdigital/status/1130927241595117568"/>
    <hyperlink ref="X120" r:id="rId342" display="https://twitter.com/#!/pwcdigital/status/1131200296951136256"/>
    <hyperlink ref="X121" r:id="rId343" display="https://twitter.com/#!/pwcdigital/status/1131589720666976258"/>
    <hyperlink ref="X122" r:id="rId344" display="https://twitter.com/#!/pbuckle1/status/1129060105851494405"/>
    <hyperlink ref="X123" r:id="rId345" display="https://twitter.com/#!/pbuckle1/status/1129090211445657600"/>
    <hyperlink ref="X124" r:id="rId346" display="https://twitter.com/#!/pbuckle1/status/1129090215568711681"/>
    <hyperlink ref="X125" r:id="rId347" display="https://twitter.com/#!/pbuckle1/status/1129392209177006080"/>
    <hyperlink ref="X126" r:id="rId348" display="https://twitter.com/#!/pbuckle1/status/1130490161333194753"/>
    <hyperlink ref="X127" r:id="rId349" display="https://twitter.com/#!/pbuckle1/status/1131210149316780032"/>
    <hyperlink ref="X128" r:id="rId350" display="https://twitter.com/#!/pbuckle1/status/1131240373731364865"/>
    <hyperlink ref="X129" r:id="rId351" display="https://twitter.com/#!/pbuckle1/status/1131240378429038595"/>
    <hyperlink ref="X130" r:id="rId352" display="https://twitter.com/#!/pbuckle1/status/1131270541678141440"/>
    <hyperlink ref="X131" r:id="rId353" display="https://twitter.com/#!/pbuckle1/status/1131300790545600512"/>
    <hyperlink ref="X132" r:id="rId354" display="https://twitter.com/#!/pbuckle1/status/1131602799144439809"/>
    <hyperlink ref="X133" r:id="rId355" display="https://twitter.com/#!/pbuckle1/status/1131602802655023107"/>
    <hyperlink ref="X134" r:id="rId356" display="https://twitter.com/#!/pbuckle1/status/1131934922174865408"/>
    <hyperlink ref="X135" r:id="rId357" display="https://twitter.com/#!/pbuckle1/status/1131965155208704000"/>
    <hyperlink ref="AZ34" r:id="rId358" display="https://api.twitter.com/1.1/geo/id/2b8922cbe7f16337.json"/>
  </hyperlinks>
  <printOptions/>
  <pageMargins left="0.7" right="0.7" top="0.75" bottom="0.75" header="0.3" footer="0.3"/>
  <pageSetup horizontalDpi="600" verticalDpi="600" orientation="portrait" r:id="rId362"/>
  <legacyDrawing r:id="rId360"/>
  <tableParts>
    <tablePart r:id="rId36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1511</v>
      </c>
      <c r="B1" s="13" t="s">
        <v>1662</v>
      </c>
      <c r="C1" s="13" t="s">
        <v>1663</v>
      </c>
      <c r="D1" s="13" t="s">
        <v>144</v>
      </c>
      <c r="E1" s="13" t="s">
        <v>1665</v>
      </c>
      <c r="F1" s="13" t="s">
        <v>1666</v>
      </c>
      <c r="G1" s="13" t="s">
        <v>1667</v>
      </c>
    </row>
    <row r="2" spans="1:7" ht="15">
      <c r="A2" s="78" t="s">
        <v>1234</v>
      </c>
      <c r="B2" s="78">
        <v>70</v>
      </c>
      <c r="C2" s="122">
        <v>0.04596191726854892</v>
      </c>
      <c r="D2" s="78" t="s">
        <v>1664</v>
      </c>
      <c r="E2" s="78"/>
      <c r="F2" s="78"/>
      <c r="G2" s="78"/>
    </row>
    <row r="3" spans="1:7" ht="15">
      <c r="A3" s="78" t="s">
        <v>1235</v>
      </c>
      <c r="B3" s="78">
        <v>10</v>
      </c>
      <c r="C3" s="122">
        <v>0.006565988181221274</v>
      </c>
      <c r="D3" s="78" t="s">
        <v>1664</v>
      </c>
      <c r="E3" s="78"/>
      <c r="F3" s="78"/>
      <c r="G3" s="78"/>
    </row>
    <row r="4" spans="1:7" ht="15">
      <c r="A4" s="78" t="s">
        <v>1236</v>
      </c>
      <c r="B4" s="78">
        <v>0</v>
      </c>
      <c r="C4" s="122">
        <v>0</v>
      </c>
      <c r="D4" s="78" t="s">
        <v>1664</v>
      </c>
      <c r="E4" s="78"/>
      <c r="F4" s="78"/>
      <c r="G4" s="78"/>
    </row>
    <row r="5" spans="1:7" ht="15">
      <c r="A5" s="78" t="s">
        <v>1237</v>
      </c>
      <c r="B5" s="78">
        <v>1443</v>
      </c>
      <c r="C5" s="122">
        <v>0.9474720945502298</v>
      </c>
      <c r="D5" s="78" t="s">
        <v>1664</v>
      </c>
      <c r="E5" s="78"/>
      <c r="F5" s="78"/>
      <c r="G5" s="78"/>
    </row>
    <row r="6" spans="1:7" ht="15">
      <c r="A6" s="78" t="s">
        <v>1238</v>
      </c>
      <c r="B6" s="78">
        <v>1523</v>
      </c>
      <c r="C6" s="122">
        <v>1</v>
      </c>
      <c r="D6" s="78" t="s">
        <v>1664</v>
      </c>
      <c r="E6" s="78"/>
      <c r="F6" s="78"/>
      <c r="G6" s="78"/>
    </row>
    <row r="7" spans="1:7" ht="15">
      <c r="A7" s="85" t="s">
        <v>243</v>
      </c>
      <c r="B7" s="85">
        <v>40</v>
      </c>
      <c r="C7" s="123">
        <v>0.012855829321886773</v>
      </c>
      <c r="D7" s="85" t="s">
        <v>1664</v>
      </c>
      <c r="E7" s="85" t="b">
        <v>0</v>
      </c>
      <c r="F7" s="85" t="b">
        <v>0</v>
      </c>
      <c r="G7" s="85" t="b">
        <v>0</v>
      </c>
    </row>
    <row r="8" spans="1:7" ht="15">
      <c r="A8" s="85" t="s">
        <v>1239</v>
      </c>
      <c r="B8" s="85">
        <v>15</v>
      </c>
      <c r="C8" s="123">
        <v>0.01187143015523936</v>
      </c>
      <c r="D8" s="85" t="s">
        <v>1664</v>
      </c>
      <c r="E8" s="85" t="b">
        <v>0</v>
      </c>
      <c r="F8" s="85" t="b">
        <v>0</v>
      </c>
      <c r="G8" s="85" t="b">
        <v>0</v>
      </c>
    </row>
    <row r="9" spans="1:7" ht="15">
      <c r="A9" s="85" t="s">
        <v>1240</v>
      </c>
      <c r="B9" s="85">
        <v>14</v>
      </c>
      <c r="C9" s="123">
        <v>0.011080001478223404</v>
      </c>
      <c r="D9" s="85" t="s">
        <v>1664</v>
      </c>
      <c r="E9" s="85" t="b">
        <v>0</v>
      </c>
      <c r="F9" s="85" t="b">
        <v>0</v>
      </c>
      <c r="G9" s="85" t="b">
        <v>0</v>
      </c>
    </row>
    <row r="10" spans="1:7" ht="15">
      <c r="A10" s="85" t="s">
        <v>1241</v>
      </c>
      <c r="B10" s="85">
        <v>12</v>
      </c>
      <c r="C10" s="123">
        <v>0.011304913637736702</v>
      </c>
      <c r="D10" s="85" t="s">
        <v>1664</v>
      </c>
      <c r="E10" s="85" t="b">
        <v>0</v>
      </c>
      <c r="F10" s="85" t="b">
        <v>0</v>
      </c>
      <c r="G10" s="85" t="b">
        <v>0</v>
      </c>
    </row>
    <row r="11" spans="1:7" ht="15">
      <c r="A11" s="85" t="s">
        <v>1242</v>
      </c>
      <c r="B11" s="85">
        <v>11</v>
      </c>
      <c r="C11" s="123">
        <v>0.009893435916990111</v>
      </c>
      <c r="D11" s="85" t="s">
        <v>1664</v>
      </c>
      <c r="E11" s="85" t="b">
        <v>0</v>
      </c>
      <c r="F11" s="85" t="b">
        <v>0</v>
      </c>
      <c r="G11" s="85" t="b">
        <v>0</v>
      </c>
    </row>
    <row r="12" spans="1:7" ht="15">
      <c r="A12" s="85" t="s">
        <v>1244</v>
      </c>
      <c r="B12" s="85">
        <v>11</v>
      </c>
      <c r="C12" s="123">
        <v>0.009893435916990111</v>
      </c>
      <c r="D12" s="85" t="s">
        <v>1664</v>
      </c>
      <c r="E12" s="85" t="b">
        <v>0</v>
      </c>
      <c r="F12" s="85" t="b">
        <v>0</v>
      </c>
      <c r="G12" s="85" t="b">
        <v>0</v>
      </c>
    </row>
    <row r="13" spans="1:7" ht="15">
      <c r="A13" s="85" t="s">
        <v>1265</v>
      </c>
      <c r="B13" s="85">
        <v>10</v>
      </c>
      <c r="C13" s="123">
        <v>0.009420761364780584</v>
      </c>
      <c r="D13" s="85" t="s">
        <v>1664</v>
      </c>
      <c r="E13" s="85" t="b">
        <v>0</v>
      </c>
      <c r="F13" s="85" t="b">
        <v>0</v>
      </c>
      <c r="G13" s="85" t="b">
        <v>0</v>
      </c>
    </row>
    <row r="14" spans="1:7" ht="15">
      <c r="A14" s="85" t="s">
        <v>1252</v>
      </c>
      <c r="B14" s="85">
        <v>9</v>
      </c>
      <c r="C14" s="123">
        <v>0.008903239264432502</v>
      </c>
      <c r="D14" s="85" t="s">
        <v>1664</v>
      </c>
      <c r="E14" s="85" t="b">
        <v>0</v>
      </c>
      <c r="F14" s="85" t="b">
        <v>0</v>
      </c>
      <c r="G14" s="85" t="b">
        <v>0</v>
      </c>
    </row>
    <row r="15" spans="1:7" ht="15">
      <c r="A15" s="85" t="s">
        <v>1512</v>
      </c>
      <c r="B15" s="85">
        <v>9</v>
      </c>
      <c r="C15" s="123">
        <v>0.008903239264432502</v>
      </c>
      <c r="D15" s="85" t="s">
        <v>1664</v>
      </c>
      <c r="E15" s="85" t="b">
        <v>0</v>
      </c>
      <c r="F15" s="85" t="b">
        <v>0</v>
      </c>
      <c r="G15" s="85" t="b">
        <v>0</v>
      </c>
    </row>
    <row r="16" spans="1:7" ht="15">
      <c r="A16" s="85" t="s">
        <v>1513</v>
      </c>
      <c r="B16" s="85">
        <v>9</v>
      </c>
      <c r="C16" s="123">
        <v>0.008903239264432502</v>
      </c>
      <c r="D16" s="85" t="s">
        <v>1664</v>
      </c>
      <c r="E16" s="85" t="b">
        <v>0</v>
      </c>
      <c r="F16" s="85" t="b">
        <v>0</v>
      </c>
      <c r="G16" s="85" t="b">
        <v>0</v>
      </c>
    </row>
    <row r="17" spans="1:7" ht="15">
      <c r="A17" s="85" t="s">
        <v>1253</v>
      </c>
      <c r="B17" s="85">
        <v>9</v>
      </c>
      <c r="C17" s="123">
        <v>0.008903239264432502</v>
      </c>
      <c r="D17" s="85" t="s">
        <v>1664</v>
      </c>
      <c r="E17" s="85" t="b">
        <v>1</v>
      </c>
      <c r="F17" s="85" t="b">
        <v>0</v>
      </c>
      <c r="G17" s="85" t="b">
        <v>0</v>
      </c>
    </row>
    <row r="18" spans="1:7" ht="15">
      <c r="A18" s="85" t="s">
        <v>1255</v>
      </c>
      <c r="B18" s="85">
        <v>9</v>
      </c>
      <c r="C18" s="123">
        <v>0.008903239264432502</v>
      </c>
      <c r="D18" s="85" t="s">
        <v>1664</v>
      </c>
      <c r="E18" s="85" t="b">
        <v>0</v>
      </c>
      <c r="F18" s="85" t="b">
        <v>0</v>
      </c>
      <c r="G18" s="85" t="b">
        <v>0</v>
      </c>
    </row>
    <row r="19" spans="1:7" ht="15">
      <c r="A19" s="85" t="s">
        <v>1247</v>
      </c>
      <c r="B19" s="85">
        <v>8</v>
      </c>
      <c r="C19" s="123">
        <v>0.008335866931066171</v>
      </c>
      <c r="D19" s="85" t="s">
        <v>1664</v>
      </c>
      <c r="E19" s="85" t="b">
        <v>0</v>
      </c>
      <c r="F19" s="85" t="b">
        <v>0</v>
      </c>
      <c r="G19" s="85" t="b">
        <v>0</v>
      </c>
    </row>
    <row r="20" spans="1:7" ht="15">
      <c r="A20" s="85" t="s">
        <v>1514</v>
      </c>
      <c r="B20" s="85">
        <v>8</v>
      </c>
      <c r="C20" s="123">
        <v>0.008335866931066171</v>
      </c>
      <c r="D20" s="85" t="s">
        <v>1664</v>
      </c>
      <c r="E20" s="85" t="b">
        <v>0</v>
      </c>
      <c r="F20" s="85" t="b">
        <v>0</v>
      </c>
      <c r="G20" s="85" t="b">
        <v>0</v>
      </c>
    </row>
    <row r="21" spans="1:7" ht="15">
      <c r="A21" s="85" t="s">
        <v>1261</v>
      </c>
      <c r="B21" s="85">
        <v>8</v>
      </c>
      <c r="C21" s="123">
        <v>0.008335866931066171</v>
      </c>
      <c r="D21" s="85" t="s">
        <v>1664</v>
      </c>
      <c r="E21" s="85" t="b">
        <v>0</v>
      </c>
      <c r="F21" s="85" t="b">
        <v>0</v>
      </c>
      <c r="G21" s="85" t="b">
        <v>0</v>
      </c>
    </row>
    <row r="22" spans="1:7" ht="15">
      <c r="A22" s="85" t="s">
        <v>1249</v>
      </c>
      <c r="B22" s="85">
        <v>8</v>
      </c>
      <c r="C22" s="123">
        <v>0.008335866931066171</v>
      </c>
      <c r="D22" s="85" t="s">
        <v>1664</v>
      </c>
      <c r="E22" s="85" t="b">
        <v>0</v>
      </c>
      <c r="F22" s="85" t="b">
        <v>0</v>
      </c>
      <c r="G22" s="85" t="b">
        <v>0</v>
      </c>
    </row>
    <row r="23" spans="1:7" ht="15">
      <c r="A23" s="85" t="s">
        <v>249</v>
      </c>
      <c r="B23" s="85">
        <v>8</v>
      </c>
      <c r="C23" s="123">
        <v>0.008335866931066171</v>
      </c>
      <c r="D23" s="85" t="s">
        <v>1664</v>
      </c>
      <c r="E23" s="85" t="b">
        <v>0</v>
      </c>
      <c r="F23" s="85" t="b">
        <v>0</v>
      </c>
      <c r="G23" s="85" t="b">
        <v>0</v>
      </c>
    </row>
    <row r="24" spans="1:7" ht="15">
      <c r="A24" s="85" t="s">
        <v>1250</v>
      </c>
      <c r="B24" s="85">
        <v>8</v>
      </c>
      <c r="C24" s="123">
        <v>0.008335866931066171</v>
      </c>
      <c r="D24" s="85" t="s">
        <v>1664</v>
      </c>
      <c r="E24" s="85" t="b">
        <v>0</v>
      </c>
      <c r="F24" s="85" t="b">
        <v>0</v>
      </c>
      <c r="G24" s="85" t="b">
        <v>0</v>
      </c>
    </row>
    <row r="25" spans="1:7" ht="15">
      <c r="A25" s="85" t="s">
        <v>1251</v>
      </c>
      <c r="B25" s="85">
        <v>8</v>
      </c>
      <c r="C25" s="123">
        <v>0.008335866931066171</v>
      </c>
      <c r="D25" s="85" t="s">
        <v>1664</v>
      </c>
      <c r="E25" s="85" t="b">
        <v>0</v>
      </c>
      <c r="F25" s="85" t="b">
        <v>0</v>
      </c>
      <c r="G25" s="85" t="b">
        <v>0</v>
      </c>
    </row>
    <row r="26" spans="1:7" ht="15">
      <c r="A26" s="85" t="s">
        <v>1254</v>
      </c>
      <c r="B26" s="85">
        <v>8</v>
      </c>
      <c r="C26" s="123">
        <v>0.008335866931066171</v>
      </c>
      <c r="D26" s="85" t="s">
        <v>1664</v>
      </c>
      <c r="E26" s="85" t="b">
        <v>1</v>
      </c>
      <c r="F26" s="85" t="b">
        <v>0</v>
      </c>
      <c r="G26" s="85" t="b">
        <v>0</v>
      </c>
    </row>
    <row r="27" spans="1:7" ht="15">
      <c r="A27" s="85" t="s">
        <v>1225</v>
      </c>
      <c r="B27" s="85">
        <v>7</v>
      </c>
      <c r="C27" s="123">
        <v>0.007712382151119813</v>
      </c>
      <c r="D27" s="85" t="s">
        <v>1664</v>
      </c>
      <c r="E27" s="85" t="b">
        <v>0</v>
      </c>
      <c r="F27" s="85" t="b">
        <v>0</v>
      </c>
      <c r="G27" s="85" t="b">
        <v>0</v>
      </c>
    </row>
    <row r="28" spans="1:7" ht="15">
      <c r="A28" s="85" t="s">
        <v>1245</v>
      </c>
      <c r="B28" s="85">
        <v>7</v>
      </c>
      <c r="C28" s="123">
        <v>0.007712382151119813</v>
      </c>
      <c r="D28" s="85" t="s">
        <v>1664</v>
      </c>
      <c r="E28" s="85" t="b">
        <v>0</v>
      </c>
      <c r="F28" s="85" t="b">
        <v>0</v>
      </c>
      <c r="G28" s="85" t="b">
        <v>0</v>
      </c>
    </row>
    <row r="29" spans="1:7" ht="15">
      <c r="A29" s="85" t="s">
        <v>212</v>
      </c>
      <c r="B29" s="85">
        <v>7</v>
      </c>
      <c r="C29" s="123">
        <v>0.007712382151119813</v>
      </c>
      <c r="D29" s="85" t="s">
        <v>1664</v>
      </c>
      <c r="E29" s="85" t="b">
        <v>0</v>
      </c>
      <c r="F29" s="85" t="b">
        <v>0</v>
      </c>
      <c r="G29" s="85" t="b">
        <v>0</v>
      </c>
    </row>
    <row r="30" spans="1:7" ht="15">
      <c r="A30" s="85" t="s">
        <v>1267</v>
      </c>
      <c r="B30" s="85">
        <v>7</v>
      </c>
      <c r="C30" s="123">
        <v>0.007712382151119813</v>
      </c>
      <c r="D30" s="85" t="s">
        <v>1664</v>
      </c>
      <c r="E30" s="85" t="b">
        <v>0</v>
      </c>
      <c r="F30" s="85" t="b">
        <v>0</v>
      </c>
      <c r="G30" s="85" t="b">
        <v>0</v>
      </c>
    </row>
    <row r="31" spans="1:7" ht="15">
      <c r="A31" s="85" t="s">
        <v>1257</v>
      </c>
      <c r="B31" s="85">
        <v>7</v>
      </c>
      <c r="C31" s="123">
        <v>0.007712382151119813</v>
      </c>
      <c r="D31" s="85" t="s">
        <v>1664</v>
      </c>
      <c r="E31" s="85" t="b">
        <v>0</v>
      </c>
      <c r="F31" s="85" t="b">
        <v>0</v>
      </c>
      <c r="G31" s="85" t="b">
        <v>0</v>
      </c>
    </row>
    <row r="32" spans="1:7" ht="15">
      <c r="A32" s="85" t="s">
        <v>1258</v>
      </c>
      <c r="B32" s="85">
        <v>7</v>
      </c>
      <c r="C32" s="123">
        <v>0.007712382151119813</v>
      </c>
      <c r="D32" s="85" t="s">
        <v>1664</v>
      </c>
      <c r="E32" s="85" t="b">
        <v>0</v>
      </c>
      <c r="F32" s="85" t="b">
        <v>0</v>
      </c>
      <c r="G32" s="85" t="b">
        <v>0</v>
      </c>
    </row>
    <row r="33" spans="1:7" ht="15">
      <c r="A33" s="85" t="s">
        <v>1259</v>
      </c>
      <c r="B33" s="85">
        <v>7</v>
      </c>
      <c r="C33" s="123">
        <v>0.007712382151119813</v>
      </c>
      <c r="D33" s="85" t="s">
        <v>1664</v>
      </c>
      <c r="E33" s="85" t="b">
        <v>0</v>
      </c>
      <c r="F33" s="85" t="b">
        <v>0</v>
      </c>
      <c r="G33" s="85" t="b">
        <v>0</v>
      </c>
    </row>
    <row r="34" spans="1:7" ht="15">
      <c r="A34" s="85" t="s">
        <v>1260</v>
      </c>
      <c r="B34" s="85">
        <v>7</v>
      </c>
      <c r="C34" s="123">
        <v>0.007712382151119813</v>
      </c>
      <c r="D34" s="85" t="s">
        <v>1664</v>
      </c>
      <c r="E34" s="85" t="b">
        <v>0</v>
      </c>
      <c r="F34" s="85" t="b">
        <v>0</v>
      </c>
      <c r="G34" s="85" t="b">
        <v>0</v>
      </c>
    </row>
    <row r="35" spans="1:7" ht="15">
      <c r="A35" s="85" t="s">
        <v>1262</v>
      </c>
      <c r="B35" s="85">
        <v>7</v>
      </c>
      <c r="C35" s="123">
        <v>0.007712382151119813</v>
      </c>
      <c r="D35" s="85" t="s">
        <v>1664</v>
      </c>
      <c r="E35" s="85" t="b">
        <v>0</v>
      </c>
      <c r="F35" s="85" t="b">
        <v>0</v>
      </c>
      <c r="G35" s="85" t="b">
        <v>0</v>
      </c>
    </row>
    <row r="36" spans="1:7" ht="15">
      <c r="A36" s="85" t="s">
        <v>1263</v>
      </c>
      <c r="B36" s="85">
        <v>7</v>
      </c>
      <c r="C36" s="123">
        <v>0.007712382151119813</v>
      </c>
      <c r="D36" s="85" t="s">
        <v>1664</v>
      </c>
      <c r="E36" s="85" t="b">
        <v>0</v>
      </c>
      <c r="F36" s="85" t="b">
        <v>0</v>
      </c>
      <c r="G36" s="85" t="b">
        <v>0</v>
      </c>
    </row>
    <row r="37" spans="1:7" ht="15">
      <c r="A37" s="85" t="s">
        <v>1264</v>
      </c>
      <c r="B37" s="85">
        <v>7</v>
      </c>
      <c r="C37" s="123">
        <v>0.007712382151119813</v>
      </c>
      <c r="D37" s="85" t="s">
        <v>1664</v>
      </c>
      <c r="E37" s="85" t="b">
        <v>0</v>
      </c>
      <c r="F37" s="85" t="b">
        <v>0</v>
      </c>
      <c r="G37" s="85" t="b">
        <v>0</v>
      </c>
    </row>
    <row r="38" spans="1:7" ht="15">
      <c r="A38" s="85" t="s">
        <v>1246</v>
      </c>
      <c r="B38" s="85">
        <v>7</v>
      </c>
      <c r="C38" s="123">
        <v>0.007712382151119813</v>
      </c>
      <c r="D38" s="85" t="s">
        <v>1664</v>
      </c>
      <c r="E38" s="85" t="b">
        <v>0</v>
      </c>
      <c r="F38" s="85" t="b">
        <v>0</v>
      </c>
      <c r="G38" s="85" t="b">
        <v>0</v>
      </c>
    </row>
    <row r="39" spans="1:7" ht="15">
      <c r="A39" s="85" t="s">
        <v>1295</v>
      </c>
      <c r="B39" s="85">
        <v>6</v>
      </c>
      <c r="C39" s="123">
        <v>0.007024717125773647</v>
      </c>
      <c r="D39" s="85" t="s">
        <v>1664</v>
      </c>
      <c r="E39" s="85" t="b">
        <v>0</v>
      </c>
      <c r="F39" s="85" t="b">
        <v>0</v>
      </c>
      <c r="G39" s="85" t="b">
        <v>0</v>
      </c>
    </row>
    <row r="40" spans="1:7" ht="15">
      <c r="A40" s="85" t="s">
        <v>1515</v>
      </c>
      <c r="B40" s="85">
        <v>6</v>
      </c>
      <c r="C40" s="123">
        <v>0.007024717125773647</v>
      </c>
      <c r="D40" s="85" t="s">
        <v>1664</v>
      </c>
      <c r="E40" s="85" t="b">
        <v>0</v>
      </c>
      <c r="F40" s="85" t="b">
        <v>0</v>
      </c>
      <c r="G40" s="85" t="b">
        <v>0</v>
      </c>
    </row>
    <row r="41" spans="1:7" ht="15">
      <c r="A41" s="85" t="s">
        <v>1289</v>
      </c>
      <c r="B41" s="85">
        <v>6</v>
      </c>
      <c r="C41" s="123">
        <v>0.007024717125773647</v>
      </c>
      <c r="D41" s="85" t="s">
        <v>1664</v>
      </c>
      <c r="E41" s="85" t="b">
        <v>0</v>
      </c>
      <c r="F41" s="85" t="b">
        <v>0</v>
      </c>
      <c r="G41" s="85" t="b">
        <v>0</v>
      </c>
    </row>
    <row r="42" spans="1:7" ht="15">
      <c r="A42" s="85" t="s">
        <v>1516</v>
      </c>
      <c r="B42" s="85">
        <v>5</v>
      </c>
      <c r="C42" s="123">
        <v>0.006262081690967514</v>
      </c>
      <c r="D42" s="85" t="s">
        <v>1664</v>
      </c>
      <c r="E42" s="85" t="b">
        <v>0</v>
      </c>
      <c r="F42" s="85" t="b">
        <v>0</v>
      </c>
      <c r="G42" s="85" t="b">
        <v>0</v>
      </c>
    </row>
    <row r="43" spans="1:7" ht="15">
      <c r="A43" s="85" t="s">
        <v>1283</v>
      </c>
      <c r="B43" s="85">
        <v>5</v>
      </c>
      <c r="C43" s="123">
        <v>0.006262081690967514</v>
      </c>
      <c r="D43" s="85" t="s">
        <v>1664</v>
      </c>
      <c r="E43" s="85" t="b">
        <v>0</v>
      </c>
      <c r="F43" s="85" t="b">
        <v>0</v>
      </c>
      <c r="G43" s="85" t="b">
        <v>0</v>
      </c>
    </row>
    <row r="44" spans="1:7" ht="15">
      <c r="A44" s="85" t="s">
        <v>1214</v>
      </c>
      <c r="B44" s="85">
        <v>5</v>
      </c>
      <c r="C44" s="123">
        <v>0.006262081690967514</v>
      </c>
      <c r="D44" s="85" t="s">
        <v>1664</v>
      </c>
      <c r="E44" s="85" t="b">
        <v>0</v>
      </c>
      <c r="F44" s="85" t="b">
        <v>0</v>
      </c>
      <c r="G44" s="85" t="b">
        <v>0</v>
      </c>
    </row>
    <row r="45" spans="1:7" ht="15">
      <c r="A45" s="85" t="s">
        <v>241</v>
      </c>
      <c r="B45" s="85">
        <v>5</v>
      </c>
      <c r="C45" s="123">
        <v>0.006262081690967514</v>
      </c>
      <c r="D45" s="85" t="s">
        <v>1664</v>
      </c>
      <c r="E45" s="85" t="b">
        <v>0</v>
      </c>
      <c r="F45" s="85" t="b">
        <v>0</v>
      </c>
      <c r="G45" s="85" t="b">
        <v>0</v>
      </c>
    </row>
    <row r="46" spans="1:7" ht="15">
      <c r="A46" s="85" t="s">
        <v>1517</v>
      </c>
      <c r="B46" s="85">
        <v>5</v>
      </c>
      <c r="C46" s="123">
        <v>0.006262081690967514</v>
      </c>
      <c r="D46" s="85" t="s">
        <v>1664</v>
      </c>
      <c r="E46" s="85" t="b">
        <v>0</v>
      </c>
      <c r="F46" s="85" t="b">
        <v>0</v>
      </c>
      <c r="G46" s="85" t="b">
        <v>0</v>
      </c>
    </row>
    <row r="47" spans="1:7" ht="15">
      <c r="A47" s="85" t="s">
        <v>250</v>
      </c>
      <c r="B47" s="85">
        <v>5</v>
      </c>
      <c r="C47" s="123">
        <v>0.006262081690967514</v>
      </c>
      <c r="D47" s="85" t="s">
        <v>1664</v>
      </c>
      <c r="E47" s="85" t="b">
        <v>0</v>
      </c>
      <c r="F47" s="85" t="b">
        <v>0</v>
      </c>
      <c r="G47" s="85" t="b">
        <v>0</v>
      </c>
    </row>
    <row r="48" spans="1:7" ht="15">
      <c r="A48" s="85" t="s">
        <v>1294</v>
      </c>
      <c r="B48" s="85">
        <v>5</v>
      </c>
      <c r="C48" s="123">
        <v>0.006262081690967514</v>
      </c>
      <c r="D48" s="85" t="s">
        <v>1664</v>
      </c>
      <c r="E48" s="85" t="b">
        <v>0</v>
      </c>
      <c r="F48" s="85" t="b">
        <v>0</v>
      </c>
      <c r="G48" s="85" t="b">
        <v>0</v>
      </c>
    </row>
    <row r="49" spans="1:7" ht="15">
      <c r="A49" s="85" t="s">
        <v>1273</v>
      </c>
      <c r="B49" s="85">
        <v>4</v>
      </c>
      <c r="C49" s="123">
        <v>0.005409294272394863</v>
      </c>
      <c r="D49" s="85" t="s">
        <v>1664</v>
      </c>
      <c r="E49" s="85" t="b">
        <v>0</v>
      </c>
      <c r="F49" s="85" t="b">
        <v>0</v>
      </c>
      <c r="G49" s="85" t="b">
        <v>0</v>
      </c>
    </row>
    <row r="50" spans="1:7" ht="15">
      <c r="A50" s="85" t="s">
        <v>1270</v>
      </c>
      <c r="B50" s="85">
        <v>4</v>
      </c>
      <c r="C50" s="123">
        <v>0.005409294272394863</v>
      </c>
      <c r="D50" s="85" t="s">
        <v>1664</v>
      </c>
      <c r="E50" s="85" t="b">
        <v>0</v>
      </c>
      <c r="F50" s="85" t="b">
        <v>0</v>
      </c>
      <c r="G50" s="85" t="b">
        <v>0</v>
      </c>
    </row>
    <row r="51" spans="1:7" ht="15">
      <c r="A51" s="85" t="s">
        <v>1518</v>
      </c>
      <c r="B51" s="85">
        <v>4</v>
      </c>
      <c r="C51" s="123">
        <v>0.005409294272394863</v>
      </c>
      <c r="D51" s="85" t="s">
        <v>1664</v>
      </c>
      <c r="E51" s="85" t="b">
        <v>1</v>
      </c>
      <c r="F51" s="85" t="b">
        <v>0</v>
      </c>
      <c r="G51" s="85" t="b">
        <v>0</v>
      </c>
    </row>
    <row r="52" spans="1:7" ht="15">
      <c r="A52" s="85" t="s">
        <v>1519</v>
      </c>
      <c r="B52" s="85">
        <v>4</v>
      </c>
      <c r="C52" s="123">
        <v>0.005409294272394863</v>
      </c>
      <c r="D52" s="85" t="s">
        <v>1664</v>
      </c>
      <c r="E52" s="85" t="b">
        <v>0</v>
      </c>
      <c r="F52" s="85" t="b">
        <v>0</v>
      </c>
      <c r="G52" s="85" t="b">
        <v>0</v>
      </c>
    </row>
    <row r="53" spans="1:7" ht="15">
      <c r="A53" s="85" t="s">
        <v>1520</v>
      </c>
      <c r="B53" s="85">
        <v>4</v>
      </c>
      <c r="C53" s="123">
        <v>0.006650655079256641</v>
      </c>
      <c r="D53" s="85" t="s">
        <v>1664</v>
      </c>
      <c r="E53" s="85" t="b">
        <v>0</v>
      </c>
      <c r="F53" s="85" t="b">
        <v>0</v>
      </c>
      <c r="G53" s="85" t="b">
        <v>0</v>
      </c>
    </row>
    <row r="54" spans="1:7" ht="15">
      <c r="A54" s="85" t="s">
        <v>1521</v>
      </c>
      <c r="B54" s="85">
        <v>4</v>
      </c>
      <c r="C54" s="123">
        <v>0.005409294272394863</v>
      </c>
      <c r="D54" s="85" t="s">
        <v>1664</v>
      </c>
      <c r="E54" s="85" t="b">
        <v>0</v>
      </c>
      <c r="F54" s="85" t="b">
        <v>0</v>
      </c>
      <c r="G54" s="85" t="b">
        <v>0</v>
      </c>
    </row>
    <row r="55" spans="1:7" ht="15">
      <c r="A55" s="85" t="s">
        <v>1522</v>
      </c>
      <c r="B55" s="85">
        <v>4</v>
      </c>
      <c r="C55" s="123">
        <v>0.005409294272394863</v>
      </c>
      <c r="D55" s="85" t="s">
        <v>1664</v>
      </c>
      <c r="E55" s="85" t="b">
        <v>0</v>
      </c>
      <c r="F55" s="85" t="b">
        <v>0</v>
      </c>
      <c r="G55" s="85" t="b">
        <v>0</v>
      </c>
    </row>
    <row r="56" spans="1:7" ht="15">
      <c r="A56" s="85" t="s">
        <v>1523</v>
      </c>
      <c r="B56" s="85">
        <v>4</v>
      </c>
      <c r="C56" s="123">
        <v>0.005409294272394863</v>
      </c>
      <c r="D56" s="85" t="s">
        <v>1664</v>
      </c>
      <c r="E56" s="85" t="b">
        <v>1</v>
      </c>
      <c r="F56" s="85" t="b">
        <v>0</v>
      </c>
      <c r="G56" s="85" t="b">
        <v>0</v>
      </c>
    </row>
    <row r="57" spans="1:7" ht="15">
      <c r="A57" s="85" t="s">
        <v>246</v>
      </c>
      <c r="B57" s="85">
        <v>4</v>
      </c>
      <c r="C57" s="123">
        <v>0.005409294272394863</v>
      </c>
      <c r="D57" s="85" t="s">
        <v>1664</v>
      </c>
      <c r="E57" s="85" t="b">
        <v>0</v>
      </c>
      <c r="F57" s="85" t="b">
        <v>0</v>
      </c>
      <c r="G57" s="85" t="b">
        <v>0</v>
      </c>
    </row>
    <row r="58" spans="1:7" ht="15">
      <c r="A58" s="85" t="s">
        <v>1524</v>
      </c>
      <c r="B58" s="85">
        <v>4</v>
      </c>
      <c r="C58" s="123">
        <v>0.005409294272394863</v>
      </c>
      <c r="D58" s="85" t="s">
        <v>1664</v>
      </c>
      <c r="E58" s="85" t="b">
        <v>1</v>
      </c>
      <c r="F58" s="85" t="b">
        <v>0</v>
      </c>
      <c r="G58" s="85" t="b">
        <v>0</v>
      </c>
    </row>
    <row r="59" spans="1:7" ht="15">
      <c r="A59" s="85" t="s">
        <v>1525</v>
      </c>
      <c r="B59" s="85">
        <v>4</v>
      </c>
      <c r="C59" s="123">
        <v>0.005409294272394863</v>
      </c>
      <c r="D59" s="85" t="s">
        <v>1664</v>
      </c>
      <c r="E59" s="85" t="b">
        <v>0</v>
      </c>
      <c r="F59" s="85" t="b">
        <v>0</v>
      </c>
      <c r="G59" s="85" t="b">
        <v>0</v>
      </c>
    </row>
    <row r="60" spans="1:7" ht="15">
      <c r="A60" s="85" t="s">
        <v>1272</v>
      </c>
      <c r="B60" s="85">
        <v>4</v>
      </c>
      <c r="C60" s="123">
        <v>0.005409294272394863</v>
      </c>
      <c r="D60" s="85" t="s">
        <v>1664</v>
      </c>
      <c r="E60" s="85" t="b">
        <v>0</v>
      </c>
      <c r="F60" s="85" t="b">
        <v>0</v>
      </c>
      <c r="G60" s="85" t="b">
        <v>0</v>
      </c>
    </row>
    <row r="61" spans="1:7" ht="15">
      <c r="A61" s="85" t="s">
        <v>1301</v>
      </c>
      <c r="B61" s="85">
        <v>4</v>
      </c>
      <c r="C61" s="123">
        <v>0.005409294272394863</v>
      </c>
      <c r="D61" s="85" t="s">
        <v>1664</v>
      </c>
      <c r="E61" s="85" t="b">
        <v>0</v>
      </c>
      <c r="F61" s="85" t="b">
        <v>0</v>
      </c>
      <c r="G61" s="85" t="b">
        <v>0</v>
      </c>
    </row>
    <row r="62" spans="1:7" ht="15">
      <c r="A62" s="85" t="s">
        <v>1526</v>
      </c>
      <c r="B62" s="85">
        <v>4</v>
      </c>
      <c r="C62" s="123">
        <v>0.005409294272394863</v>
      </c>
      <c r="D62" s="85" t="s">
        <v>1664</v>
      </c>
      <c r="E62" s="85" t="b">
        <v>0</v>
      </c>
      <c r="F62" s="85" t="b">
        <v>0</v>
      </c>
      <c r="G62" s="85" t="b">
        <v>0</v>
      </c>
    </row>
    <row r="63" spans="1:7" ht="15">
      <c r="A63" s="85" t="s">
        <v>1527</v>
      </c>
      <c r="B63" s="85">
        <v>4</v>
      </c>
      <c r="C63" s="123">
        <v>0.005409294272394863</v>
      </c>
      <c r="D63" s="85" t="s">
        <v>1664</v>
      </c>
      <c r="E63" s="85" t="b">
        <v>0</v>
      </c>
      <c r="F63" s="85" t="b">
        <v>0</v>
      </c>
      <c r="G63" s="85" t="b">
        <v>0</v>
      </c>
    </row>
    <row r="64" spans="1:7" ht="15">
      <c r="A64" s="85" t="s">
        <v>1288</v>
      </c>
      <c r="B64" s="85">
        <v>4</v>
      </c>
      <c r="C64" s="123">
        <v>0.005409294272394863</v>
      </c>
      <c r="D64" s="85" t="s">
        <v>1664</v>
      </c>
      <c r="E64" s="85" t="b">
        <v>0</v>
      </c>
      <c r="F64" s="85" t="b">
        <v>0</v>
      </c>
      <c r="G64" s="85" t="b">
        <v>0</v>
      </c>
    </row>
    <row r="65" spans="1:7" ht="15">
      <c r="A65" s="85" t="s">
        <v>1290</v>
      </c>
      <c r="B65" s="85">
        <v>4</v>
      </c>
      <c r="C65" s="123">
        <v>0.005409294272394863</v>
      </c>
      <c r="D65" s="85" t="s">
        <v>1664</v>
      </c>
      <c r="E65" s="85" t="b">
        <v>0</v>
      </c>
      <c r="F65" s="85" t="b">
        <v>0</v>
      </c>
      <c r="G65" s="85" t="b">
        <v>0</v>
      </c>
    </row>
    <row r="66" spans="1:7" ht="15">
      <c r="A66" s="85" t="s">
        <v>1291</v>
      </c>
      <c r="B66" s="85">
        <v>4</v>
      </c>
      <c r="C66" s="123">
        <v>0.005409294272394863</v>
      </c>
      <c r="D66" s="85" t="s">
        <v>1664</v>
      </c>
      <c r="E66" s="85" t="b">
        <v>0</v>
      </c>
      <c r="F66" s="85" t="b">
        <v>0</v>
      </c>
      <c r="G66" s="85" t="b">
        <v>0</v>
      </c>
    </row>
    <row r="67" spans="1:7" ht="15">
      <c r="A67" s="85" t="s">
        <v>1292</v>
      </c>
      <c r="B67" s="85">
        <v>4</v>
      </c>
      <c r="C67" s="123">
        <v>0.005409294272394863</v>
      </c>
      <c r="D67" s="85" t="s">
        <v>1664</v>
      </c>
      <c r="E67" s="85" t="b">
        <v>0</v>
      </c>
      <c r="F67" s="85" t="b">
        <v>0</v>
      </c>
      <c r="G67" s="85" t="b">
        <v>0</v>
      </c>
    </row>
    <row r="68" spans="1:7" ht="15">
      <c r="A68" s="85" t="s">
        <v>1293</v>
      </c>
      <c r="B68" s="85">
        <v>4</v>
      </c>
      <c r="C68" s="123">
        <v>0.005409294272394863</v>
      </c>
      <c r="D68" s="85" t="s">
        <v>1664</v>
      </c>
      <c r="E68" s="85" t="b">
        <v>0</v>
      </c>
      <c r="F68" s="85" t="b">
        <v>0</v>
      </c>
      <c r="G68" s="85" t="b">
        <v>0</v>
      </c>
    </row>
    <row r="69" spans="1:7" ht="15">
      <c r="A69" s="85" t="s">
        <v>1296</v>
      </c>
      <c r="B69" s="85">
        <v>4</v>
      </c>
      <c r="C69" s="123">
        <v>0.005409294272394863</v>
      </c>
      <c r="D69" s="85" t="s">
        <v>1664</v>
      </c>
      <c r="E69" s="85" t="b">
        <v>0</v>
      </c>
      <c r="F69" s="85" t="b">
        <v>0</v>
      </c>
      <c r="G69" s="85" t="b">
        <v>0</v>
      </c>
    </row>
    <row r="70" spans="1:7" ht="15">
      <c r="A70" s="85" t="s">
        <v>1297</v>
      </c>
      <c r="B70" s="85">
        <v>4</v>
      </c>
      <c r="C70" s="123">
        <v>0.005409294272394863</v>
      </c>
      <c r="D70" s="85" t="s">
        <v>1664</v>
      </c>
      <c r="E70" s="85" t="b">
        <v>0</v>
      </c>
      <c r="F70" s="85" t="b">
        <v>0</v>
      </c>
      <c r="G70" s="85" t="b">
        <v>0</v>
      </c>
    </row>
    <row r="71" spans="1:7" ht="15">
      <c r="A71" s="85" t="s">
        <v>1528</v>
      </c>
      <c r="B71" s="85">
        <v>4</v>
      </c>
      <c r="C71" s="123">
        <v>0.005409294272394863</v>
      </c>
      <c r="D71" s="85" t="s">
        <v>1664</v>
      </c>
      <c r="E71" s="85" t="b">
        <v>0</v>
      </c>
      <c r="F71" s="85" t="b">
        <v>0</v>
      </c>
      <c r="G71" s="85" t="b">
        <v>0</v>
      </c>
    </row>
    <row r="72" spans="1:7" ht="15">
      <c r="A72" s="85" t="s">
        <v>1529</v>
      </c>
      <c r="B72" s="85">
        <v>4</v>
      </c>
      <c r="C72" s="123">
        <v>0.005409294272394863</v>
      </c>
      <c r="D72" s="85" t="s">
        <v>1664</v>
      </c>
      <c r="E72" s="85" t="b">
        <v>0</v>
      </c>
      <c r="F72" s="85" t="b">
        <v>0</v>
      </c>
      <c r="G72" s="85" t="b">
        <v>0</v>
      </c>
    </row>
    <row r="73" spans="1:7" ht="15">
      <c r="A73" s="85" t="s">
        <v>1530</v>
      </c>
      <c r="B73" s="85">
        <v>3</v>
      </c>
      <c r="C73" s="123">
        <v>0.004443379168033158</v>
      </c>
      <c r="D73" s="85" t="s">
        <v>1664</v>
      </c>
      <c r="E73" s="85" t="b">
        <v>0</v>
      </c>
      <c r="F73" s="85" t="b">
        <v>0</v>
      </c>
      <c r="G73" s="85" t="b">
        <v>0</v>
      </c>
    </row>
    <row r="74" spans="1:7" ht="15">
      <c r="A74" s="85" t="s">
        <v>1531</v>
      </c>
      <c r="B74" s="85">
        <v>3</v>
      </c>
      <c r="C74" s="123">
        <v>0.004443379168033158</v>
      </c>
      <c r="D74" s="85" t="s">
        <v>1664</v>
      </c>
      <c r="E74" s="85" t="b">
        <v>0</v>
      </c>
      <c r="F74" s="85" t="b">
        <v>0</v>
      </c>
      <c r="G74" s="85" t="b">
        <v>0</v>
      </c>
    </row>
    <row r="75" spans="1:7" ht="15">
      <c r="A75" s="85" t="s">
        <v>1532</v>
      </c>
      <c r="B75" s="85">
        <v>3</v>
      </c>
      <c r="C75" s="123">
        <v>0.004443379168033158</v>
      </c>
      <c r="D75" s="85" t="s">
        <v>1664</v>
      </c>
      <c r="E75" s="85" t="b">
        <v>0</v>
      </c>
      <c r="F75" s="85" t="b">
        <v>0</v>
      </c>
      <c r="G75" s="85" t="b">
        <v>0</v>
      </c>
    </row>
    <row r="76" spans="1:7" ht="15">
      <c r="A76" s="85" t="s">
        <v>1533</v>
      </c>
      <c r="B76" s="85">
        <v>3</v>
      </c>
      <c r="C76" s="123">
        <v>0.004443379168033158</v>
      </c>
      <c r="D76" s="85" t="s">
        <v>1664</v>
      </c>
      <c r="E76" s="85" t="b">
        <v>0</v>
      </c>
      <c r="F76" s="85" t="b">
        <v>0</v>
      </c>
      <c r="G76" s="85" t="b">
        <v>0</v>
      </c>
    </row>
    <row r="77" spans="1:7" ht="15">
      <c r="A77" s="85" t="s">
        <v>1534</v>
      </c>
      <c r="B77" s="85">
        <v>3</v>
      </c>
      <c r="C77" s="123">
        <v>0.004443379168033158</v>
      </c>
      <c r="D77" s="85" t="s">
        <v>1664</v>
      </c>
      <c r="E77" s="85" t="b">
        <v>0</v>
      </c>
      <c r="F77" s="85" t="b">
        <v>0</v>
      </c>
      <c r="G77" s="85" t="b">
        <v>0</v>
      </c>
    </row>
    <row r="78" spans="1:7" ht="15">
      <c r="A78" s="85" t="s">
        <v>1535</v>
      </c>
      <c r="B78" s="85">
        <v>3</v>
      </c>
      <c r="C78" s="123">
        <v>0.004443379168033158</v>
      </c>
      <c r="D78" s="85" t="s">
        <v>1664</v>
      </c>
      <c r="E78" s="85" t="b">
        <v>0</v>
      </c>
      <c r="F78" s="85" t="b">
        <v>0</v>
      </c>
      <c r="G78" s="85" t="b">
        <v>0</v>
      </c>
    </row>
    <row r="79" spans="1:7" ht="15">
      <c r="A79" s="85" t="s">
        <v>1536</v>
      </c>
      <c r="B79" s="85">
        <v>3</v>
      </c>
      <c r="C79" s="123">
        <v>0.004443379168033158</v>
      </c>
      <c r="D79" s="85" t="s">
        <v>1664</v>
      </c>
      <c r="E79" s="85" t="b">
        <v>0</v>
      </c>
      <c r="F79" s="85" t="b">
        <v>0</v>
      </c>
      <c r="G79" s="85" t="b">
        <v>0</v>
      </c>
    </row>
    <row r="80" spans="1:7" ht="15">
      <c r="A80" s="85" t="s">
        <v>1537</v>
      </c>
      <c r="B80" s="85">
        <v>3</v>
      </c>
      <c r="C80" s="123">
        <v>0.004443379168033158</v>
      </c>
      <c r="D80" s="85" t="s">
        <v>1664</v>
      </c>
      <c r="E80" s="85" t="b">
        <v>0</v>
      </c>
      <c r="F80" s="85" t="b">
        <v>0</v>
      </c>
      <c r="G80" s="85" t="b">
        <v>0</v>
      </c>
    </row>
    <row r="81" spans="1:7" ht="15">
      <c r="A81" s="85" t="s">
        <v>244</v>
      </c>
      <c r="B81" s="85">
        <v>3</v>
      </c>
      <c r="C81" s="123">
        <v>0.004443379168033158</v>
      </c>
      <c r="D81" s="85" t="s">
        <v>1664</v>
      </c>
      <c r="E81" s="85" t="b">
        <v>0</v>
      </c>
      <c r="F81" s="85" t="b">
        <v>0</v>
      </c>
      <c r="G81" s="85" t="b">
        <v>0</v>
      </c>
    </row>
    <row r="82" spans="1:7" ht="15">
      <c r="A82" s="85" t="s">
        <v>1275</v>
      </c>
      <c r="B82" s="85">
        <v>3</v>
      </c>
      <c r="C82" s="123">
        <v>0.004987991309442481</v>
      </c>
      <c r="D82" s="85" t="s">
        <v>1664</v>
      </c>
      <c r="E82" s="85" t="b">
        <v>0</v>
      </c>
      <c r="F82" s="85" t="b">
        <v>0</v>
      </c>
      <c r="G82" s="85" t="b">
        <v>0</v>
      </c>
    </row>
    <row r="83" spans="1:7" ht="15">
      <c r="A83" s="85" t="s">
        <v>256</v>
      </c>
      <c r="B83" s="85">
        <v>3</v>
      </c>
      <c r="C83" s="123">
        <v>0.004443379168033158</v>
      </c>
      <c r="D83" s="85" t="s">
        <v>1664</v>
      </c>
      <c r="E83" s="85" t="b">
        <v>0</v>
      </c>
      <c r="F83" s="85" t="b">
        <v>0</v>
      </c>
      <c r="G83" s="85" t="b">
        <v>0</v>
      </c>
    </row>
    <row r="84" spans="1:7" ht="15">
      <c r="A84" s="85" t="s">
        <v>255</v>
      </c>
      <c r="B84" s="85">
        <v>3</v>
      </c>
      <c r="C84" s="123">
        <v>0.004443379168033158</v>
      </c>
      <c r="D84" s="85" t="s">
        <v>1664</v>
      </c>
      <c r="E84" s="85" t="b">
        <v>0</v>
      </c>
      <c r="F84" s="85" t="b">
        <v>0</v>
      </c>
      <c r="G84" s="85" t="b">
        <v>0</v>
      </c>
    </row>
    <row r="85" spans="1:7" ht="15">
      <c r="A85" s="85" t="s">
        <v>1538</v>
      </c>
      <c r="B85" s="85">
        <v>3</v>
      </c>
      <c r="C85" s="123">
        <v>0.004443379168033158</v>
      </c>
      <c r="D85" s="85" t="s">
        <v>1664</v>
      </c>
      <c r="E85" s="85" t="b">
        <v>0</v>
      </c>
      <c r="F85" s="85" t="b">
        <v>0</v>
      </c>
      <c r="G85" s="85" t="b">
        <v>0</v>
      </c>
    </row>
    <row r="86" spans="1:7" ht="15">
      <c r="A86" s="85" t="s">
        <v>239</v>
      </c>
      <c r="B86" s="85">
        <v>3</v>
      </c>
      <c r="C86" s="123">
        <v>0.004443379168033158</v>
      </c>
      <c r="D86" s="85" t="s">
        <v>1664</v>
      </c>
      <c r="E86" s="85" t="b">
        <v>0</v>
      </c>
      <c r="F86" s="85" t="b">
        <v>0</v>
      </c>
      <c r="G86" s="85" t="b">
        <v>0</v>
      </c>
    </row>
    <row r="87" spans="1:7" ht="15">
      <c r="A87" s="85" t="s">
        <v>258</v>
      </c>
      <c r="B87" s="85">
        <v>3</v>
      </c>
      <c r="C87" s="123">
        <v>0.004443379168033158</v>
      </c>
      <c r="D87" s="85" t="s">
        <v>1664</v>
      </c>
      <c r="E87" s="85" t="b">
        <v>0</v>
      </c>
      <c r="F87" s="85" t="b">
        <v>0</v>
      </c>
      <c r="G87" s="85" t="b">
        <v>0</v>
      </c>
    </row>
    <row r="88" spans="1:7" ht="15">
      <c r="A88" s="85" t="s">
        <v>1539</v>
      </c>
      <c r="B88" s="85">
        <v>3</v>
      </c>
      <c r="C88" s="123">
        <v>0.004443379168033158</v>
      </c>
      <c r="D88" s="85" t="s">
        <v>1664</v>
      </c>
      <c r="E88" s="85" t="b">
        <v>0</v>
      </c>
      <c r="F88" s="85" t="b">
        <v>0</v>
      </c>
      <c r="G88" s="85" t="b">
        <v>0</v>
      </c>
    </row>
    <row r="89" spans="1:7" ht="15">
      <c r="A89" s="85" t="s">
        <v>1540</v>
      </c>
      <c r="B89" s="85">
        <v>3</v>
      </c>
      <c r="C89" s="123">
        <v>0.004443379168033158</v>
      </c>
      <c r="D89" s="85" t="s">
        <v>1664</v>
      </c>
      <c r="E89" s="85" t="b">
        <v>0</v>
      </c>
      <c r="F89" s="85" t="b">
        <v>0</v>
      </c>
      <c r="G89" s="85" t="b">
        <v>0</v>
      </c>
    </row>
    <row r="90" spans="1:7" ht="15">
      <c r="A90" s="85" t="s">
        <v>1541</v>
      </c>
      <c r="B90" s="85">
        <v>3</v>
      </c>
      <c r="C90" s="123">
        <v>0.004443379168033158</v>
      </c>
      <c r="D90" s="85" t="s">
        <v>1664</v>
      </c>
      <c r="E90" s="85" t="b">
        <v>0</v>
      </c>
      <c r="F90" s="85" t="b">
        <v>0</v>
      </c>
      <c r="G90" s="85" t="b">
        <v>0</v>
      </c>
    </row>
    <row r="91" spans="1:7" ht="15">
      <c r="A91" s="85" t="s">
        <v>1542</v>
      </c>
      <c r="B91" s="85">
        <v>3</v>
      </c>
      <c r="C91" s="123">
        <v>0.004443379168033158</v>
      </c>
      <c r="D91" s="85" t="s">
        <v>1664</v>
      </c>
      <c r="E91" s="85" t="b">
        <v>0</v>
      </c>
      <c r="F91" s="85" t="b">
        <v>0</v>
      </c>
      <c r="G91" s="85" t="b">
        <v>0</v>
      </c>
    </row>
    <row r="92" spans="1:7" ht="15">
      <c r="A92" s="85" t="s">
        <v>1268</v>
      </c>
      <c r="B92" s="85">
        <v>3</v>
      </c>
      <c r="C92" s="123">
        <v>0.004443379168033158</v>
      </c>
      <c r="D92" s="85" t="s">
        <v>1664</v>
      </c>
      <c r="E92" s="85" t="b">
        <v>1</v>
      </c>
      <c r="F92" s="85" t="b">
        <v>0</v>
      </c>
      <c r="G92" s="85" t="b">
        <v>0</v>
      </c>
    </row>
    <row r="93" spans="1:7" ht="15">
      <c r="A93" s="85" t="s">
        <v>1269</v>
      </c>
      <c r="B93" s="85">
        <v>3</v>
      </c>
      <c r="C93" s="123">
        <v>0.004443379168033158</v>
      </c>
      <c r="D93" s="85" t="s">
        <v>1664</v>
      </c>
      <c r="E93" s="85" t="b">
        <v>0</v>
      </c>
      <c r="F93" s="85" t="b">
        <v>0</v>
      </c>
      <c r="G93" s="85" t="b">
        <v>0</v>
      </c>
    </row>
    <row r="94" spans="1:7" ht="15">
      <c r="A94" s="85" t="s">
        <v>1271</v>
      </c>
      <c r="B94" s="85">
        <v>3</v>
      </c>
      <c r="C94" s="123">
        <v>0.004443379168033158</v>
      </c>
      <c r="D94" s="85" t="s">
        <v>1664</v>
      </c>
      <c r="E94" s="85" t="b">
        <v>0</v>
      </c>
      <c r="F94" s="85" t="b">
        <v>0</v>
      </c>
      <c r="G94" s="85" t="b">
        <v>0</v>
      </c>
    </row>
    <row r="95" spans="1:7" ht="15">
      <c r="A95" s="85" t="s">
        <v>254</v>
      </c>
      <c r="B95" s="85">
        <v>3</v>
      </c>
      <c r="C95" s="123">
        <v>0.004443379168033158</v>
      </c>
      <c r="D95" s="85" t="s">
        <v>1664</v>
      </c>
      <c r="E95" s="85" t="b">
        <v>0</v>
      </c>
      <c r="F95" s="85" t="b">
        <v>0</v>
      </c>
      <c r="G95" s="85" t="b">
        <v>0</v>
      </c>
    </row>
    <row r="96" spans="1:7" ht="15">
      <c r="A96" s="85" t="s">
        <v>1543</v>
      </c>
      <c r="B96" s="85">
        <v>3</v>
      </c>
      <c r="C96" s="123">
        <v>0.004443379168033158</v>
      </c>
      <c r="D96" s="85" t="s">
        <v>1664</v>
      </c>
      <c r="E96" s="85" t="b">
        <v>0</v>
      </c>
      <c r="F96" s="85" t="b">
        <v>0</v>
      </c>
      <c r="G96" s="85" t="b">
        <v>0</v>
      </c>
    </row>
    <row r="97" spans="1:7" ht="15">
      <c r="A97" s="85" t="s">
        <v>1544</v>
      </c>
      <c r="B97" s="85">
        <v>3</v>
      </c>
      <c r="C97" s="123">
        <v>0.004443379168033158</v>
      </c>
      <c r="D97" s="85" t="s">
        <v>1664</v>
      </c>
      <c r="E97" s="85" t="b">
        <v>0</v>
      </c>
      <c r="F97" s="85" t="b">
        <v>0</v>
      </c>
      <c r="G97" s="85" t="b">
        <v>0</v>
      </c>
    </row>
    <row r="98" spans="1:7" ht="15">
      <c r="A98" s="85" t="s">
        <v>1545</v>
      </c>
      <c r="B98" s="85">
        <v>3</v>
      </c>
      <c r="C98" s="123">
        <v>0.004443379168033158</v>
      </c>
      <c r="D98" s="85" t="s">
        <v>1664</v>
      </c>
      <c r="E98" s="85" t="b">
        <v>0</v>
      </c>
      <c r="F98" s="85" t="b">
        <v>0</v>
      </c>
      <c r="G98" s="85" t="b">
        <v>0</v>
      </c>
    </row>
    <row r="99" spans="1:7" ht="15">
      <c r="A99" s="85" t="s">
        <v>1277</v>
      </c>
      <c r="B99" s="85">
        <v>3</v>
      </c>
      <c r="C99" s="123">
        <v>0.004443379168033158</v>
      </c>
      <c r="D99" s="85" t="s">
        <v>1664</v>
      </c>
      <c r="E99" s="85" t="b">
        <v>0</v>
      </c>
      <c r="F99" s="85" t="b">
        <v>0</v>
      </c>
      <c r="G99" s="85" t="b">
        <v>0</v>
      </c>
    </row>
    <row r="100" spans="1:7" ht="15">
      <c r="A100" s="85" t="s">
        <v>1278</v>
      </c>
      <c r="B100" s="85">
        <v>3</v>
      </c>
      <c r="C100" s="123">
        <v>0.004443379168033158</v>
      </c>
      <c r="D100" s="85" t="s">
        <v>1664</v>
      </c>
      <c r="E100" s="85" t="b">
        <v>0</v>
      </c>
      <c r="F100" s="85" t="b">
        <v>0</v>
      </c>
      <c r="G100" s="85" t="b">
        <v>0</v>
      </c>
    </row>
    <row r="101" spans="1:7" ht="15">
      <c r="A101" s="85" t="s">
        <v>1279</v>
      </c>
      <c r="B101" s="85">
        <v>3</v>
      </c>
      <c r="C101" s="123">
        <v>0.004443379168033158</v>
      </c>
      <c r="D101" s="85" t="s">
        <v>1664</v>
      </c>
      <c r="E101" s="85" t="b">
        <v>0</v>
      </c>
      <c r="F101" s="85" t="b">
        <v>0</v>
      </c>
      <c r="G101" s="85" t="b">
        <v>0</v>
      </c>
    </row>
    <row r="102" spans="1:7" ht="15">
      <c r="A102" s="85" t="s">
        <v>1280</v>
      </c>
      <c r="B102" s="85">
        <v>3</v>
      </c>
      <c r="C102" s="123">
        <v>0.004443379168033158</v>
      </c>
      <c r="D102" s="85" t="s">
        <v>1664</v>
      </c>
      <c r="E102" s="85" t="b">
        <v>0</v>
      </c>
      <c r="F102" s="85" t="b">
        <v>0</v>
      </c>
      <c r="G102" s="85" t="b">
        <v>0</v>
      </c>
    </row>
    <row r="103" spans="1:7" ht="15">
      <c r="A103" s="85" t="s">
        <v>1281</v>
      </c>
      <c r="B103" s="85">
        <v>3</v>
      </c>
      <c r="C103" s="123">
        <v>0.004443379168033158</v>
      </c>
      <c r="D103" s="85" t="s">
        <v>1664</v>
      </c>
      <c r="E103" s="85" t="b">
        <v>0</v>
      </c>
      <c r="F103" s="85" t="b">
        <v>0</v>
      </c>
      <c r="G103" s="85" t="b">
        <v>0</v>
      </c>
    </row>
    <row r="104" spans="1:7" ht="15">
      <c r="A104" s="85" t="s">
        <v>1282</v>
      </c>
      <c r="B104" s="85">
        <v>3</v>
      </c>
      <c r="C104" s="123">
        <v>0.004443379168033158</v>
      </c>
      <c r="D104" s="85" t="s">
        <v>1664</v>
      </c>
      <c r="E104" s="85" t="b">
        <v>0</v>
      </c>
      <c r="F104" s="85" t="b">
        <v>0</v>
      </c>
      <c r="G104" s="85" t="b">
        <v>0</v>
      </c>
    </row>
    <row r="105" spans="1:7" ht="15">
      <c r="A105" s="85" t="s">
        <v>1284</v>
      </c>
      <c r="B105" s="85">
        <v>3</v>
      </c>
      <c r="C105" s="123">
        <v>0.004443379168033158</v>
      </c>
      <c r="D105" s="85" t="s">
        <v>1664</v>
      </c>
      <c r="E105" s="85" t="b">
        <v>0</v>
      </c>
      <c r="F105" s="85" t="b">
        <v>0</v>
      </c>
      <c r="G105" s="85" t="b">
        <v>0</v>
      </c>
    </row>
    <row r="106" spans="1:7" ht="15">
      <c r="A106" s="85" t="s">
        <v>1285</v>
      </c>
      <c r="B106" s="85">
        <v>3</v>
      </c>
      <c r="C106" s="123">
        <v>0.004443379168033158</v>
      </c>
      <c r="D106" s="85" t="s">
        <v>1664</v>
      </c>
      <c r="E106" s="85" t="b">
        <v>0</v>
      </c>
      <c r="F106" s="85" t="b">
        <v>0</v>
      </c>
      <c r="G106" s="85" t="b">
        <v>0</v>
      </c>
    </row>
    <row r="107" spans="1:7" ht="15">
      <c r="A107" s="85" t="s">
        <v>257</v>
      </c>
      <c r="B107" s="85">
        <v>3</v>
      </c>
      <c r="C107" s="123">
        <v>0.004443379168033158</v>
      </c>
      <c r="D107" s="85" t="s">
        <v>1664</v>
      </c>
      <c r="E107" s="85" t="b">
        <v>0</v>
      </c>
      <c r="F107" s="85" t="b">
        <v>0</v>
      </c>
      <c r="G107" s="85" t="b">
        <v>0</v>
      </c>
    </row>
    <row r="108" spans="1:7" ht="15">
      <c r="A108" s="85" t="s">
        <v>1546</v>
      </c>
      <c r="B108" s="85">
        <v>3</v>
      </c>
      <c r="C108" s="123">
        <v>0.004443379168033158</v>
      </c>
      <c r="D108" s="85" t="s">
        <v>1664</v>
      </c>
      <c r="E108" s="85" t="b">
        <v>0</v>
      </c>
      <c r="F108" s="85" t="b">
        <v>0</v>
      </c>
      <c r="G108" s="85" t="b">
        <v>0</v>
      </c>
    </row>
    <row r="109" spans="1:7" ht="15">
      <c r="A109" s="85" t="s">
        <v>253</v>
      </c>
      <c r="B109" s="85">
        <v>3</v>
      </c>
      <c r="C109" s="123">
        <v>0.004443379168033158</v>
      </c>
      <c r="D109" s="85" t="s">
        <v>1664</v>
      </c>
      <c r="E109" s="85" t="b">
        <v>0</v>
      </c>
      <c r="F109" s="85" t="b">
        <v>0</v>
      </c>
      <c r="G109" s="85" t="b">
        <v>0</v>
      </c>
    </row>
    <row r="110" spans="1:7" ht="15">
      <c r="A110" s="85" t="s">
        <v>1547</v>
      </c>
      <c r="B110" s="85">
        <v>3</v>
      </c>
      <c r="C110" s="123">
        <v>0.004443379168033158</v>
      </c>
      <c r="D110" s="85" t="s">
        <v>1664</v>
      </c>
      <c r="E110" s="85" t="b">
        <v>0</v>
      </c>
      <c r="F110" s="85" t="b">
        <v>0</v>
      </c>
      <c r="G110" s="85" t="b">
        <v>0</v>
      </c>
    </row>
    <row r="111" spans="1:7" ht="15">
      <c r="A111" s="85" t="s">
        <v>1548</v>
      </c>
      <c r="B111" s="85">
        <v>3</v>
      </c>
      <c r="C111" s="123">
        <v>0.004443379168033158</v>
      </c>
      <c r="D111" s="85" t="s">
        <v>1664</v>
      </c>
      <c r="E111" s="85" t="b">
        <v>0</v>
      </c>
      <c r="F111" s="85" t="b">
        <v>0</v>
      </c>
      <c r="G111" s="85" t="b">
        <v>0</v>
      </c>
    </row>
    <row r="112" spans="1:7" ht="15">
      <c r="A112" s="85" t="s">
        <v>1549</v>
      </c>
      <c r="B112" s="85">
        <v>3</v>
      </c>
      <c r="C112" s="123">
        <v>0.004443379168033158</v>
      </c>
      <c r="D112" s="85" t="s">
        <v>1664</v>
      </c>
      <c r="E112" s="85" t="b">
        <v>0</v>
      </c>
      <c r="F112" s="85" t="b">
        <v>0</v>
      </c>
      <c r="G112" s="85" t="b">
        <v>0</v>
      </c>
    </row>
    <row r="113" spans="1:7" ht="15">
      <c r="A113" s="85" t="s">
        <v>1550</v>
      </c>
      <c r="B113" s="85">
        <v>2</v>
      </c>
      <c r="C113" s="123">
        <v>0.0033253275396283206</v>
      </c>
      <c r="D113" s="85" t="s">
        <v>1664</v>
      </c>
      <c r="E113" s="85" t="b">
        <v>0</v>
      </c>
      <c r="F113" s="85" t="b">
        <v>0</v>
      </c>
      <c r="G113" s="85" t="b">
        <v>0</v>
      </c>
    </row>
    <row r="114" spans="1:7" ht="15">
      <c r="A114" s="85" t="s">
        <v>1551</v>
      </c>
      <c r="B114" s="85">
        <v>2</v>
      </c>
      <c r="C114" s="123">
        <v>0.0033253275396283206</v>
      </c>
      <c r="D114" s="85" t="s">
        <v>1664</v>
      </c>
      <c r="E114" s="85" t="b">
        <v>0</v>
      </c>
      <c r="F114" s="85" t="b">
        <v>0</v>
      </c>
      <c r="G114" s="85" t="b">
        <v>0</v>
      </c>
    </row>
    <row r="115" spans="1:7" ht="15">
      <c r="A115" s="85" t="s">
        <v>266</v>
      </c>
      <c r="B115" s="85">
        <v>2</v>
      </c>
      <c r="C115" s="123">
        <v>0.0033253275396283206</v>
      </c>
      <c r="D115" s="85" t="s">
        <v>1664</v>
      </c>
      <c r="E115" s="85" t="b">
        <v>0</v>
      </c>
      <c r="F115" s="85" t="b">
        <v>0</v>
      </c>
      <c r="G115" s="85" t="b">
        <v>0</v>
      </c>
    </row>
    <row r="116" spans="1:7" ht="15">
      <c r="A116" s="85" t="s">
        <v>1552</v>
      </c>
      <c r="B116" s="85">
        <v>2</v>
      </c>
      <c r="C116" s="123">
        <v>0.0033253275396283206</v>
      </c>
      <c r="D116" s="85" t="s">
        <v>1664</v>
      </c>
      <c r="E116" s="85" t="b">
        <v>0</v>
      </c>
      <c r="F116" s="85" t="b">
        <v>0</v>
      </c>
      <c r="G116" s="85" t="b">
        <v>0</v>
      </c>
    </row>
    <row r="117" spans="1:7" ht="15">
      <c r="A117" s="85" t="s">
        <v>451</v>
      </c>
      <c r="B117" s="85">
        <v>2</v>
      </c>
      <c r="C117" s="123">
        <v>0.0033253275396283206</v>
      </c>
      <c r="D117" s="85" t="s">
        <v>1664</v>
      </c>
      <c r="E117" s="85" t="b">
        <v>0</v>
      </c>
      <c r="F117" s="85" t="b">
        <v>0</v>
      </c>
      <c r="G117" s="85" t="b">
        <v>0</v>
      </c>
    </row>
    <row r="118" spans="1:7" ht="15">
      <c r="A118" s="85" t="s">
        <v>1553</v>
      </c>
      <c r="B118" s="85">
        <v>2</v>
      </c>
      <c r="C118" s="123">
        <v>0.0033253275396283206</v>
      </c>
      <c r="D118" s="85" t="s">
        <v>1664</v>
      </c>
      <c r="E118" s="85" t="b">
        <v>0</v>
      </c>
      <c r="F118" s="85" t="b">
        <v>0</v>
      </c>
      <c r="G118" s="85" t="b">
        <v>0</v>
      </c>
    </row>
    <row r="119" spans="1:7" ht="15">
      <c r="A119" s="85" t="s">
        <v>1554</v>
      </c>
      <c r="B119" s="85">
        <v>2</v>
      </c>
      <c r="C119" s="123">
        <v>0.0033253275396283206</v>
      </c>
      <c r="D119" s="85" t="s">
        <v>1664</v>
      </c>
      <c r="E119" s="85" t="b">
        <v>0</v>
      </c>
      <c r="F119" s="85" t="b">
        <v>0</v>
      </c>
      <c r="G119" s="85" t="b">
        <v>0</v>
      </c>
    </row>
    <row r="120" spans="1:7" ht="15">
      <c r="A120" s="85" t="s">
        <v>1555</v>
      </c>
      <c r="B120" s="85">
        <v>2</v>
      </c>
      <c r="C120" s="123">
        <v>0.0033253275396283206</v>
      </c>
      <c r="D120" s="85" t="s">
        <v>1664</v>
      </c>
      <c r="E120" s="85" t="b">
        <v>1</v>
      </c>
      <c r="F120" s="85" t="b">
        <v>0</v>
      </c>
      <c r="G120" s="85" t="b">
        <v>0</v>
      </c>
    </row>
    <row r="121" spans="1:7" ht="15">
      <c r="A121" s="85" t="s">
        <v>1556</v>
      </c>
      <c r="B121" s="85">
        <v>2</v>
      </c>
      <c r="C121" s="123">
        <v>0.0033253275396283206</v>
      </c>
      <c r="D121" s="85" t="s">
        <v>1664</v>
      </c>
      <c r="E121" s="85" t="b">
        <v>0</v>
      </c>
      <c r="F121" s="85" t="b">
        <v>0</v>
      </c>
      <c r="G121" s="85" t="b">
        <v>0</v>
      </c>
    </row>
    <row r="122" spans="1:7" ht="15">
      <c r="A122" s="85" t="s">
        <v>1557</v>
      </c>
      <c r="B122" s="85">
        <v>2</v>
      </c>
      <c r="C122" s="123">
        <v>0.0033253275396283206</v>
      </c>
      <c r="D122" s="85" t="s">
        <v>1664</v>
      </c>
      <c r="E122" s="85" t="b">
        <v>1</v>
      </c>
      <c r="F122" s="85" t="b">
        <v>0</v>
      </c>
      <c r="G122" s="85" t="b">
        <v>0</v>
      </c>
    </row>
    <row r="123" spans="1:7" ht="15">
      <c r="A123" s="85" t="s">
        <v>1558</v>
      </c>
      <c r="B123" s="85">
        <v>2</v>
      </c>
      <c r="C123" s="123">
        <v>0.0033253275396283206</v>
      </c>
      <c r="D123" s="85" t="s">
        <v>1664</v>
      </c>
      <c r="E123" s="85" t="b">
        <v>0</v>
      </c>
      <c r="F123" s="85" t="b">
        <v>0</v>
      </c>
      <c r="G123" s="85" t="b">
        <v>0</v>
      </c>
    </row>
    <row r="124" spans="1:7" ht="15">
      <c r="A124" s="85" t="s">
        <v>1559</v>
      </c>
      <c r="B124" s="85">
        <v>2</v>
      </c>
      <c r="C124" s="123">
        <v>0.0033253275396283206</v>
      </c>
      <c r="D124" s="85" t="s">
        <v>1664</v>
      </c>
      <c r="E124" s="85" t="b">
        <v>0</v>
      </c>
      <c r="F124" s="85" t="b">
        <v>0</v>
      </c>
      <c r="G124" s="85" t="b">
        <v>0</v>
      </c>
    </row>
    <row r="125" spans="1:7" ht="15">
      <c r="A125" s="85" t="s">
        <v>264</v>
      </c>
      <c r="B125" s="85">
        <v>2</v>
      </c>
      <c r="C125" s="123">
        <v>0.0033253275396283206</v>
      </c>
      <c r="D125" s="85" t="s">
        <v>1664</v>
      </c>
      <c r="E125" s="85" t="b">
        <v>0</v>
      </c>
      <c r="F125" s="85" t="b">
        <v>0</v>
      </c>
      <c r="G125" s="85" t="b">
        <v>0</v>
      </c>
    </row>
    <row r="126" spans="1:7" ht="15">
      <c r="A126" s="85" t="s">
        <v>1560</v>
      </c>
      <c r="B126" s="85">
        <v>2</v>
      </c>
      <c r="C126" s="123">
        <v>0.0033253275396283206</v>
      </c>
      <c r="D126" s="85" t="s">
        <v>1664</v>
      </c>
      <c r="E126" s="85" t="b">
        <v>0</v>
      </c>
      <c r="F126" s="85" t="b">
        <v>0</v>
      </c>
      <c r="G126" s="85" t="b">
        <v>0</v>
      </c>
    </row>
    <row r="127" spans="1:7" ht="15">
      <c r="A127" s="85" t="s">
        <v>1561</v>
      </c>
      <c r="B127" s="85">
        <v>2</v>
      </c>
      <c r="C127" s="123">
        <v>0.0033253275396283206</v>
      </c>
      <c r="D127" s="85" t="s">
        <v>1664</v>
      </c>
      <c r="E127" s="85" t="b">
        <v>0</v>
      </c>
      <c r="F127" s="85" t="b">
        <v>0</v>
      </c>
      <c r="G127" s="85" t="b">
        <v>0</v>
      </c>
    </row>
    <row r="128" spans="1:7" ht="15">
      <c r="A128" s="85" t="s">
        <v>1562</v>
      </c>
      <c r="B128" s="85">
        <v>2</v>
      </c>
      <c r="C128" s="123">
        <v>0.0033253275396283206</v>
      </c>
      <c r="D128" s="85" t="s">
        <v>1664</v>
      </c>
      <c r="E128" s="85" t="b">
        <v>0</v>
      </c>
      <c r="F128" s="85" t="b">
        <v>0</v>
      </c>
      <c r="G128" s="85" t="b">
        <v>0</v>
      </c>
    </row>
    <row r="129" spans="1:7" ht="15">
      <c r="A129" s="85" t="s">
        <v>1563</v>
      </c>
      <c r="B129" s="85">
        <v>2</v>
      </c>
      <c r="C129" s="123">
        <v>0.0033253275396283206</v>
      </c>
      <c r="D129" s="85" t="s">
        <v>1664</v>
      </c>
      <c r="E129" s="85" t="b">
        <v>0</v>
      </c>
      <c r="F129" s="85" t="b">
        <v>0</v>
      </c>
      <c r="G129" s="85" t="b">
        <v>0</v>
      </c>
    </row>
    <row r="130" spans="1:7" ht="15">
      <c r="A130" s="85" t="s">
        <v>1564</v>
      </c>
      <c r="B130" s="85">
        <v>2</v>
      </c>
      <c r="C130" s="123">
        <v>0.0033253275396283206</v>
      </c>
      <c r="D130" s="85" t="s">
        <v>1664</v>
      </c>
      <c r="E130" s="85" t="b">
        <v>0</v>
      </c>
      <c r="F130" s="85" t="b">
        <v>0</v>
      </c>
      <c r="G130" s="85" t="b">
        <v>0</v>
      </c>
    </row>
    <row r="131" spans="1:7" ht="15">
      <c r="A131" s="85" t="s">
        <v>1565</v>
      </c>
      <c r="B131" s="85">
        <v>2</v>
      </c>
      <c r="C131" s="123">
        <v>0.0033253275396283206</v>
      </c>
      <c r="D131" s="85" t="s">
        <v>1664</v>
      </c>
      <c r="E131" s="85" t="b">
        <v>1</v>
      </c>
      <c r="F131" s="85" t="b">
        <v>0</v>
      </c>
      <c r="G131" s="85" t="b">
        <v>0</v>
      </c>
    </row>
    <row r="132" spans="1:7" ht="15">
      <c r="A132" s="85" t="s">
        <v>1566</v>
      </c>
      <c r="B132" s="85">
        <v>2</v>
      </c>
      <c r="C132" s="123">
        <v>0.0033253275396283206</v>
      </c>
      <c r="D132" s="85" t="s">
        <v>1664</v>
      </c>
      <c r="E132" s="85" t="b">
        <v>1</v>
      </c>
      <c r="F132" s="85" t="b">
        <v>0</v>
      </c>
      <c r="G132" s="85" t="b">
        <v>0</v>
      </c>
    </row>
    <row r="133" spans="1:7" ht="15">
      <c r="A133" s="85" t="s">
        <v>1567</v>
      </c>
      <c r="B133" s="85">
        <v>2</v>
      </c>
      <c r="C133" s="123">
        <v>0.0033253275396283206</v>
      </c>
      <c r="D133" s="85" t="s">
        <v>1664</v>
      </c>
      <c r="E133" s="85" t="b">
        <v>0</v>
      </c>
      <c r="F133" s="85" t="b">
        <v>0</v>
      </c>
      <c r="G133" s="85" t="b">
        <v>0</v>
      </c>
    </row>
    <row r="134" spans="1:7" ht="15">
      <c r="A134" s="85" t="s">
        <v>1568</v>
      </c>
      <c r="B134" s="85">
        <v>2</v>
      </c>
      <c r="C134" s="123">
        <v>0.0033253275396283206</v>
      </c>
      <c r="D134" s="85" t="s">
        <v>1664</v>
      </c>
      <c r="E134" s="85" t="b">
        <v>0</v>
      </c>
      <c r="F134" s="85" t="b">
        <v>0</v>
      </c>
      <c r="G134" s="85" t="b">
        <v>0</v>
      </c>
    </row>
    <row r="135" spans="1:7" ht="15">
      <c r="A135" s="85" t="s">
        <v>263</v>
      </c>
      <c r="B135" s="85">
        <v>2</v>
      </c>
      <c r="C135" s="123">
        <v>0.0033253275396283206</v>
      </c>
      <c r="D135" s="85" t="s">
        <v>1664</v>
      </c>
      <c r="E135" s="85" t="b">
        <v>0</v>
      </c>
      <c r="F135" s="85" t="b">
        <v>0</v>
      </c>
      <c r="G135" s="85" t="b">
        <v>0</v>
      </c>
    </row>
    <row r="136" spans="1:7" ht="15">
      <c r="A136" s="85" t="s">
        <v>1569</v>
      </c>
      <c r="B136" s="85">
        <v>2</v>
      </c>
      <c r="C136" s="123">
        <v>0.0033253275396283206</v>
      </c>
      <c r="D136" s="85" t="s">
        <v>1664</v>
      </c>
      <c r="E136" s="85" t="b">
        <v>0</v>
      </c>
      <c r="F136" s="85" t="b">
        <v>0</v>
      </c>
      <c r="G136" s="85" t="b">
        <v>0</v>
      </c>
    </row>
    <row r="137" spans="1:7" ht="15">
      <c r="A137" s="85" t="s">
        <v>1570</v>
      </c>
      <c r="B137" s="85">
        <v>2</v>
      </c>
      <c r="C137" s="123">
        <v>0.0033253275396283206</v>
      </c>
      <c r="D137" s="85" t="s">
        <v>1664</v>
      </c>
      <c r="E137" s="85" t="b">
        <v>1</v>
      </c>
      <c r="F137" s="85" t="b">
        <v>0</v>
      </c>
      <c r="G137" s="85" t="b">
        <v>0</v>
      </c>
    </row>
    <row r="138" spans="1:7" ht="15">
      <c r="A138" s="85" t="s">
        <v>1571</v>
      </c>
      <c r="B138" s="85">
        <v>2</v>
      </c>
      <c r="C138" s="123">
        <v>0.0033253275396283206</v>
      </c>
      <c r="D138" s="85" t="s">
        <v>1664</v>
      </c>
      <c r="E138" s="85" t="b">
        <v>0</v>
      </c>
      <c r="F138" s="85" t="b">
        <v>0</v>
      </c>
      <c r="G138" s="85" t="b">
        <v>0</v>
      </c>
    </row>
    <row r="139" spans="1:7" ht="15">
      <c r="A139" s="85" t="s">
        <v>1572</v>
      </c>
      <c r="B139" s="85">
        <v>2</v>
      </c>
      <c r="C139" s="123">
        <v>0.0033253275396283206</v>
      </c>
      <c r="D139" s="85" t="s">
        <v>1664</v>
      </c>
      <c r="E139" s="85" t="b">
        <v>0</v>
      </c>
      <c r="F139" s="85" t="b">
        <v>0</v>
      </c>
      <c r="G139" s="85" t="b">
        <v>0</v>
      </c>
    </row>
    <row r="140" spans="1:7" ht="15">
      <c r="A140" s="85" t="s">
        <v>1573</v>
      </c>
      <c r="B140" s="85">
        <v>2</v>
      </c>
      <c r="C140" s="123">
        <v>0.0033253275396283206</v>
      </c>
      <c r="D140" s="85" t="s">
        <v>1664</v>
      </c>
      <c r="E140" s="85" t="b">
        <v>0</v>
      </c>
      <c r="F140" s="85" t="b">
        <v>0</v>
      </c>
      <c r="G140" s="85" t="b">
        <v>0</v>
      </c>
    </row>
    <row r="141" spans="1:7" ht="15">
      <c r="A141" s="85" t="s">
        <v>1574</v>
      </c>
      <c r="B141" s="85">
        <v>2</v>
      </c>
      <c r="C141" s="123">
        <v>0.0033253275396283206</v>
      </c>
      <c r="D141" s="85" t="s">
        <v>1664</v>
      </c>
      <c r="E141" s="85" t="b">
        <v>0</v>
      </c>
      <c r="F141" s="85" t="b">
        <v>0</v>
      </c>
      <c r="G141" s="85" t="b">
        <v>0</v>
      </c>
    </row>
    <row r="142" spans="1:7" ht="15">
      <c r="A142" s="85" t="s">
        <v>1575</v>
      </c>
      <c r="B142" s="85">
        <v>2</v>
      </c>
      <c r="C142" s="123">
        <v>0.0033253275396283206</v>
      </c>
      <c r="D142" s="85" t="s">
        <v>1664</v>
      </c>
      <c r="E142" s="85" t="b">
        <v>0</v>
      </c>
      <c r="F142" s="85" t="b">
        <v>1</v>
      </c>
      <c r="G142" s="85" t="b">
        <v>0</v>
      </c>
    </row>
    <row r="143" spans="1:7" ht="15">
      <c r="A143" s="85" t="s">
        <v>1576</v>
      </c>
      <c r="B143" s="85">
        <v>2</v>
      </c>
      <c r="C143" s="123">
        <v>0.0033253275396283206</v>
      </c>
      <c r="D143" s="85" t="s">
        <v>1664</v>
      </c>
      <c r="E143" s="85" t="b">
        <v>1</v>
      </c>
      <c r="F143" s="85" t="b">
        <v>0</v>
      </c>
      <c r="G143" s="85" t="b">
        <v>0</v>
      </c>
    </row>
    <row r="144" spans="1:7" ht="15">
      <c r="A144" s="85" t="s">
        <v>260</v>
      </c>
      <c r="B144" s="85">
        <v>2</v>
      </c>
      <c r="C144" s="123">
        <v>0.0033253275396283206</v>
      </c>
      <c r="D144" s="85" t="s">
        <v>1664</v>
      </c>
      <c r="E144" s="85" t="b">
        <v>0</v>
      </c>
      <c r="F144" s="85" t="b">
        <v>0</v>
      </c>
      <c r="G144" s="85" t="b">
        <v>0</v>
      </c>
    </row>
    <row r="145" spans="1:7" ht="15">
      <c r="A145" s="85" t="s">
        <v>1577</v>
      </c>
      <c r="B145" s="85">
        <v>2</v>
      </c>
      <c r="C145" s="123">
        <v>0.0033253275396283206</v>
      </c>
      <c r="D145" s="85" t="s">
        <v>1664</v>
      </c>
      <c r="E145" s="85" t="b">
        <v>0</v>
      </c>
      <c r="F145" s="85" t="b">
        <v>0</v>
      </c>
      <c r="G145" s="85" t="b">
        <v>0</v>
      </c>
    </row>
    <row r="146" spans="1:7" ht="15">
      <c r="A146" s="85" t="s">
        <v>259</v>
      </c>
      <c r="B146" s="85">
        <v>2</v>
      </c>
      <c r="C146" s="123">
        <v>0.0033253275396283206</v>
      </c>
      <c r="D146" s="85" t="s">
        <v>1664</v>
      </c>
      <c r="E146" s="85" t="b">
        <v>0</v>
      </c>
      <c r="F146" s="85" t="b">
        <v>0</v>
      </c>
      <c r="G146" s="85" t="b">
        <v>0</v>
      </c>
    </row>
    <row r="147" spans="1:7" ht="15">
      <c r="A147" s="85" t="s">
        <v>1578</v>
      </c>
      <c r="B147" s="85">
        <v>2</v>
      </c>
      <c r="C147" s="123">
        <v>0.0033253275396283206</v>
      </c>
      <c r="D147" s="85" t="s">
        <v>1664</v>
      </c>
      <c r="E147" s="85" t="b">
        <v>0</v>
      </c>
      <c r="F147" s="85" t="b">
        <v>0</v>
      </c>
      <c r="G147" s="85" t="b">
        <v>0</v>
      </c>
    </row>
    <row r="148" spans="1:7" ht="15">
      <c r="A148" s="85" t="s">
        <v>1579</v>
      </c>
      <c r="B148" s="85">
        <v>2</v>
      </c>
      <c r="C148" s="123">
        <v>0.0033253275396283206</v>
      </c>
      <c r="D148" s="85" t="s">
        <v>1664</v>
      </c>
      <c r="E148" s="85" t="b">
        <v>0</v>
      </c>
      <c r="F148" s="85" t="b">
        <v>0</v>
      </c>
      <c r="G148" s="85" t="b">
        <v>0</v>
      </c>
    </row>
    <row r="149" spans="1:7" ht="15">
      <c r="A149" s="85" t="s">
        <v>1580</v>
      </c>
      <c r="B149" s="85">
        <v>2</v>
      </c>
      <c r="C149" s="123">
        <v>0.0033253275396283206</v>
      </c>
      <c r="D149" s="85" t="s">
        <v>1664</v>
      </c>
      <c r="E149" s="85" t="b">
        <v>0</v>
      </c>
      <c r="F149" s="85" t="b">
        <v>0</v>
      </c>
      <c r="G149" s="85" t="b">
        <v>0</v>
      </c>
    </row>
    <row r="150" spans="1:7" ht="15">
      <c r="A150" s="85" t="s">
        <v>1581</v>
      </c>
      <c r="B150" s="85">
        <v>2</v>
      </c>
      <c r="C150" s="123">
        <v>0.0033253275396283206</v>
      </c>
      <c r="D150" s="85" t="s">
        <v>1664</v>
      </c>
      <c r="E150" s="85" t="b">
        <v>0</v>
      </c>
      <c r="F150" s="85" t="b">
        <v>0</v>
      </c>
      <c r="G150" s="85" t="b">
        <v>0</v>
      </c>
    </row>
    <row r="151" spans="1:7" ht="15">
      <c r="A151" s="85" t="s">
        <v>1582</v>
      </c>
      <c r="B151" s="85">
        <v>2</v>
      </c>
      <c r="C151" s="123">
        <v>0.0033253275396283206</v>
      </c>
      <c r="D151" s="85" t="s">
        <v>1664</v>
      </c>
      <c r="E151" s="85" t="b">
        <v>0</v>
      </c>
      <c r="F151" s="85" t="b">
        <v>0</v>
      </c>
      <c r="G151" s="85" t="b">
        <v>0</v>
      </c>
    </row>
    <row r="152" spans="1:7" ht="15">
      <c r="A152" s="85" t="s">
        <v>1583</v>
      </c>
      <c r="B152" s="85">
        <v>2</v>
      </c>
      <c r="C152" s="123">
        <v>0.0033253275396283206</v>
      </c>
      <c r="D152" s="85" t="s">
        <v>1664</v>
      </c>
      <c r="E152" s="85" t="b">
        <v>0</v>
      </c>
      <c r="F152" s="85" t="b">
        <v>0</v>
      </c>
      <c r="G152" s="85" t="b">
        <v>0</v>
      </c>
    </row>
    <row r="153" spans="1:7" ht="15">
      <c r="A153" s="85" t="s">
        <v>1584</v>
      </c>
      <c r="B153" s="85">
        <v>2</v>
      </c>
      <c r="C153" s="123">
        <v>0.0033253275396283206</v>
      </c>
      <c r="D153" s="85" t="s">
        <v>1664</v>
      </c>
      <c r="E153" s="85" t="b">
        <v>1</v>
      </c>
      <c r="F153" s="85" t="b">
        <v>0</v>
      </c>
      <c r="G153" s="85" t="b">
        <v>0</v>
      </c>
    </row>
    <row r="154" spans="1:7" ht="15">
      <c r="A154" s="85" t="s">
        <v>1585</v>
      </c>
      <c r="B154" s="85">
        <v>2</v>
      </c>
      <c r="C154" s="123">
        <v>0.0033253275396283206</v>
      </c>
      <c r="D154" s="85" t="s">
        <v>1664</v>
      </c>
      <c r="E154" s="85" t="b">
        <v>0</v>
      </c>
      <c r="F154" s="85" t="b">
        <v>0</v>
      </c>
      <c r="G154" s="85" t="b">
        <v>0</v>
      </c>
    </row>
    <row r="155" spans="1:7" ht="15">
      <c r="A155" s="85" t="s">
        <v>1586</v>
      </c>
      <c r="B155" s="85">
        <v>2</v>
      </c>
      <c r="C155" s="123">
        <v>0.0033253275396283206</v>
      </c>
      <c r="D155" s="85" t="s">
        <v>1664</v>
      </c>
      <c r="E155" s="85" t="b">
        <v>0</v>
      </c>
      <c r="F155" s="85" t="b">
        <v>0</v>
      </c>
      <c r="G155" s="85" t="b">
        <v>0</v>
      </c>
    </row>
    <row r="156" spans="1:7" ht="15">
      <c r="A156" s="85" t="s">
        <v>1587</v>
      </c>
      <c r="B156" s="85">
        <v>2</v>
      </c>
      <c r="C156" s="123">
        <v>0.0033253275396283206</v>
      </c>
      <c r="D156" s="85" t="s">
        <v>1664</v>
      </c>
      <c r="E156" s="85" t="b">
        <v>0</v>
      </c>
      <c r="F156" s="85" t="b">
        <v>0</v>
      </c>
      <c r="G156" s="85" t="b">
        <v>0</v>
      </c>
    </row>
    <row r="157" spans="1:7" ht="15">
      <c r="A157" s="85" t="s">
        <v>1588</v>
      </c>
      <c r="B157" s="85">
        <v>2</v>
      </c>
      <c r="C157" s="123">
        <v>0.0033253275396283206</v>
      </c>
      <c r="D157" s="85" t="s">
        <v>1664</v>
      </c>
      <c r="E157" s="85" t="b">
        <v>0</v>
      </c>
      <c r="F157" s="85" t="b">
        <v>0</v>
      </c>
      <c r="G157" s="85" t="b">
        <v>0</v>
      </c>
    </row>
    <row r="158" spans="1:7" ht="15">
      <c r="A158" s="85" t="s">
        <v>1589</v>
      </c>
      <c r="B158" s="85">
        <v>2</v>
      </c>
      <c r="C158" s="123">
        <v>0.0033253275396283206</v>
      </c>
      <c r="D158" s="85" t="s">
        <v>1664</v>
      </c>
      <c r="E158" s="85" t="b">
        <v>0</v>
      </c>
      <c r="F158" s="85" t="b">
        <v>0</v>
      </c>
      <c r="G158" s="85" t="b">
        <v>0</v>
      </c>
    </row>
    <row r="159" spans="1:7" ht="15">
      <c r="A159" s="85" t="s">
        <v>1590</v>
      </c>
      <c r="B159" s="85">
        <v>2</v>
      </c>
      <c r="C159" s="123">
        <v>0.0033253275396283206</v>
      </c>
      <c r="D159" s="85" t="s">
        <v>1664</v>
      </c>
      <c r="E159" s="85" t="b">
        <v>0</v>
      </c>
      <c r="F159" s="85" t="b">
        <v>0</v>
      </c>
      <c r="G159" s="85" t="b">
        <v>0</v>
      </c>
    </row>
    <row r="160" spans="1:7" ht="15">
      <c r="A160" s="85" t="s">
        <v>1591</v>
      </c>
      <c r="B160" s="85">
        <v>2</v>
      </c>
      <c r="C160" s="123">
        <v>0.0033253275396283206</v>
      </c>
      <c r="D160" s="85" t="s">
        <v>1664</v>
      </c>
      <c r="E160" s="85" t="b">
        <v>0</v>
      </c>
      <c r="F160" s="85" t="b">
        <v>0</v>
      </c>
      <c r="G160" s="85" t="b">
        <v>0</v>
      </c>
    </row>
    <row r="161" spans="1:7" ht="15">
      <c r="A161" s="85" t="s">
        <v>1592</v>
      </c>
      <c r="B161" s="85">
        <v>2</v>
      </c>
      <c r="C161" s="123">
        <v>0.0033253275396283206</v>
      </c>
      <c r="D161" s="85" t="s">
        <v>1664</v>
      </c>
      <c r="E161" s="85" t="b">
        <v>0</v>
      </c>
      <c r="F161" s="85" t="b">
        <v>0</v>
      </c>
      <c r="G161" s="85" t="b">
        <v>0</v>
      </c>
    </row>
    <row r="162" spans="1:7" ht="15">
      <c r="A162" s="85" t="s">
        <v>1593</v>
      </c>
      <c r="B162" s="85">
        <v>2</v>
      </c>
      <c r="C162" s="123">
        <v>0.0033253275396283206</v>
      </c>
      <c r="D162" s="85" t="s">
        <v>1664</v>
      </c>
      <c r="E162" s="85" t="b">
        <v>0</v>
      </c>
      <c r="F162" s="85" t="b">
        <v>0</v>
      </c>
      <c r="G162" s="85" t="b">
        <v>0</v>
      </c>
    </row>
    <row r="163" spans="1:7" ht="15">
      <c r="A163" s="85" t="s">
        <v>1594</v>
      </c>
      <c r="B163" s="85">
        <v>2</v>
      </c>
      <c r="C163" s="123">
        <v>0.0033253275396283206</v>
      </c>
      <c r="D163" s="85" t="s">
        <v>1664</v>
      </c>
      <c r="E163" s="85" t="b">
        <v>0</v>
      </c>
      <c r="F163" s="85" t="b">
        <v>0</v>
      </c>
      <c r="G163" s="85" t="b">
        <v>0</v>
      </c>
    </row>
    <row r="164" spans="1:7" ht="15">
      <c r="A164" s="85" t="s">
        <v>1595</v>
      </c>
      <c r="B164" s="85">
        <v>2</v>
      </c>
      <c r="C164" s="123">
        <v>0.0033253275396283206</v>
      </c>
      <c r="D164" s="85" t="s">
        <v>1664</v>
      </c>
      <c r="E164" s="85" t="b">
        <v>0</v>
      </c>
      <c r="F164" s="85" t="b">
        <v>0</v>
      </c>
      <c r="G164" s="85" t="b">
        <v>0</v>
      </c>
    </row>
    <row r="165" spans="1:7" ht="15">
      <c r="A165" s="85" t="s">
        <v>1596</v>
      </c>
      <c r="B165" s="85">
        <v>2</v>
      </c>
      <c r="C165" s="123">
        <v>0.0033253275396283206</v>
      </c>
      <c r="D165" s="85" t="s">
        <v>1664</v>
      </c>
      <c r="E165" s="85" t="b">
        <v>1</v>
      </c>
      <c r="F165" s="85" t="b">
        <v>0</v>
      </c>
      <c r="G165" s="85" t="b">
        <v>0</v>
      </c>
    </row>
    <row r="166" spans="1:7" ht="15">
      <c r="A166" s="85" t="s">
        <v>1597</v>
      </c>
      <c r="B166" s="85">
        <v>2</v>
      </c>
      <c r="C166" s="123">
        <v>0.0033253275396283206</v>
      </c>
      <c r="D166" s="85" t="s">
        <v>1664</v>
      </c>
      <c r="E166" s="85" t="b">
        <v>0</v>
      </c>
      <c r="F166" s="85" t="b">
        <v>0</v>
      </c>
      <c r="G166" s="85" t="b">
        <v>0</v>
      </c>
    </row>
    <row r="167" spans="1:7" ht="15">
      <c r="A167" s="85" t="s">
        <v>1598</v>
      </c>
      <c r="B167" s="85">
        <v>2</v>
      </c>
      <c r="C167" s="123">
        <v>0.0033253275396283206</v>
      </c>
      <c r="D167" s="85" t="s">
        <v>1664</v>
      </c>
      <c r="E167" s="85" t="b">
        <v>0</v>
      </c>
      <c r="F167" s="85" t="b">
        <v>0</v>
      </c>
      <c r="G167" s="85" t="b">
        <v>0</v>
      </c>
    </row>
    <row r="168" spans="1:7" ht="15">
      <c r="A168" s="85" t="s">
        <v>1599</v>
      </c>
      <c r="B168" s="85">
        <v>2</v>
      </c>
      <c r="C168" s="123">
        <v>0.0033253275396283206</v>
      </c>
      <c r="D168" s="85" t="s">
        <v>1664</v>
      </c>
      <c r="E168" s="85" t="b">
        <v>0</v>
      </c>
      <c r="F168" s="85" t="b">
        <v>0</v>
      </c>
      <c r="G168" s="85" t="b">
        <v>0</v>
      </c>
    </row>
    <row r="169" spans="1:7" ht="15">
      <c r="A169" s="85" t="s">
        <v>1600</v>
      </c>
      <c r="B169" s="85">
        <v>2</v>
      </c>
      <c r="C169" s="123">
        <v>0.0033253275396283206</v>
      </c>
      <c r="D169" s="85" t="s">
        <v>1664</v>
      </c>
      <c r="E169" s="85" t="b">
        <v>0</v>
      </c>
      <c r="F169" s="85" t="b">
        <v>0</v>
      </c>
      <c r="G169" s="85" t="b">
        <v>0</v>
      </c>
    </row>
    <row r="170" spans="1:7" ht="15">
      <c r="A170" s="85" t="s">
        <v>1601</v>
      </c>
      <c r="B170" s="85">
        <v>2</v>
      </c>
      <c r="C170" s="123">
        <v>0.0033253275396283206</v>
      </c>
      <c r="D170" s="85" t="s">
        <v>1664</v>
      </c>
      <c r="E170" s="85" t="b">
        <v>0</v>
      </c>
      <c r="F170" s="85" t="b">
        <v>0</v>
      </c>
      <c r="G170" s="85" t="b">
        <v>0</v>
      </c>
    </row>
    <row r="171" spans="1:7" ht="15">
      <c r="A171" s="85" t="s">
        <v>1602</v>
      </c>
      <c r="B171" s="85">
        <v>2</v>
      </c>
      <c r="C171" s="123">
        <v>0.0033253275396283206</v>
      </c>
      <c r="D171" s="85" t="s">
        <v>1664</v>
      </c>
      <c r="E171" s="85" t="b">
        <v>0</v>
      </c>
      <c r="F171" s="85" t="b">
        <v>0</v>
      </c>
      <c r="G171" s="85" t="b">
        <v>0</v>
      </c>
    </row>
    <row r="172" spans="1:7" ht="15">
      <c r="A172" s="85" t="s">
        <v>432</v>
      </c>
      <c r="B172" s="85">
        <v>2</v>
      </c>
      <c r="C172" s="123">
        <v>0.0033253275396283206</v>
      </c>
      <c r="D172" s="85" t="s">
        <v>1664</v>
      </c>
      <c r="E172" s="85" t="b">
        <v>0</v>
      </c>
      <c r="F172" s="85" t="b">
        <v>0</v>
      </c>
      <c r="G172" s="85" t="b">
        <v>0</v>
      </c>
    </row>
    <row r="173" spans="1:7" ht="15">
      <c r="A173" s="85" t="s">
        <v>1603</v>
      </c>
      <c r="B173" s="85">
        <v>2</v>
      </c>
      <c r="C173" s="123">
        <v>0.0033253275396283206</v>
      </c>
      <c r="D173" s="85" t="s">
        <v>1664</v>
      </c>
      <c r="E173" s="85" t="b">
        <v>0</v>
      </c>
      <c r="F173" s="85" t="b">
        <v>0</v>
      </c>
      <c r="G173" s="85" t="b">
        <v>0</v>
      </c>
    </row>
    <row r="174" spans="1:7" ht="15">
      <c r="A174" s="85" t="s">
        <v>1604</v>
      </c>
      <c r="B174" s="85">
        <v>2</v>
      </c>
      <c r="C174" s="123">
        <v>0.0033253275396283206</v>
      </c>
      <c r="D174" s="85" t="s">
        <v>1664</v>
      </c>
      <c r="E174" s="85" t="b">
        <v>0</v>
      </c>
      <c r="F174" s="85" t="b">
        <v>0</v>
      </c>
      <c r="G174" s="85" t="b">
        <v>0</v>
      </c>
    </row>
    <row r="175" spans="1:7" ht="15">
      <c r="A175" s="85" t="s">
        <v>1605</v>
      </c>
      <c r="B175" s="85">
        <v>2</v>
      </c>
      <c r="C175" s="123">
        <v>0.0033253275396283206</v>
      </c>
      <c r="D175" s="85" t="s">
        <v>1664</v>
      </c>
      <c r="E175" s="85" t="b">
        <v>0</v>
      </c>
      <c r="F175" s="85" t="b">
        <v>0</v>
      </c>
      <c r="G175" s="85" t="b">
        <v>0</v>
      </c>
    </row>
    <row r="176" spans="1:7" ht="15">
      <c r="A176" s="85" t="s">
        <v>1606</v>
      </c>
      <c r="B176" s="85">
        <v>2</v>
      </c>
      <c r="C176" s="123">
        <v>0.0033253275396283206</v>
      </c>
      <c r="D176" s="85" t="s">
        <v>1664</v>
      </c>
      <c r="E176" s="85" t="b">
        <v>1</v>
      </c>
      <c r="F176" s="85" t="b">
        <v>0</v>
      </c>
      <c r="G176" s="85" t="b">
        <v>0</v>
      </c>
    </row>
    <row r="177" spans="1:7" ht="15">
      <c r="A177" s="85" t="s">
        <v>1607</v>
      </c>
      <c r="B177" s="85">
        <v>2</v>
      </c>
      <c r="C177" s="123">
        <v>0.0033253275396283206</v>
      </c>
      <c r="D177" s="85" t="s">
        <v>1664</v>
      </c>
      <c r="E177" s="85" t="b">
        <v>1</v>
      </c>
      <c r="F177" s="85" t="b">
        <v>0</v>
      </c>
      <c r="G177" s="85" t="b">
        <v>0</v>
      </c>
    </row>
    <row r="178" spans="1:7" ht="15">
      <c r="A178" s="85" t="s">
        <v>1608</v>
      </c>
      <c r="B178" s="85">
        <v>2</v>
      </c>
      <c r="C178" s="123">
        <v>0.0033253275396283206</v>
      </c>
      <c r="D178" s="85" t="s">
        <v>1664</v>
      </c>
      <c r="E178" s="85" t="b">
        <v>0</v>
      </c>
      <c r="F178" s="85" t="b">
        <v>0</v>
      </c>
      <c r="G178" s="85" t="b">
        <v>0</v>
      </c>
    </row>
    <row r="179" spans="1:7" ht="15">
      <c r="A179" s="85" t="s">
        <v>1609</v>
      </c>
      <c r="B179" s="85">
        <v>2</v>
      </c>
      <c r="C179" s="123">
        <v>0.0033253275396283206</v>
      </c>
      <c r="D179" s="85" t="s">
        <v>1664</v>
      </c>
      <c r="E179" s="85" t="b">
        <v>0</v>
      </c>
      <c r="F179" s="85" t="b">
        <v>0</v>
      </c>
      <c r="G179" s="85" t="b">
        <v>0</v>
      </c>
    </row>
    <row r="180" spans="1:7" ht="15">
      <c r="A180" s="85" t="s">
        <v>1610</v>
      </c>
      <c r="B180" s="85">
        <v>2</v>
      </c>
      <c r="C180" s="123">
        <v>0.0033253275396283206</v>
      </c>
      <c r="D180" s="85" t="s">
        <v>1664</v>
      </c>
      <c r="E180" s="85" t="b">
        <v>0</v>
      </c>
      <c r="F180" s="85" t="b">
        <v>0</v>
      </c>
      <c r="G180" s="85" t="b">
        <v>0</v>
      </c>
    </row>
    <row r="181" spans="1:7" ht="15">
      <c r="A181" s="85" t="s">
        <v>1611</v>
      </c>
      <c r="B181" s="85">
        <v>2</v>
      </c>
      <c r="C181" s="123">
        <v>0.0033253275396283206</v>
      </c>
      <c r="D181" s="85" t="s">
        <v>1664</v>
      </c>
      <c r="E181" s="85" t="b">
        <v>0</v>
      </c>
      <c r="F181" s="85" t="b">
        <v>0</v>
      </c>
      <c r="G181" s="85" t="b">
        <v>0</v>
      </c>
    </row>
    <row r="182" spans="1:7" ht="15">
      <c r="A182" s="85" t="s">
        <v>1612</v>
      </c>
      <c r="B182" s="85">
        <v>2</v>
      </c>
      <c r="C182" s="123">
        <v>0.0033253275396283206</v>
      </c>
      <c r="D182" s="85" t="s">
        <v>1664</v>
      </c>
      <c r="E182" s="85" t="b">
        <v>0</v>
      </c>
      <c r="F182" s="85" t="b">
        <v>0</v>
      </c>
      <c r="G182" s="85" t="b">
        <v>0</v>
      </c>
    </row>
    <row r="183" spans="1:7" ht="15">
      <c r="A183" s="85" t="s">
        <v>1613</v>
      </c>
      <c r="B183" s="85">
        <v>2</v>
      </c>
      <c r="C183" s="123">
        <v>0.0033253275396283206</v>
      </c>
      <c r="D183" s="85" t="s">
        <v>1664</v>
      </c>
      <c r="E183" s="85" t="b">
        <v>0</v>
      </c>
      <c r="F183" s="85" t="b">
        <v>0</v>
      </c>
      <c r="G183" s="85" t="b">
        <v>0</v>
      </c>
    </row>
    <row r="184" spans="1:7" ht="15">
      <c r="A184" s="85" t="s">
        <v>1614</v>
      </c>
      <c r="B184" s="85">
        <v>2</v>
      </c>
      <c r="C184" s="123">
        <v>0.0033253275396283206</v>
      </c>
      <c r="D184" s="85" t="s">
        <v>1664</v>
      </c>
      <c r="E184" s="85" t="b">
        <v>0</v>
      </c>
      <c r="F184" s="85" t="b">
        <v>0</v>
      </c>
      <c r="G184" s="85" t="b">
        <v>0</v>
      </c>
    </row>
    <row r="185" spans="1:7" ht="15">
      <c r="A185" s="85" t="s">
        <v>1615</v>
      </c>
      <c r="B185" s="85">
        <v>2</v>
      </c>
      <c r="C185" s="123">
        <v>0.0033253275396283206</v>
      </c>
      <c r="D185" s="85" t="s">
        <v>1664</v>
      </c>
      <c r="E185" s="85" t="b">
        <v>0</v>
      </c>
      <c r="F185" s="85" t="b">
        <v>0</v>
      </c>
      <c r="G185" s="85" t="b">
        <v>0</v>
      </c>
    </row>
    <row r="186" spans="1:7" ht="15">
      <c r="A186" s="85" t="s">
        <v>1616</v>
      </c>
      <c r="B186" s="85">
        <v>2</v>
      </c>
      <c r="C186" s="123">
        <v>0.0033253275396283206</v>
      </c>
      <c r="D186" s="85" t="s">
        <v>1664</v>
      </c>
      <c r="E186" s="85" t="b">
        <v>1</v>
      </c>
      <c r="F186" s="85" t="b">
        <v>0</v>
      </c>
      <c r="G186" s="85" t="b">
        <v>0</v>
      </c>
    </row>
    <row r="187" spans="1:7" ht="15">
      <c r="A187" s="85" t="s">
        <v>1617</v>
      </c>
      <c r="B187" s="85">
        <v>2</v>
      </c>
      <c r="C187" s="123">
        <v>0.0033253275396283206</v>
      </c>
      <c r="D187" s="85" t="s">
        <v>1664</v>
      </c>
      <c r="E187" s="85" t="b">
        <v>0</v>
      </c>
      <c r="F187" s="85" t="b">
        <v>0</v>
      </c>
      <c r="G187" s="85" t="b">
        <v>0</v>
      </c>
    </row>
    <row r="188" spans="1:7" ht="15">
      <c r="A188" s="85" t="s">
        <v>1618</v>
      </c>
      <c r="B188" s="85">
        <v>2</v>
      </c>
      <c r="C188" s="123">
        <v>0.0033253275396283206</v>
      </c>
      <c r="D188" s="85" t="s">
        <v>1664</v>
      </c>
      <c r="E188" s="85" t="b">
        <v>0</v>
      </c>
      <c r="F188" s="85" t="b">
        <v>0</v>
      </c>
      <c r="G188" s="85" t="b">
        <v>0</v>
      </c>
    </row>
    <row r="189" spans="1:7" ht="15">
      <c r="A189" s="85" t="s">
        <v>1619</v>
      </c>
      <c r="B189" s="85">
        <v>2</v>
      </c>
      <c r="C189" s="123">
        <v>0.0033253275396283206</v>
      </c>
      <c r="D189" s="85" t="s">
        <v>1664</v>
      </c>
      <c r="E189" s="85" t="b">
        <v>0</v>
      </c>
      <c r="F189" s="85" t="b">
        <v>0</v>
      </c>
      <c r="G189" s="85" t="b">
        <v>0</v>
      </c>
    </row>
    <row r="190" spans="1:7" ht="15">
      <c r="A190" s="85" t="s">
        <v>1620</v>
      </c>
      <c r="B190" s="85">
        <v>2</v>
      </c>
      <c r="C190" s="123">
        <v>0.0033253275396283206</v>
      </c>
      <c r="D190" s="85" t="s">
        <v>1664</v>
      </c>
      <c r="E190" s="85" t="b">
        <v>0</v>
      </c>
      <c r="F190" s="85" t="b">
        <v>0</v>
      </c>
      <c r="G190" s="85" t="b">
        <v>0</v>
      </c>
    </row>
    <row r="191" spans="1:7" ht="15">
      <c r="A191" s="85" t="s">
        <v>1621</v>
      </c>
      <c r="B191" s="85">
        <v>2</v>
      </c>
      <c r="C191" s="123">
        <v>0.0033253275396283206</v>
      </c>
      <c r="D191" s="85" t="s">
        <v>1664</v>
      </c>
      <c r="E191" s="85" t="b">
        <v>0</v>
      </c>
      <c r="F191" s="85" t="b">
        <v>0</v>
      </c>
      <c r="G191" s="85" t="b">
        <v>0</v>
      </c>
    </row>
    <row r="192" spans="1:7" ht="15">
      <c r="A192" s="85" t="s">
        <v>1622</v>
      </c>
      <c r="B192" s="85">
        <v>2</v>
      </c>
      <c r="C192" s="123">
        <v>0.0033253275396283206</v>
      </c>
      <c r="D192" s="85" t="s">
        <v>1664</v>
      </c>
      <c r="E192" s="85" t="b">
        <v>0</v>
      </c>
      <c r="F192" s="85" t="b">
        <v>0</v>
      </c>
      <c r="G192" s="85" t="b">
        <v>0</v>
      </c>
    </row>
    <row r="193" spans="1:7" ht="15">
      <c r="A193" s="85" t="s">
        <v>1623</v>
      </c>
      <c r="B193" s="85">
        <v>2</v>
      </c>
      <c r="C193" s="123">
        <v>0.0033253275396283206</v>
      </c>
      <c r="D193" s="85" t="s">
        <v>1664</v>
      </c>
      <c r="E193" s="85" t="b">
        <v>0</v>
      </c>
      <c r="F193" s="85" t="b">
        <v>1</v>
      </c>
      <c r="G193" s="85" t="b">
        <v>0</v>
      </c>
    </row>
    <row r="194" spans="1:7" ht="15">
      <c r="A194" s="85" t="s">
        <v>1624</v>
      </c>
      <c r="B194" s="85">
        <v>2</v>
      </c>
      <c r="C194" s="123">
        <v>0.0033253275396283206</v>
      </c>
      <c r="D194" s="85" t="s">
        <v>1664</v>
      </c>
      <c r="E194" s="85" t="b">
        <v>0</v>
      </c>
      <c r="F194" s="85" t="b">
        <v>0</v>
      </c>
      <c r="G194" s="85" t="b">
        <v>0</v>
      </c>
    </row>
    <row r="195" spans="1:7" ht="15">
      <c r="A195" s="85" t="s">
        <v>1625</v>
      </c>
      <c r="B195" s="85">
        <v>2</v>
      </c>
      <c r="C195" s="123">
        <v>0.0033253275396283206</v>
      </c>
      <c r="D195" s="85" t="s">
        <v>1664</v>
      </c>
      <c r="E195" s="85" t="b">
        <v>0</v>
      </c>
      <c r="F195" s="85" t="b">
        <v>0</v>
      </c>
      <c r="G195" s="85" t="b">
        <v>0</v>
      </c>
    </row>
    <row r="196" spans="1:7" ht="15">
      <c r="A196" s="85" t="s">
        <v>1626</v>
      </c>
      <c r="B196" s="85">
        <v>2</v>
      </c>
      <c r="C196" s="123">
        <v>0.0033253275396283206</v>
      </c>
      <c r="D196" s="85" t="s">
        <v>1664</v>
      </c>
      <c r="E196" s="85" t="b">
        <v>0</v>
      </c>
      <c r="F196" s="85" t="b">
        <v>0</v>
      </c>
      <c r="G196" s="85" t="b">
        <v>0</v>
      </c>
    </row>
    <row r="197" spans="1:7" ht="15">
      <c r="A197" s="85" t="s">
        <v>1627</v>
      </c>
      <c r="B197" s="85">
        <v>2</v>
      </c>
      <c r="C197" s="123">
        <v>0.0033253275396283206</v>
      </c>
      <c r="D197" s="85" t="s">
        <v>1664</v>
      </c>
      <c r="E197" s="85" t="b">
        <v>0</v>
      </c>
      <c r="F197" s="85" t="b">
        <v>0</v>
      </c>
      <c r="G197" s="85" t="b">
        <v>0</v>
      </c>
    </row>
    <row r="198" spans="1:7" ht="15">
      <c r="A198" s="85" t="s">
        <v>1628</v>
      </c>
      <c r="B198" s="85">
        <v>2</v>
      </c>
      <c r="C198" s="123">
        <v>0.0033253275396283206</v>
      </c>
      <c r="D198" s="85" t="s">
        <v>1664</v>
      </c>
      <c r="E198" s="85" t="b">
        <v>0</v>
      </c>
      <c r="F198" s="85" t="b">
        <v>0</v>
      </c>
      <c r="G198" s="85" t="b">
        <v>0</v>
      </c>
    </row>
    <row r="199" spans="1:7" ht="15">
      <c r="A199" s="85" t="s">
        <v>1629</v>
      </c>
      <c r="B199" s="85">
        <v>2</v>
      </c>
      <c r="C199" s="123">
        <v>0.0033253275396283206</v>
      </c>
      <c r="D199" s="85" t="s">
        <v>1664</v>
      </c>
      <c r="E199" s="85" t="b">
        <v>1</v>
      </c>
      <c r="F199" s="85" t="b">
        <v>0</v>
      </c>
      <c r="G199" s="85" t="b">
        <v>0</v>
      </c>
    </row>
    <row r="200" spans="1:7" ht="15">
      <c r="A200" s="85" t="s">
        <v>1630</v>
      </c>
      <c r="B200" s="85">
        <v>2</v>
      </c>
      <c r="C200" s="123">
        <v>0.0033253275396283206</v>
      </c>
      <c r="D200" s="85" t="s">
        <v>1664</v>
      </c>
      <c r="E200" s="85" t="b">
        <v>0</v>
      </c>
      <c r="F200" s="85" t="b">
        <v>0</v>
      </c>
      <c r="G200" s="85" t="b">
        <v>0</v>
      </c>
    </row>
    <row r="201" spans="1:7" ht="15">
      <c r="A201" s="85" t="s">
        <v>1631</v>
      </c>
      <c r="B201" s="85">
        <v>2</v>
      </c>
      <c r="C201" s="123">
        <v>0.0033253275396283206</v>
      </c>
      <c r="D201" s="85" t="s">
        <v>1664</v>
      </c>
      <c r="E201" s="85" t="b">
        <v>0</v>
      </c>
      <c r="F201" s="85" t="b">
        <v>0</v>
      </c>
      <c r="G201" s="85" t="b">
        <v>0</v>
      </c>
    </row>
    <row r="202" spans="1:7" ht="15">
      <c r="A202" s="85" t="s">
        <v>1632</v>
      </c>
      <c r="B202" s="85">
        <v>2</v>
      </c>
      <c r="C202" s="123">
        <v>0.0033253275396283206</v>
      </c>
      <c r="D202" s="85" t="s">
        <v>1664</v>
      </c>
      <c r="E202" s="85" t="b">
        <v>0</v>
      </c>
      <c r="F202" s="85" t="b">
        <v>0</v>
      </c>
      <c r="G202" s="85" t="b">
        <v>0</v>
      </c>
    </row>
    <row r="203" spans="1:7" ht="15">
      <c r="A203" s="85" t="s">
        <v>1633</v>
      </c>
      <c r="B203" s="85">
        <v>2</v>
      </c>
      <c r="C203" s="123">
        <v>0.0033253275396283206</v>
      </c>
      <c r="D203" s="85" t="s">
        <v>1664</v>
      </c>
      <c r="E203" s="85" t="b">
        <v>0</v>
      </c>
      <c r="F203" s="85" t="b">
        <v>0</v>
      </c>
      <c r="G203" s="85" t="b">
        <v>0</v>
      </c>
    </row>
    <row r="204" spans="1:7" ht="15">
      <c r="A204" s="85" t="s">
        <v>1634</v>
      </c>
      <c r="B204" s="85">
        <v>2</v>
      </c>
      <c r="C204" s="123">
        <v>0.0033253275396283206</v>
      </c>
      <c r="D204" s="85" t="s">
        <v>1664</v>
      </c>
      <c r="E204" s="85" t="b">
        <v>0</v>
      </c>
      <c r="F204" s="85" t="b">
        <v>0</v>
      </c>
      <c r="G204" s="85" t="b">
        <v>0</v>
      </c>
    </row>
    <row r="205" spans="1:7" ht="15">
      <c r="A205" s="85" t="s">
        <v>1635</v>
      </c>
      <c r="B205" s="85">
        <v>2</v>
      </c>
      <c r="C205" s="123">
        <v>0.0033253275396283206</v>
      </c>
      <c r="D205" s="85" t="s">
        <v>1664</v>
      </c>
      <c r="E205" s="85" t="b">
        <v>0</v>
      </c>
      <c r="F205" s="85" t="b">
        <v>0</v>
      </c>
      <c r="G205" s="85" t="b">
        <v>0</v>
      </c>
    </row>
    <row r="206" spans="1:7" ht="15">
      <c r="A206" s="85" t="s">
        <v>1636</v>
      </c>
      <c r="B206" s="85">
        <v>2</v>
      </c>
      <c r="C206" s="123">
        <v>0.0033253275396283206</v>
      </c>
      <c r="D206" s="85" t="s">
        <v>1664</v>
      </c>
      <c r="E206" s="85" t="b">
        <v>0</v>
      </c>
      <c r="F206" s="85" t="b">
        <v>0</v>
      </c>
      <c r="G206" s="85" t="b">
        <v>0</v>
      </c>
    </row>
    <row r="207" spans="1:7" ht="15">
      <c r="A207" s="85" t="s">
        <v>1637</v>
      </c>
      <c r="B207" s="85">
        <v>2</v>
      </c>
      <c r="C207" s="123">
        <v>0.0033253275396283206</v>
      </c>
      <c r="D207" s="85" t="s">
        <v>1664</v>
      </c>
      <c r="E207" s="85" t="b">
        <v>0</v>
      </c>
      <c r="F207" s="85" t="b">
        <v>0</v>
      </c>
      <c r="G207" s="85" t="b">
        <v>0</v>
      </c>
    </row>
    <row r="208" spans="1:7" ht="15">
      <c r="A208" s="85" t="s">
        <v>1299</v>
      </c>
      <c r="B208" s="85">
        <v>2</v>
      </c>
      <c r="C208" s="123">
        <v>0.0033253275396283206</v>
      </c>
      <c r="D208" s="85" t="s">
        <v>1664</v>
      </c>
      <c r="E208" s="85" t="b">
        <v>0</v>
      </c>
      <c r="F208" s="85" t="b">
        <v>0</v>
      </c>
      <c r="G208" s="85" t="b">
        <v>0</v>
      </c>
    </row>
    <row r="209" spans="1:7" ht="15">
      <c r="A209" s="85" t="s">
        <v>1300</v>
      </c>
      <c r="B209" s="85">
        <v>2</v>
      </c>
      <c r="C209" s="123">
        <v>0.0033253275396283206</v>
      </c>
      <c r="D209" s="85" t="s">
        <v>1664</v>
      </c>
      <c r="E209" s="85" t="b">
        <v>0</v>
      </c>
      <c r="F209" s="85" t="b">
        <v>0</v>
      </c>
      <c r="G209" s="85" t="b">
        <v>0</v>
      </c>
    </row>
    <row r="210" spans="1:7" ht="15">
      <c r="A210" s="85" t="s">
        <v>1638</v>
      </c>
      <c r="B210" s="85">
        <v>2</v>
      </c>
      <c r="C210" s="123">
        <v>0.0033253275396283206</v>
      </c>
      <c r="D210" s="85" t="s">
        <v>1664</v>
      </c>
      <c r="E210" s="85" t="b">
        <v>0</v>
      </c>
      <c r="F210" s="85" t="b">
        <v>0</v>
      </c>
      <c r="G210" s="85" t="b">
        <v>0</v>
      </c>
    </row>
    <row r="211" spans="1:7" ht="15">
      <c r="A211" s="85" t="s">
        <v>1639</v>
      </c>
      <c r="B211" s="85">
        <v>2</v>
      </c>
      <c r="C211" s="123">
        <v>0.0033253275396283206</v>
      </c>
      <c r="D211" s="85" t="s">
        <v>1664</v>
      </c>
      <c r="E211" s="85" t="b">
        <v>0</v>
      </c>
      <c r="F211" s="85" t="b">
        <v>0</v>
      </c>
      <c r="G211" s="85" t="b">
        <v>0</v>
      </c>
    </row>
    <row r="212" spans="1:7" ht="15">
      <c r="A212" s="85" t="s">
        <v>1640</v>
      </c>
      <c r="B212" s="85">
        <v>2</v>
      </c>
      <c r="C212" s="123">
        <v>0.0033253275396283206</v>
      </c>
      <c r="D212" s="85" t="s">
        <v>1664</v>
      </c>
      <c r="E212" s="85" t="b">
        <v>0</v>
      </c>
      <c r="F212" s="85" t="b">
        <v>0</v>
      </c>
      <c r="G212" s="85" t="b">
        <v>0</v>
      </c>
    </row>
    <row r="213" spans="1:7" ht="15">
      <c r="A213" s="85" t="s">
        <v>1641</v>
      </c>
      <c r="B213" s="85">
        <v>2</v>
      </c>
      <c r="C213" s="123">
        <v>0.0033253275396283206</v>
      </c>
      <c r="D213" s="85" t="s">
        <v>1664</v>
      </c>
      <c r="E213" s="85" t="b">
        <v>0</v>
      </c>
      <c r="F213" s="85" t="b">
        <v>0</v>
      </c>
      <c r="G213" s="85" t="b">
        <v>0</v>
      </c>
    </row>
    <row r="214" spans="1:7" ht="15">
      <c r="A214" s="85" t="s">
        <v>1642</v>
      </c>
      <c r="B214" s="85">
        <v>2</v>
      </c>
      <c r="C214" s="123">
        <v>0.0033253275396283206</v>
      </c>
      <c r="D214" s="85" t="s">
        <v>1664</v>
      </c>
      <c r="E214" s="85" t="b">
        <v>0</v>
      </c>
      <c r="F214" s="85" t="b">
        <v>0</v>
      </c>
      <c r="G214" s="85" t="b">
        <v>0</v>
      </c>
    </row>
    <row r="215" spans="1:7" ht="15">
      <c r="A215" s="85" t="s">
        <v>1643</v>
      </c>
      <c r="B215" s="85">
        <v>2</v>
      </c>
      <c r="C215" s="123">
        <v>0.0033253275396283206</v>
      </c>
      <c r="D215" s="85" t="s">
        <v>1664</v>
      </c>
      <c r="E215" s="85" t="b">
        <v>0</v>
      </c>
      <c r="F215" s="85" t="b">
        <v>0</v>
      </c>
      <c r="G215" s="85" t="b">
        <v>0</v>
      </c>
    </row>
    <row r="216" spans="1:7" ht="15">
      <c r="A216" s="85" t="s">
        <v>251</v>
      </c>
      <c r="B216" s="85">
        <v>2</v>
      </c>
      <c r="C216" s="123">
        <v>0.0033253275396283206</v>
      </c>
      <c r="D216" s="85" t="s">
        <v>1664</v>
      </c>
      <c r="E216" s="85" t="b">
        <v>0</v>
      </c>
      <c r="F216" s="85" t="b">
        <v>0</v>
      </c>
      <c r="G216" s="85" t="b">
        <v>0</v>
      </c>
    </row>
    <row r="217" spans="1:7" ht="15">
      <c r="A217" s="85" t="s">
        <v>1644</v>
      </c>
      <c r="B217" s="85">
        <v>2</v>
      </c>
      <c r="C217" s="123">
        <v>0.0033253275396283206</v>
      </c>
      <c r="D217" s="85" t="s">
        <v>1664</v>
      </c>
      <c r="E217" s="85" t="b">
        <v>0</v>
      </c>
      <c r="F217" s="85" t="b">
        <v>0</v>
      </c>
      <c r="G217" s="85" t="b">
        <v>0</v>
      </c>
    </row>
    <row r="218" spans="1:7" ht="15">
      <c r="A218" s="85" t="s">
        <v>1645</v>
      </c>
      <c r="B218" s="85">
        <v>2</v>
      </c>
      <c r="C218" s="123">
        <v>0.0033253275396283206</v>
      </c>
      <c r="D218" s="85" t="s">
        <v>1664</v>
      </c>
      <c r="E218" s="85" t="b">
        <v>0</v>
      </c>
      <c r="F218" s="85" t="b">
        <v>1</v>
      </c>
      <c r="G218" s="85" t="b">
        <v>0</v>
      </c>
    </row>
    <row r="219" spans="1:7" ht="15">
      <c r="A219" s="85" t="s">
        <v>1646</v>
      </c>
      <c r="B219" s="85">
        <v>2</v>
      </c>
      <c r="C219" s="123">
        <v>0.0033253275396283206</v>
      </c>
      <c r="D219" s="85" t="s">
        <v>1664</v>
      </c>
      <c r="E219" s="85" t="b">
        <v>0</v>
      </c>
      <c r="F219" s="85" t="b">
        <v>0</v>
      </c>
      <c r="G219" s="85" t="b">
        <v>0</v>
      </c>
    </row>
    <row r="220" spans="1:7" ht="15">
      <c r="A220" s="85" t="s">
        <v>1647</v>
      </c>
      <c r="B220" s="85">
        <v>2</v>
      </c>
      <c r="C220" s="123">
        <v>0.0033253275396283206</v>
      </c>
      <c r="D220" s="85" t="s">
        <v>1664</v>
      </c>
      <c r="E220" s="85" t="b">
        <v>0</v>
      </c>
      <c r="F220" s="85" t="b">
        <v>0</v>
      </c>
      <c r="G220" s="85" t="b">
        <v>0</v>
      </c>
    </row>
    <row r="221" spans="1:7" ht="15">
      <c r="A221" s="85" t="s">
        <v>1648</v>
      </c>
      <c r="B221" s="85">
        <v>2</v>
      </c>
      <c r="C221" s="123">
        <v>0.0033253275396283206</v>
      </c>
      <c r="D221" s="85" t="s">
        <v>1664</v>
      </c>
      <c r="E221" s="85" t="b">
        <v>0</v>
      </c>
      <c r="F221" s="85" t="b">
        <v>0</v>
      </c>
      <c r="G221" s="85" t="b">
        <v>0</v>
      </c>
    </row>
    <row r="222" spans="1:7" ht="15">
      <c r="A222" s="85" t="s">
        <v>1649</v>
      </c>
      <c r="B222" s="85">
        <v>2</v>
      </c>
      <c r="C222" s="123">
        <v>0.0033253275396283206</v>
      </c>
      <c r="D222" s="85" t="s">
        <v>1664</v>
      </c>
      <c r="E222" s="85" t="b">
        <v>0</v>
      </c>
      <c r="F222" s="85" t="b">
        <v>0</v>
      </c>
      <c r="G222" s="85" t="b">
        <v>0</v>
      </c>
    </row>
    <row r="223" spans="1:7" ht="15">
      <c r="A223" s="85" t="s">
        <v>1650</v>
      </c>
      <c r="B223" s="85">
        <v>2</v>
      </c>
      <c r="C223" s="123">
        <v>0.0033253275396283206</v>
      </c>
      <c r="D223" s="85" t="s">
        <v>1664</v>
      </c>
      <c r="E223" s="85" t="b">
        <v>0</v>
      </c>
      <c r="F223" s="85" t="b">
        <v>0</v>
      </c>
      <c r="G223" s="85" t="b">
        <v>0</v>
      </c>
    </row>
    <row r="224" spans="1:7" ht="15">
      <c r="A224" s="85" t="s">
        <v>1651</v>
      </c>
      <c r="B224" s="85">
        <v>2</v>
      </c>
      <c r="C224" s="123">
        <v>0.0033253275396283206</v>
      </c>
      <c r="D224" s="85" t="s">
        <v>1664</v>
      </c>
      <c r="E224" s="85" t="b">
        <v>0</v>
      </c>
      <c r="F224" s="85" t="b">
        <v>0</v>
      </c>
      <c r="G224" s="85" t="b">
        <v>0</v>
      </c>
    </row>
    <row r="225" spans="1:7" ht="15">
      <c r="A225" s="85" t="s">
        <v>1652</v>
      </c>
      <c r="B225" s="85">
        <v>2</v>
      </c>
      <c r="C225" s="123">
        <v>0.0033253275396283206</v>
      </c>
      <c r="D225" s="85" t="s">
        <v>1664</v>
      </c>
      <c r="E225" s="85" t="b">
        <v>0</v>
      </c>
      <c r="F225" s="85" t="b">
        <v>0</v>
      </c>
      <c r="G225" s="85" t="b">
        <v>0</v>
      </c>
    </row>
    <row r="226" spans="1:7" ht="15">
      <c r="A226" s="85" t="s">
        <v>1653</v>
      </c>
      <c r="B226" s="85">
        <v>2</v>
      </c>
      <c r="C226" s="123">
        <v>0.0033253275396283206</v>
      </c>
      <c r="D226" s="85" t="s">
        <v>1664</v>
      </c>
      <c r="E226" s="85" t="b">
        <v>0</v>
      </c>
      <c r="F226" s="85" t="b">
        <v>0</v>
      </c>
      <c r="G226" s="85" t="b">
        <v>0</v>
      </c>
    </row>
    <row r="227" spans="1:7" ht="15">
      <c r="A227" s="85" t="s">
        <v>1654</v>
      </c>
      <c r="B227" s="85">
        <v>2</v>
      </c>
      <c r="C227" s="123">
        <v>0.0033253275396283206</v>
      </c>
      <c r="D227" s="85" t="s">
        <v>1664</v>
      </c>
      <c r="E227" s="85" t="b">
        <v>1</v>
      </c>
      <c r="F227" s="85" t="b">
        <v>0</v>
      </c>
      <c r="G227" s="85" t="b">
        <v>0</v>
      </c>
    </row>
    <row r="228" spans="1:7" ht="15">
      <c r="A228" s="85" t="s">
        <v>216</v>
      </c>
      <c r="B228" s="85">
        <v>2</v>
      </c>
      <c r="C228" s="123">
        <v>0.0033253275396283206</v>
      </c>
      <c r="D228" s="85" t="s">
        <v>1664</v>
      </c>
      <c r="E228" s="85" t="b">
        <v>0</v>
      </c>
      <c r="F228" s="85" t="b">
        <v>0</v>
      </c>
      <c r="G228" s="85" t="b">
        <v>0</v>
      </c>
    </row>
    <row r="229" spans="1:7" ht="15">
      <c r="A229" s="85" t="s">
        <v>1655</v>
      </c>
      <c r="B229" s="85">
        <v>2</v>
      </c>
      <c r="C229" s="123">
        <v>0.0033253275396283206</v>
      </c>
      <c r="D229" s="85" t="s">
        <v>1664</v>
      </c>
      <c r="E229" s="85" t="b">
        <v>0</v>
      </c>
      <c r="F229" s="85" t="b">
        <v>0</v>
      </c>
      <c r="G229" s="85" t="b">
        <v>0</v>
      </c>
    </row>
    <row r="230" spans="1:7" ht="15">
      <c r="A230" s="85" t="s">
        <v>1656</v>
      </c>
      <c r="B230" s="85">
        <v>2</v>
      </c>
      <c r="C230" s="123">
        <v>0.00394600794305921</v>
      </c>
      <c r="D230" s="85" t="s">
        <v>1664</v>
      </c>
      <c r="E230" s="85" t="b">
        <v>0</v>
      </c>
      <c r="F230" s="85" t="b">
        <v>0</v>
      </c>
      <c r="G230" s="85" t="b">
        <v>0</v>
      </c>
    </row>
    <row r="231" spans="1:7" ht="15">
      <c r="A231" s="85" t="s">
        <v>1657</v>
      </c>
      <c r="B231" s="85">
        <v>2</v>
      </c>
      <c r="C231" s="123">
        <v>0.0033253275396283206</v>
      </c>
      <c r="D231" s="85" t="s">
        <v>1664</v>
      </c>
      <c r="E231" s="85" t="b">
        <v>0</v>
      </c>
      <c r="F231" s="85" t="b">
        <v>0</v>
      </c>
      <c r="G231" s="85" t="b">
        <v>0</v>
      </c>
    </row>
    <row r="232" spans="1:7" ht="15">
      <c r="A232" s="85" t="s">
        <v>1658</v>
      </c>
      <c r="B232" s="85">
        <v>2</v>
      </c>
      <c r="C232" s="123">
        <v>0.0033253275396283206</v>
      </c>
      <c r="D232" s="85" t="s">
        <v>1664</v>
      </c>
      <c r="E232" s="85" t="b">
        <v>0</v>
      </c>
      <c r="F232" s="85" t="b">
        <v>0</v>
      </c>
      <c r="G232" s="85" t="b">
        <v>0</v>
      </c>
    </row>
    <row r="233" spans="1:7" ht="15">
      <c r="A233" s="85" t="s">
        <v>1659</v>
      </c>
      <c r="B233" s="85">
        <v>2</v>
      </c>
      <c r="C233" s="123">
        <v>0.0033253275396283206</v>
      </c>
      <c r="D233" s="85" t="s">
        <v>1664</v>
      </c>
      <c r="E233" s="85" t="b">
        <v>0</v>
      </c>
      <c r="F233" s="85" t="b">
        <v>0</v>
      </c>
      <c r="G233" s="85" t="b">
        <v>0</v>
      </c>
    </row>
    <row r="234" spans="1:7" ht="15">
      <c r="A234" s="85" t="s">
        <v>1660</v>
      </c>
      <c r="B234" s="85">
        <v>2</v>
      </c>
      <c r="C234" s="123">
        <v>0.0033253275396283206</v>
      </c>
      <c r="D234" s="85" t="s">
        <v>1664</v>
      </c>
      <c r="E234" s="85" t="b">
        <v>1</v>
      </c>
      <c r="F234" s="85" t="b">
        <v>0</v>
      </c>
      <c r="G234" s="85" t="b">
        <v>0</v>
      </c>
    </row>
    <row r="235" spans="1:7" ht="15">
      <c r="A235" s="85" t="s">
        <v>1661</v>
      </c>
      <c r="B235" s="85">
        <v>2</v>
      </c>
      <c r="C235" s="123">
        <v>0.0033253275396283206</v>
      </c>
      <c r="D235" s="85" t="s">
        <v>1664</v>
      </c>
      <c r="E235" s="85" t="b">
        <v>0</v>
      </c>
      <c r="F235" s="85" t="b">
        <v>0</v>
      </c>
      <c r="G235" s="85" t="b">
        <v>0</v>
      </c>
    </row>
    <row r="236" spans="1:7" ht="15">
      <c r="A236" s="85" t="s">
        <v>243</v>
      </c>
      <c r="B236" s="85">
        <v>21</v>
      </c>
      <c r="C236" s="123">
        <v>0.015241641994450657</v>
      </c>
      <c r="D236" s="85" t="s">
        <v>1121</v>
      </c>
      <c r="E236" s="85" t="b">
        <v>0</v>
      </c>
      <c r="F236" s="85" t="b">
        <v>0</v>
      </c>
      <c r="G236" s="85" t="b">
        <v>0</v>
      </c>
    </row>
    <row r="237" spans="1:7" ht="15">
      <c r="A237" s="85" t="s">
        <v>1240</v>
      </c>
      <c r="B237" s="85">
        <v>14</v>
      </c>
      <c r="C237" s="123">
        <v>0.015023575189159486</v>
      </c>
      <c r="D237" s="85" t="s">
        <v>1121</v>
      </c>
      <c r="E237" s="85" t="b">
        <v>0</v>
      </c>
      <c r="F237" s="85" t="b">
        <v>0</v>
      </c>
      <c r="G237" s="85" t="b">
        <v>0</v>
      </c>
    </row>
    <row r="238" spans="1:7" ht="15">
      <c r="A238" s="85" t="s">
        <v>1239</v>
      </c>
      <c r="B238" s="85">
        <v>13</v>
      </c>
      <c r="C238" s="123">
        <v>0.015667047025150996</v>
      </c>
      <c r="D238" s="85" t="s">
        <v>1121</v>
      </c>
      <c r="E238" s="85" t="b">
        <v>0</v>
      </c>
      <c r="F238" s="85" t="b">
        <v>0</v>
      </c>
      <c r="G238" s="85" t="b">
        <v>0</v>
      </c>
    </row>
    <row r="239" spans="1:7" ht="15">
      <c r="A239" s="85" t="s">
        <v>1244</v>
      </c>
      <c r="B239" s="85">
        <v>9</v>
      </c>
      <c r="C239" s="123">
        <v>0.01306426456667199</v>
      </c>
      <c r="D239" s="85" t="s">
        <v>1121</v>
      </c>
      <c r="E239" s="85" t="b">
        <v>0</v>
      </c>
      <c r="F239" s="85" t="b">
        <v>0</v>
      </c>
      <c r="G239" s="85" t="b">
        <v>0</v>
      </c>
    </row>
    <row r="240" spans="1:7" ht="15">
      <c r="A240" s="85" t="s">
        <v>1245</v>
      </c>
      <c r="B240" s="85">
        <v>7</v>
      </c>
      <c r="C240" s="123">
        <v>0.011668020276330961</v>
      </c>
      <c r="D240" s="85" t="s">
        <v>1121</v>
      </c>
      <c r="E240" s="85" t="b">
        <v>0</v>
      </c>
      <c r="F240" s="85" t="b">
        <v>0</v>
      </c>
      <c r="G240" s="85" t="b">
        <v>0</v>
      </c>
    </row>
    <row r="241" spans="1:7" ht="15">
      <c r="A241" s="85" t="s">
        <v>1246</v>
      </c>
      <c r="B241" s="85">
        <v>7</v>
      </c>
      <c r="C241" s="123">
        <v>0.011668020276330961</v>
      </c>
      <c r="D241" s="85" t="s">
        <v>1121</v>
      </c>
      <c r="E241" s="85" t="b">
        <v>0</v>
      </c>
      <c r="F241" s="85" t="b">
        <v>0</v>
      </c>
      <c r="G241" s="85" t="b">
        <v>0</v>
      </c>
    </row>
    <row r="242" spans="1:7" ht="15">
      <c r="A242" s="85" t="s">
        <v>1247</v>
      </c>
      <c r="B242" s="85">
        <v>6</v>
      </c>
      <c r="C242" s="123">
        <v>0.01079342993662568</v>
      </c>
      <c r="D242" s="85" t="s">
        <v>1121</v>
      </c>
      <c r="E242" s="85" t="b">
        <v>0</v>
      </c>
      <c r="F242" s="85" t="b">
        <v>0</v>
      </c>
      <c r="G242" s="85" t="b">
        <v>0</v>
      </c>
    </row>
    <row r="243" spans="1:7" ht="15">
      <c r="A243" s="85" t="s">
        <v>212</v>
      </c>
      <c r="B243" s="85">
        <v>5</v>
      </c>
      <c r="C243" s="123">
        <v>0.009775405085724801</v>
      </c>
      <c r="D243" s="85" t="s">
        <v>1121</v>
      </c>
      <c r="E243" s="85" t="b">
        <v>0</v>
      </c>
      <c r="F243" s="85" t="b">
        <v>0</v>
      </c>
      <c r="G243" s="85" t="b">
        <v>0</v>
      </c>
    </row>
    <row r="244" spans="1:7" ht="15">
      <c r="A244" s="85" t="s">
        <v>1242</v>
      </c>
      <c r="B244" s="85">
        <v>4</v>
      </c>
      <c r="C244" s="123">
        <v>0.008584900108091134</v>
      </c>
      <c r="D244" s="85" t="s">
        <v>1121</v>
      </c>
      <c r="E244" s="85" t="b">
        <v>0</v>
      </c>
      <c r="F244" s="85" t="b">
        <v>0</v>
      </c>
      <c r="G244" s="85" t="b">
        <v>0</v>
      </c>
    </row>
    <row r="245" spans="1:7" ht="15">
      <c r="A245" s="85" t="s">
        <v>1214</v>
      </c>
      <c r="B245" s="85">
        <v>4</v>
      </c>
      <c r="C245" s="123">
        <v>0.008584900108091134</v>
      </c>
      <c r="D245" s="85" t="s">
        <v>1121</v>
      </c>
      <c r="E245" s="85" t="b">
        <v>0</v>
      </c>
      <c r="F245" s="85" t="b">
        <v>0</v>
      </c>
      <c r="G245" s="85" t="b">
        <v>0</v>
      </c>
    </row>
    <row r="246" spans="1:7" ht="15">
      <c r="A246" s="85" t="s">
        <v>1225</v>
      </c>
      <c r="B246" s="85">
        <v>4</v>
      </c>
      <c r="C246" s="123">
        <v>0.008584900108091134</v>
      </c>
      <c r="D246" s="85" t="s">
        <v>1121</v>
      </c>
      <c r="E246" s="85" t="b">
        <v>0</v>
      </c>
      <c r="F246" s="85" t="b">
        <v>0</v>
      </c>
      <c r="G246" s="85" t="b">
        <v>0</v>
      </c>
    </row>
    <row r="247" spans="1:7" ht="15">
      <c r="A247" s="85" t="s">
        <v>1519</v>
      </c>
      <c r="B247" s="85">
        <v>4</v>
      </c>
      <c r="C247" s="123">
        <v>0.008584900108091134</v>
      </c>
      <c r="D247" s="85" t="s">
        <v>1121</v>
      </c>
      <c r="E247" s="85" t="b">
        <v>0</v>
      </c>
      <c r="F247" s="85" t="b">
        <v>0</v>
      </c>
      <c r="G247" s="85" t="b">
        <v>0</v>
      </c>
    </row>
    <row r="248" spans="1:7" ht="15">
      <c r="A248" s="85" t="s">
        <v>1526</v>
      </c>
      <c r="B248" s="85">
        <v>4</v>
      </c>
      <c r="C248" s="123">
        <v>0.008584900108091134</v>
      </c>
      <c r="D248" s="85" t="s">
        <v>1121</v>
      </c>
      <c r="E248" s="85" t="b">
        <v>0</v>
      </c>
      <c r="F248" s="85" t="b">
        <v>0</v>
      </c>
      <c r="G248" s="85" t="b">
        <v>0</v>
      </c>
    </row>
    <row r="249" spans="1:7" ht="15">
      <c r="A249" s="85" t="s">
        <v>1289</v>
      </c>
      <c r="B249" s="85">
        <v>4</v>
      </c>
      <c r="C249" s="123">
        <v>0.008584900108091134</v>
      </c>
      <c r="D249" s="85" t="s">
        <v>1121</v>
      </c>
      <c r="E249" s="85" t="b">
        <v>0</v>
      </c>
      <c r="F249" s="85" t="b">
        <v>0</v>
      </c>
      <c r="G249" s="85" t="b">
        <v>0</v>
      </c>
    </row>
    <row r="250" spans="1:7" ht="15">
      <c r="A250" s="85" t="s">
        <v>1523</v>
      </c>
      <c r="B250" s="85">
        <v>4</v>
      </c>
      <c r="C250" s="123">
        <v>0.008584900108091134</v>
      </c>
      <c r="D250" s="85" t="s">
        <v>1121</v>
      </c>
      <c r="E250" s="85" t="b">
        <v>1</v>
      </c>
      <c r="F250" s="85" t="b">
        <v>0</v>
      </c>
      <c r="G250" s="85" t="b">
        <v>0</v>
      </c>
    </row>
    <row r="251" spans="1:7" ht="15">
      <c r="A251" s="85" t="s">
        <v>1518</v>
      </c>
      <c r="B251" s="85">
        <v>4</v>
      </c>
      <c r="C251" s="123">
        <v>0.008584900108091134</v>
      </c>
      <c r="D251" s="85" t="s">
        <v>1121</v>
      </c>
      <c r="E251" s="85" t="b">
        <v>1</v>
      </c>
      <c r="F251" s="85" t="b">
        <v>0</v>
      </c>
      <c r="G251" s="85" t="b">
        <v>0</v>
      </c>
    </row>
    <row r="252" spans="1:7" ht="15">
      <c r="A252" s="85" t="s">
        <v>1516</v>
      </c>
      <c r="B252" s="85">
        <v>4</v>
      </c>
      <c r="C252" s="123">
        <v>0.008584900108091134</v>
      </c>
      <c r="D252" s="85" t="s">
        <v>1121</v>
      </c>
      <c r="E252" s="85" t="b">
        <v>0</v>
      </c>
      <c r="F252" s="85" t="b">
        <v>0</v>
      </c>
      <c r="G252" s="85" t="b">
        <v>0</v>
      </c>
    </row>
    <row r="253" spans="1:7" ht="15">
      <c r="A253" s="85" t="s">
        <v>1521</v>
      </c>
      <c r="B253" s="85">
        <v>4</v>
      </c>
      <c r="C253" s="123">
        <v>0.008584900108091134</v>
      </c>
      <c r="D253" s="85" t="s">
        <v>1121</v>
      </c>
      <c r="E253" s="85" t="b">
        <v>0</v>
      </c>
      <c r="F253" s="85" t="b">
        <v>0</v>
      </c>
      <c r="G253" s="85" t="b">
        <v>0</v>
      </c>
    </row>
    <row r="254" spans="1:7" ht="15">
      <c r="A254" s="85" t="s">
        <v>1520</v>
      </c>
      <c r="B254" s="85">
        <v>4</v>
      </c>
      <c r="C254" s="123">
        <v>0.010959890211948974</v>
      </c>
      <c r="D254" s="85" t="s">
        <v>1121</v>
      </c>
      <c r="E254" s="85" t="b">
        <v>0</v>
      </c>
      <c r="F254" s="85" t="b">
        <v>0</v>
      </c>
      <c r="G254" s="85" t="b">
        <v>0</v>
      </c>
    </row>
    <row r="255" spans="1:7" ht="15">
      <c r="A255" s="85" t="s">
        <v>1530</v>
      </c>
      <c r="B255" s="85">
        <v>3</v>
      </c>
      <c r="C255" s="123">
        <v>0.0071779575462062204</v>
      </c>
      <c r="D255" s="85" t="s">
        <v>1121</v>
      </c>
      <c r="E255" s="85" t="b">
        <v>0</v>
      </c>
      <c r="F255" s="85" t="b">
        <v>0</v>
      </c>
      <c r="G255" s="85" t="b">
        <v>0</v>
      </c>
    </row>
    <row r="256" spans="1:7" ht="15">
      <c r="A256" s="85" t="s">
        <v>1531</v>
      </c>
      <c r="B256" s="85">
        <v>3</v>
      </c>
      <c r="C256" s="123">
        <v>0.0071779575462062204</v>
      </c>
      <c r="D256" s="85" t="s">
        <v>1121</v>
      </c>
      <c r="E256" s="85" t="b">
        <v>0</v>
      </c>
      <c r="F256" s="85" t="b">
        <v>0</v>
      </c>
      <c r="G256" s="85" t="b">
        <v>0</v>
      </c>
    </row>
    <row r="257" spans="1:7" ht="15">
      <c r="A257" s="85" t="s">
        <v>1532</v>
      </c>
      <c r="B257" s="85">
        <v>3</v>
      </c>
      <c r="C257" s="123">
        <v>0.0071779575462062204</v>
      </c>
      <c r="D257" s="85" t="s">
        <v>1121</v>
      </c>
      <c r="E257" s="85" t="b">
        <v>0</v>
      </c>
      <c r="F257" s="85" t="b">
        <v>0</v>
      </c>
      <c r="G257" s="85" t="b">
        <v>0</v>
      </c>
    </row>
    <row r="258" spans="1:7" ht="15">
      <c r="A258" s="85" t="s">
        <v>1541</v>
      </c>
      <c r="B258" s="85">
        <v>3</v>
      </c>
      <c r="C258" s="123">
        <v>0.0071779575462062204</v>
      </c>
      <c r="D258" s="85" t="s">
        <v>1121</v>
      </c>
      <c r="E258" s="85" t="b">
        <v>0</v>
      </c>
      <c r="F258" s="85" t="b">
        <v>0</v>
      </c>
      <c r="G258" s="85" t="b">
        <v>0</v>
      </c>
    </row>
    <row r="259" spans="1:7" ht="15">
      <c r="A259" s="85" t="s">
        <v>1533</v>
      </c>
      <c r="B259" s="85">
        <v>3</v>
      </c>
      <c r="C259" s="123">
        <v>0.0071779575462062204</v>
      </c>
      <c r="D259" s="85" t="s">
        <v>1121</v>
      </c>
      <c r="E259" s="85" t="b">
        <v>0</v>
      </c>
      <c r="F259" s="85" t="b">
        <v>0</v>
      </c>
      <c r="G259" s="85" t="b">
        <v>0</v>
      </c>
    </row>
    <row r="260" spans="1:7" ht="15">
      <c r="A260" s="85" t="s">
        <v>1294</v>
      </c>
      <c r="B260" s="85">
        <v>3</v>
      </c>
      <c r="C260" s="123">
        <v>0.0071779575462062204</v>
      </c>
      <c r="D260" s="85" t="s">
        <v>1121</v>
      </c>
      <c r="E260" s="85" t="b">
        <v>0</v>
      </c>
      <c r="F260" s="85" t="b">
        <v>0</v>
      </c>
      <c r="G260" s="85" t="b">
        <v>0</v>
      </c>
    </row>
    <row r="261" spans="1:7" ht="15">
      <c r="A261" s="85" t="s">
        <v>1295</v>
      </c>
      <c r="B261" s="85">
        <v>3</v>
      </c>
      <c r="C261" s="123">
        <v>0.0071779575462062204</v>
      </c>
      <c r="D261" s="85" t="s">
        <v>1121</v>
      </c>
      <c r="E261" s="85" t="b">
        <v>0</v>
      </c>
      <c r="F261" s="85" t="b">
        <v>0</v>
      </c>
      <c r="G261" s="85" t="b">
        <v>0</v>
      </c>
    </row>
    <row r="262" spans="1:7" ht="15">
      <c r="A262" s="85" t="s">
        <v>1267</v>
      </c>
      <c r="B262" s="85">
        <v>3</v>
      </c>
      <c r="C262" s="123">
        <v>0.0071779575462062204</v>
      </c>
      <c r="D262" s="85" t="s">
        <v>1121</v>
      </c>
      <c r="E262" s="85" t="b">
        <v>0</v>
      </c>
      <c r="F262" s="85" t="b">
        <v>0</v>
      </c>
      <c r="G262" s="85" t="b">
        <v>0</v>
      </c>
    </row>
    <row r="263" spans="1:7" ht="15">
      <c r="A263" s="85" t="s">
        <v>1514</v>
      </c>
      <c r="B263" s="85">
        <v>3</v>
      </c>
      <c r="C263" s="123">
        <v>0.0071779575462062204</v>
      </c>
      <c r="D263" s="85" t="s">
        <v>1121</v>
      </c>
      <c r="E263" s="85" t="b">
        <v>0</v>
      </c>
      <c r="F263" s="85" t="b">
        <v>0</v>
      </c>
      <c r="G263" s="85" t="b">
        <v>0</v>
      </c>
    </row>
    <row r="264" spans="1:7" ht="15">
      <c r="A264" s="85" t="s">
        <v>1540</v>
      </c>
      <c r="B264" s="85">
        <v>3</v>
      </c>
      <c r="C264" s="123">
        <v>0.0071779575462062204</v>
      </c>
      <c r="D264" s="85" t="s">
        <v>1121</v>
      </c>
      <c r="E264" s="85" t="b">
        <v>0</v>
      </c>
      <c r="F264" s="85" t="b">
        <v>0</v>
      </c>
      <c r="G264" s="85" t="b">
        <v>0</v>
      </c>
    </row>
    <row r="265" spans="1:7" ht="15">
      <c r="A265" s="85" t="s">
        <v>1542</v>
      </c>
      <c r="B265" s="85">
        <v>3</v>
      </c>
      <c r="C265" s="123">
        <v>0.0071779575462062204</v>
      </c>
      <c r="D265" s="85" t="s">
        <v>1121</v>
      </c>
      <c r="E265" s="85" t="b">
        <v>0</v>
      </c>
      <c r="F265" s="85" t="b">
        <v>0</v>
      </c>
      <c r="G265" s="85" t="b">
        <v>0</v>
      </c>
    </row>
    <row r="266" spans="1:7" ht="15">
      <c r="A266" s="85" t="s">
        <v>1546</v>
      </c>
      <c r="B266" s="85">
        <v>3</v>
      </c>
      <c r="C266" s="123">
        <v>0.0071779575462062204</v>
      </c>
      <c r="D266" s="85" t="s">
        <v>1121</v>
      </c>
      <c r="E266" s="85" t="b">
        <v>0</v>
      </c>
      <c r="F266" s="85" t="b">
        <v>0</v>
      </c>
      <c r="G266" s="85" t="b">
        <v>0</v>
      </c>
    </row>
    <row r="267" spans="1:7" ht="15">
      <c r="A267" s="85" t="s">
        <v>1265</v>
      </c>
      <c r="B267" s="85">
        <v>3</v>
      </c>
      <c r="C267" s="123">
        <v>0.0071779575462062204</v>
      </c>
      <c r="D267" s="85" t="s">
        <v>1121</v>
      </c>
      <c r="E267" s="85" t="b">
        <v>0</v>
      </c>
      <c r="F267" s="85" t="b">
        <v>0</v>
      </c>
      <c r="G267" s="85" t="b">
        <v>0</v>
      </c>
    </row>
    <row r="268" spans="1:7" ht="15">
      <c r="A268" s="85" t="s">
        <v>1524</v>
      </c>
      <c r="B268" s="85">
        <v>3</v>
      </c>
      <c r="C268" s="123">
        <v>0.0071779575462062204</v>
      </c>
      <c r="D268" s="85" t="s">
        <v>1121</v>
      </c>
      <c r="E268" s="85" t="b">
        <v>1</v>
      </c>
      <c r="F268" s="85" t="b">
        <v>0</v>
      </c>
      <c r="G268" s="85" t="b">
        <v>0</v>
      </c>
    </row>
    <row r="269" spans="1:7" ht="15">
      <c r="A269" s="85" t="s">
        <v>244</v>
      </c>
      <c r="B269" s="85">
        <v>3</v>
      </c>
      <c r="C269" s="123">
        <v>0.0071779575462062204</v>
      </c>
      <c r="D269" s="85" t="s">
        <v>1121</v>
      </c>
      <c r="E269" s="85" t="b">
        <v>0</v>
      </c>
      <c r="F269" s="85" t="b">
        <v>0</v>
      </c>
      <c r="G269" s="85" t="b">
        <v>0</v>
      </c>
    </row>
    <row r="270" spans="1:7" ht="15">
      <c r="A270" s="85" t="s">
        <v>253</v>
      </c>
      <c r="B270" s="85">
        <v>3</v>
      </c>
      <c r="C270" s="123">
        <v>0.0071779575462062204</v>
      </c>
      <c r="D270" s="85" t="s">
        <v>1121</v>
      </c>
      <c r="E270" s="85" t="b">
        <v>0</v>
      </c>
      <c r="F270" s="85" t="b">
        <v>0</v>
      </c>
      <c r="G270" s="85" t="b">
        <v>0</v>
      </c>
    </row>
    <row r="271" spans="1:7" ht="15">
      <c r="A271" s="85" t="s">
        <v>1534</v>
      </c>
      <c r="B271" s="85">
        <v>3</v>
      </c>
      <c r="C271" s="123">
        <v>0.0071779575462062204</v>
      </c>
      <c r="D271" s="85" t="s">
        <v>1121</v>
      </c>
      <c r="E271" s="85" t="b">
        <v>0</v>
      </c>
      <c r="F271" s="85" t="b">
        <v>0</v>
      </c>
      <c r="G271" s="85" t="b">
        <v>0</v>
      </c>
    </row>
    <row r="272" spans="1:7" ht="15">
      <c r="A272" s="85" t="s">
        <v>257</v>
      </c>
      <c r="B272" s="85">
        <v>3</v>
      </c>
      <c r="C272" s="123">
        <v>0.0071779575462062204</v>
      </c>
      <c r="D272" s="85" t="s">
        <v>1121</v>
      </c>
      <c r="E272" s="85" t="b">
        <v>0</v>
      </c>
      <c r="F272" s="85" t="b">
        <v>0</v>
      </c>
      <c r="G272" s="85" t="b">
        <v>0</v>
      </c>
    </row>
    <row r="273" spans="1:7" ht="15">
      <c r="A273" s="85" t="s">
        <v>1522</v>
      </c>
      <c r="B273" s="85">
        <v>3</v>
      </c>
      <c r="C273" s="123">
        <v>0.0071779575462062204</v>
      </c>
      <c r="D273" s="85" t="s">
        <v>1121</v>
      </c>
      <c r="E273" s="85" t="b">
        <v>0</v>
      </c>
      <c r="F273" s="85" t="b">
        <v>0</v>
      </c>
      <c r="G273" s="85" t="b">
        <v>0</v>
      </c>
    </row>
    <row r="274" spans="1:7" ht="15">
      <c r="A274" s="85" t="s">
        <v>1536</v>
      </c>
      <c r="B274" s="85">
        <v>3</v>
      </c>
      <c r="C274" s="123">
        <v>0.0071779575462062204</v>
      </c>
      <c r="D274" s="85" t="s">
        <v>1121</v>
      </c>
      <c r="E274" s="85" t="b">
        <v>0</v>
      </c>
      <c r="F274" s="85" t="b">
        <v>0</v>
      </c>
      <c r="G274" s="85" t="b">
        <v>0</v>
      </c>
    </row>
    <row r="275" spans="1:7" ht="15">
      <c r="A275" s="85" t="s">
        <v>1551</v>
      </c>
      <c r="B275" s="85">
        <v>2</v>
      </c>
      <c r="C275" s="123">
        <v>0.005479945105974487</v>
      </c>
      <c r="D275" s="85" t="s">
        <v>1121</v>
      </c>
      <c r="E275" s="85" t="b">
        <v>0</v>
      </c>
      <c r="F275" s="85" t="b">
        <v>0</v>
      </c>
      <c r="G275" s="85" t="b">
        <v>0</v>
      </c>
    </row>
    <row r="276" spans="1:7" ht="15">
      <c r="A276" s="85" t="s">
        <v>1241</v>
      </c>
      <c r="B276" s="85">
        <v>2</v>
      </c>
      <c r="C276" s="123">
        <v>0.0066674401579034075</v>
      </c>
      <c r="D276" s="85" t="s">
        <v>1121</v>
      </c>
      <c r="E276" s="85" t="b">
        <v>0</v>
      </c>
      <c r="F276" s="85" t="b">
        <v>0</v>
      </c>
      <c r="G276" s="85" t="b">
        <v>0</v>
      </c>
    </row>
    <row r="277" spans="1:7" ht="15">
      <c r="A277" s="85" t="s">
        <v>1525</v>
      </c>
      <c r="B277" s="85">
        <v>2</v>
      </c>
      <c r="C277" s="123">
        <v>0.005479945105974487</v>
      </c>
      <c r="D277" s="85" t="s">
        <v>1121</v>
      </c>
      <c r="E277" s="85" t="b">
        <v>0</v>
      </c>
      <c r="F277" s="85" t="b">
        <v>0</v>
      </c>
      <c r="G277" s="85" t="b">
        <v>0</v>
      </c>
    </row>
    <row r="278" spans="1:7" ht="15">
      <c r="A278" s="85" t="s">
        <v>1549</v>
      </c>
      <c r="B278" s="85">
        <v>2</v>
      </c>
      <c r="C278" s="123">
        <v>0.005479945105974487</v>
      </c>
      <c r="D278" s="85" t="s">
        <v>1121</v>
      </c>
      <c r="E278" s="85" t="b">
        <v>0</v>
      </c>
      <c r="F278" s="85" t="b">
        <v>0</v>
      </c>
      <c r="G278" s="85" t="b">
        <v>0</v>
      </c>
    </row>
    <row r="279" spans="1:7" ht="15">
      <c r="A279" s="85" t="s">
        <v>1539</v>
      </c>
      <c r="B279" s="85">
        <v>2</v>
      </c>
      <c r="C279" s="123">
        <v>0.005479945105974487</v>
      </c>
      <c r="D279" s="85" t="s">
        <v>1121</v>
      </c>
      <c r="E279" s="85" t="b">
        <v>0</v>
      </c>
      <c r="F279" s="85" t="b">
        <v>0</v>
      </c>
      <c r="G279" s="85" t="b">
        <v>0</v>
      </c>
    </row>
    <row r="280" spans="1:7" ht="15">
      <c r="A280" s="85" t="s">
        <v>1632</v>
      </c>
      <c r="B280" s="85">
        <v>2</v>
      </c>
      <c r="C280" s="123">
        <v>0.005479945105974487</v>
      </c>
      <c r="D280" s="85" t="s">
        <v>1121</v>
      </c>
      <c r="E280" s="85" t="b">
        <v>0</v>
      </c>
      <c r="F280" s="85" t="b">
        <v>0</v>
      </c>
      <c r="G280" s="85" t="b">
        <v>0</v>
      </c>
    </row>
    <row r="281" spans="1:7" ht="15">
      <c r="A281" s="85" t="s">
        <v>1633</v>
      </c>
      <c r="B281" s="85">
        <v>2</v>
      </c>
      <c r="C281" s="123">
        <v>0.005479945105974487</v>
      </c>
      <c r="D281" s="85" t="s">
        <v>1121</v>
      </c>
      <c r="E281" s="85" t="b">
        <v>0</v>
      </c>
      <c r="F281" s="85" t="b">
        <v>0</v>
      </c>
      <c r="G281" s="85" t="b">
        <v>0</v>
      </c>
    </row>
    <row r="282" spans="1:7" ht="15">
      <c r="A282" s="85" t="s">
        <v>1634</v>
      </c>
      <c r="B282" s="85">
        <v>2</v>
      </c>
      <c r="C282" s="123">
        <v>0.005479945105974487</v>
      </c>
      <c r="D282" s="85" t="s">
        <v>1121</v>
      </c>
      <c r="E282" s="85" t="b">
        <v>0</v>
      </c>
      <c r="F282" s="85" t="b">
        <v>0</v>
      </c>
      <c r="G282" s="85" t="b">
        <v>0</v>
      </c>
    </row>
    <row r="283" spans="1:7" ht="15">
      <c r="A283" s="85" t="s">
        <v>1635</v>
      </c>
      <c r="B283" s="85">
        <v>2</v>
      </c>
      <c r="C283" s="123">
        <v>0.005479945105974487</v>
      </c>
      <c r="D283" s="85" t="s">
        <v>1121</v>
      </c>
      <c r="E283" s="85" t="b">
        <v>0</v>
      </c>
      <c r="F283" s="85" t="b">
        <v>0</v>
      </c>
      <c r="G283" s="85" t="b">
        <v>0</v>
      </c>
    </row>
    <row r="284" spans="1:7" ht="15">
      <c r="A284" s="85" t="s">
        <v>1547</v>
      </c>
      <c r="B284" s="85">
        <v>2</v>
      </c>
      <c r="C284" s="123">
        <v>0.005479945105974487</v>
      </c>
      <c r="D284" s="85" t="s">
        <v>1121</v>
      </c>
      <c r="E284" s="85" t="b">
        <v>0</v>
      </c>
      <c r="F284" s="85" t="b">
        <v>0</v>
      </c>
      <c r="G284" s="85" t="b">
        <v>0</v>
      </c>
    </row>
    <row r="285" spans="1:7" ht="15">
      <c r="A285" s="85" t="s">
        <v>1636</v>
      </c>
      <c r="B285" s="85">
        <v>2</v>
      </c>
      <c r="C285" s="123">
        <v>0.005479945105974487</v>
      </c>
      <c r="D285" s="85" t="s">
        <v>1121</v>
      </c>
      <c r="E285" s="85" t="b">
        <v>0</v>
      </c>
      <c r="F285" s="85" t="b">
        <v>0</v>
      </c>
      <c r="G285" s="85" t="b">
        <v>0</v>
      </c>
    </row>
    <row r="286" spans="1:7" ht="15">
      <c r="A286" s="85" t="s">
        <v>1637</v>
      </c>
      <c r="B286" s="85">
        <v>2</v>
      </c>
      <c r="C286" s="123">
        <v>0.005479945105974487</v>
      </c>
      <c r="D286" s="85" t="s">
        <v>1121</v>
      </c>
      <c r="E286" s="85" t="b">
        <v>0</v>
      </c>
      <c r="F286" s="85" t="b">
        <v>0</v>
      </c>
      <c r="G286" s="85" t="b">
        <v>0</v>
      </c>
    </row>
    <row r="287" spans="1:7" ht="15">
      <c r="A287" s="85" t="s">
        <v>1644</v>
      </c>
      <c r="B287" s="85">
        <v>2</v>
      </c>
      <c r="C287" s="123">
        <v>0.005479945105974487</v>
      </c>
      <c r="D287" s="85" t="s">
        <v>1121</v>
      </c>
      <c r="E287" s="85" t="b">
        <v>0</v>
      </c>
      <c r="F287" s="85" t="b">
        <v>0</v>
      </c>
      <c r="G287" s="85" t="b">
        <v>0</v>
      </c>
    </row>
    <row r="288" spans="1:7" ht="15">
      <c r="A288" s="85" t="s">
        <v>1645</v>
      </c>
      <c r="B288" s="85">
        <v>2</v>
      </c>
      <c r="C288" s="123">
        <v>0.005479945105974487</v>
      </c>
      <c r="D288" s="85" t="s">
        <v>1121</v>
      </c>
      <c r="E288" s="85" t="b">
        <v>0</v>
      </c>
      <c r="F288" s="85" t="b">
        <v>1</v>
      </c>
      <c r="G288" s="85" t="b">
        <v>0</v>
      </c>
    </row>
    <row r="289" spans="1:7" ht="15">
      <c r="A289" s="85" t="s">
        <v>1646</v>
      </c>
      <c r="B289" s="85">
        <v>2</v>
      </c>
      <c r="C289" s="123">
        <v>0.005479945105974487</v>
      </c>
      <c r="D289" s="85" t="s">
        <v>1121</v>
      </c>
      <c r="E289" s="85" t="b">
        <v>0</v>
      </c>
      <c r="F289" s="85" t="b">
        <v>0</v>
      </c>
      <c r="G289" s="85" t="b">
        <v>0</v>
      </c>
    </row>
    <row r="290" spans="1:7" ht="15">
      <c r="A290" s="85" t="s">
        <v>1647</v>
      </c>
      <c r="B290" s="85">
        <v>2</v>
      </c>
      <c r="C290" s="123">
        <v>0.005479945105974487</v>
      </c>
      <c r="D290" s="85" t="s">
        <v>1121</v>
      </c>
      <c r="E290" s="85" t="b">
        <v>0</v>
      </c>
      <c r="F290" s="85" t="b">
        <v>0</v>
      </c>
      <c r="G290" s="85" t="b">
        <v>0</v>
      </c>
    </row>
    <row r="291" spans="1:7" ht="15">
      <c r="A291" s="85" t="s">
        <v>1648</v>
      </c>
      <c r="B291" s="85">
        <v>2</v>
      </c>
      <c r="C291" s="123">
        <v>0.005479945105974487</v>
      </c>
      <c r="D291" s="85" t="s">
        <v>1121</v>
      </c>
      <c r="E291" s="85" t="b">
        <v>0</v>
      </c>
      <c r="F291" s="85" t="b">
        <v>0</v>
      </c>
      <c r="G291" s="85" t="b">
        <v>0</v>
      </c>
    </row>
    <row r="292" spans="1:7" ht="15">
      <c r="A292" s="85" t="s">
        <v>1649</v>
      </c>
      <c r="B292" s="85">
        <v>2</v>
      </c>
      <c r="C292" s="123">
        <v>0.005479945105974487</v>
      </c>
      <c r="D292" s="85" t="s">
        <v>1121</v>
      </c>
      <c r="E292" s="85" t="b">
        <v>0</v>
      </c>
      <c r="F292" s="85" t="b">
        <v>0</v>
      </c>
      <c r="G292" s="85" t="b">
        <v>0</v>
      </c>
    </row>
    <row r="293" spans="1:7" ht="15">
      <c r="A293" s="85" t="s">
        <v>1650</v>
      </c>
      <c r="B293" s="85">
        <v>2</v>
      </c>
      <c r="C293" s="123">
        <v>0.005479945105974487</v>
      </c>
      <c r="D293" s="85" t="s">
        <v>1121</v>
      </c>
      <c r="E293" s="85" t="b">
        <v>0</v>
      </c>
      <c r="F293" s="85" t="b">
        <v>0</v>
      </c>
      <c r="G293" s="85" t="b">
        <v>0</v>
      </c>
    </row>
    <row r="294" spans="1:7" ht="15">
      <c r="A294" s="85" t="s">
        <v>1651</v>
      </c>
      <c r="B294" s="85">
        <v>2</v>
      </c>
      <c r="C294" s="123">
        <v>0.005479945105974487</v>
      </c>
      <c r="D294" s="85" t="s">
        <v>1121</v>
      </c>
      <c r="E294" s="85" t="b">
        <v>0</v>
      </c>
      <c r="F294" s="85" t="b">
        <v>0</v>
      </c>
      <c r="G294" s="85" t="b">
        <v>0</v>
      </c>
    </row>
    <row r="295" spans="1:7" ht="15">
      <c r="A295" s="85" t="s">
        <v>1652</v>
      </c>
      <c r="B295" s="85">
        <v>2</v>
      </c>
      <c r="C295" s="123">
        <v>0.005479945105974487</v>
      </c>
      <c r="D295" s="85" t="s">
        <v>1121</v>
      </c>
      <c r="E295" s="85" t="b">
        <v>0</v>
      </c>
      <c r="F295" s="85" t="b">
        <v>0</v>
      </c>
      <c r="G295" s="85" t="b">
        <v>0</v>
      </c>
    </row>
    <row r="296" spans="1:7" ht="15">
      <c r="A296" s="85" t="s">
        <v>1653</v>
      </c>
      <c r="B296" s="85">
        <v>2</v>
      </c>
      <c r="C296" s="123">
        <v>0.005479945105974487</v>
      </c>
      <c r="D296" s="85" t="s">
        <v>1121</v>
      </c>
      <c r="E296" s="85" t="b">
        <v>0</v>
      </c>
      <c r="F296" s="85" t="b">
        <v>0</v>
      </c>
      <c r="G296" s="85" t="b">
        <v>0</v>
      </c>
    </row>
    <row r="297" spans="1:7" ht="15">
      <c r="A297" s="85" t="s">
        <v>1654</v>
      </c>
      <c r="B297" s="85">
        <v>2</v>
      </c>
      <c r="C297" s="123">
        <v>0.005479945105974487</v>
      </c>
      <c r="D297" s="85" t="s">
        <v>1121</v>
      </c>
      <c r="E297" s="85" t="b">
        <v>1</v>
      </c>
      <c r="F297" s="85" t="b">
        <v>0</v>
      </c>
      <c r="G297" s="85" t="b">
        <v>0</v>
      </c>
    </row>
    <row r="298" spans="1:7" ht="15">
      <c r="A298" s="85" t="s">
        <v>1288</v>
      </c>
      <c r="B298" s="85">
        <v>2</v>
      </c>
      <c r="C298" s="123">
        <v>0.005479945105974487</v>
      </c>
      <c r="D298" s="85" t="s">
        <v>1121</v>
      </c>
      <c r="E298" s="85" t="b">
        <v>0</v>
      </c>
      <c r="F298" s="85" t="b">
        <v>0</v>
      </c>
      <c r="G298" s="85" t="b">
        <v>0</v>
      </c>
    </row>
    <row r="299" spans="1:7" ht="15">
      <c r="A299" s="85" t="s">
        <v>1290</v>
      </c>
      <c r="B299" s="85">
        <v>2</v>
      </c>
      <c r="C299" s="123">
        <v>0.005479945105974487</v>
      </c>
      <c r="D299" s="85" t="s">
        <v>1121</v>
      </c>
      <c r="E299" s="85" t="b">
        <v>0</v>
      </c>
      <c r="F299" s="85" t="b">
        <v>0</v>
      </c>
      <c r="G299" s="85" t="b">
        <v>0</v>
      </c>
    </row>
    <row r="300" spans="1:7" ht="15">
      <c r="A300" s="85" t="s">
        <v>1291</v>
      </c>
      <c r="B300" s="85">
        <v>2</v>
      </c>
      <c r="C300" s="123">
        <v>0.005479945105974487</v>
      </c>
      <c r="D300" s="85" t="s">
        <v>1121</v>
      </c>
      <c r="E300" s="85" t="b">
        <v>0</v>
      </c>
      <c r="F300" s="85" t="b">
        <v>0</v>
      </c>
      <c r="G300" s="85" t="b">
        <v>0</v>
      </c>
    </row>
    <row r="301" spans="1:7" ht="15">
      <c r="A301" s="85" t="s">
        <v>1292</v>
      </c>
      <c r="B301" s="85">
        <v>2</v>
      </c>
      <c r="C301" s="123">
        <v>0.005479945105974487</v>
      </c>
      <c r="D301" s="85" t="s">
        <v>1121</v>
      </c>
      <c r="E301" s="85" t="b">
        <v>0</v>
      </c>
      <c r="F301" s="85" t="b">
        <v>0</v>
      </c>
      <c r="G301" s="85" t="b">
        <v>0</v>
      </c>
    </row>
    <row r="302" spans="1:7" ht="15">
      <c r="A302" s="85" t="s">
        <v>1293</v>
      </c>
      <c r="B302" s="85">
        <v>2</v>
      </c>
      <c r="C302" s="123">
        <v>0.005479945105974487</v>
      </c>
      <c r="D302" s="85" t="s">
        <v>1121</v>
      </c>
      <c r="E302" s="85" t="b">
        <v>0</v>
      </c>
      <c r="F302" s="85" t="b">
        <v>0</v>
      </c>
      <c r="G302" s="85" t="b">
        <v>0</v>
      </c>
    </row>
    <row r="303" spans="1:7" ht="15">
      <c r="A303" s="85" t="s">
        <v>1296</v>
      </c>
      <c r="B303" s="85">
        <v>2</v>
      </c>
      <c r="C303" s="123">
        <v>0.005479945105974487</v>
      </c>
      <c r="D303" s="85" t="s">
        <v>1121</v>
      </c>
      <c r="E303" s="85" t="b">
        <v>0</v>
      </c>
      <c r="F303" s="85" t="b">
        <v>0</v>
      </c>
      <c r="G303" s="85" t="b">
        <v>0</v>
      </c>
    </row>
    <row r="304" spans="1:7" ht="15">
      <c r="A304" s="85" t="s">
        <v>1297</v>
      </c>
      <c r="B304" s="85">
        <v>2</v>
      </c>
      <c r="C304" s="123">
        <v>0.005479945105974487</v>
      </c>
      <c r="D304" s="85" t="s">
        <v>1121</v>
      </c>
      <c r="E304" s="85" t="b">
        <v>0</v>
      </c>
      <c r="F304" s="85" t="b">
        <v>0</v>
      </c>
      <c r="G304" s="85" t="b">
        <v>0</v>
      </c>
    </row>
    <row r="305" spans="1:7" ht="15">
      <c r="A305" s="85" t="s">
        <v>1528</v>
      </c>
      <c r="B305" s="85">
        <v>2</v>
      </c>
      <c r="C305" s="123">
        <v>0.005479945105974487</v>
      </c>
      <c r="D305" s="85" t="s">
        <v>1121</v>
      </c>
      <c r="E305" s="85" t="b">
        <v>0</v>
      </c>
      <c r="F305" s="85" t="b">
        <v>0</v>
      </c>
      <c r="G305" s="85" t="b">
        <v>0</v>
      </c>
    </row>
    <row r="306" spans="1:7" ht="15">
      <c r="A306" s="85" t="s">
        <v>1529</v>
      </c>
      <c r="B306" s="85">
        <v>2</v>
      </c>
      <c r="C306" s="123">
        <v>0.005479945105974487</v>
      </c>
      <c r="D306" s="85" t="s">
        <v>1121</v>
      </c>
      <c r="E306" s="85" t="b">
        <v>0</v>
      </c>
      <c r="F306" s="85" t="b">
        <v>0</v>
      </c>
      <c r="G306" s="85" t="b">
        <v>0</v>
      </c>
    </row>
    <row r="307" spans="1:7" ht="15">
      <c r="A307" s="85" t="s">
        <v>1656</v>
      </c>
      <c r="B307" s="85">
        <v>2</v>
      </c>
      <c r="C307" s="123">
        <v>0.0066674401579034075</v>
      </c>
      <c r="D307" s="85" t="s">
        <v>1121</v>
      </c>
      <c r="E307" s="85" t="b">
        <v>0</v>
      </c>
      <c r="F307" s="85" t="b">
        <v>0</v>
      </c>
      <c r="G307" s="85" t="b">
        <v>0</v>
      </c>
    </row>
    <row r="308" spans="1:7" ht="15">
      <c r="A308" s="85" t="s">
        <v>1624</v>
      </c>
      <c r="B308" s="85">
        <v>2</v>
      </c>
      <c r="C308" s="123">
        <v>0.005479945105974487</v>
      </c>
      <c r="D308" s="85" t="s">
        <v>1121</v>
      </c>
      <c r="E308" s="85" t="b">
        <v>0</v>
      </c>
      <c r="F308" s="85" t="b">
        <v>0</v>
      </c>
      <c r="G308" s="85" t="b">
        <v>0</v>
      </c>
    </row>
    <row r="309" spans="1:7" ht="15">
      <c r="A309" s="85" t="s">
        <v>1625</v>
      </c>
      <c r="B309" s="85">
        <v>2</v>
      </c>
      <c r="C309" s="123">
        <v>0.005479945105974487</v>
      </c>
      <c r="D309" s="85" t="s">
        <v>1121</v>
      </c>
      <c r="E309" s="85" t="b">
        <v>0</v>
      </c>
      <c r="F309" s="85" t="b">
        <v>0</v>
      </c>
      <c r="G309" s="85" t="b">
        <v>0</v>
      </c>
    </row>
    <row r="310" spans="1:7" ht="15">
      <c r="A310" s="85" t="s">
        <v>1626</v>
      </c>
      <c r="B310" s="85">
        <v>2</v>
      </c>
      <c r="C310" s="123">
        <v>0.005479945105974487</v>
      </c>
      <c r="D310" s="85" t="s">
        <v>1121</v>
      </c>
      <c r="E310" s="85" t="b">
        <v>0</v>
      </c>
      <c r="F310" s="85" t="b">
        <v>0</v>
      </c>
      <c r="G310" s="85" t="b">
        <v>0</v>
      </c>
    </row>
    <row r="311" spans="1:7" ht="15">
      <c r="A311" s="85" t="s">
        <v>1627</v>
      </c>
      <c r="B311" s="85">
        <v>2</v>
      </c>
      <c r="C311" s="123">
        <v>0.005479945105974487</v>
      </c>
      <c r="D311" s="85" t="s">
        <v>1121</v>
      </c>
      <c r="E311" s="85" t="b">
        <v>0</v>
      </c>
      <c r="F311" s="85" t="b">
        <v>0</v>
      </c>
      <c r="G311" s="85" t="b">
        <v>0</v>
      </c>
    </row>
    <row r="312" spans="1:7" ht="15">
      <c r="A312" s="85" t="s">
        <v>1628</v>
      </c>
      <c r="B312" s="85">
        <v>2</v>
      </c>
      <c r="C312" s="123">
        <v>0.005479945105974487</v>
      </c>
      <c r="D312" s="85" t="s">
        <v>1121</v>
      </c>
      <c r="E312" s="85" t="b">
        <v>0</v>
      </c>
      <c r="F312" s="85" t="b">
        <v>0</v>
      </c>
      <c r="G312" s="85" t="b">
        <v>0</v>
      </c>
    </row>
    <row r="313" spans="1:7" ht="15">
      <c r="A313" s="85" t="s">
        <v>1629</v>
      </c>
      <c r="B313" s="85">
        <v>2</v>
      </c>
      <c r="C313" s="123">
        <v>0.005479945105974487</v>
      </c>
      <c r="D313" s="85" t="s">
        <v>1121</v>
      </c>
      <c r="E313" s="85" t="b">
        <v>1</v>
      </c>
      <c r="F313" s="85" t="b">
        <v>0</v>
      </c>
      <c r="G313" s="85" t="b">
        <v>0</v>
      </c>
    </row>
    <row r="314" spans="1:7" ht="15">
      <c r="A314" s="85" t="s">
        <v>1630</v>
      </c>
      <c r="B314" s="85">
        <v>2</v>
      </c>
      <c r="C314" s="123">
        <v>0.005479945105974487</v>
      </c>
      <c r="D314" s="85" t="s">
        <v>1121</v>
      </c>
      <c r="E314" s="85" t="b">
        <v>0</v>
      </c>
      <c r="F314" s="85" t="b">
        <v>0</v>
      </c>
      <c r="G314" s="85" t="b">
        <v>0</v>
      </c>
    </row>
    <row r="315" spans="1:7" ht="15">
      <c r="A315" s="85" t="s">
        <v>1631</v>
      </c>
      <c r="B315" s="85">
        <v>2</v>
      </c>
      <c r="C315" s="123">
        <v>0.005479945105974487</v>
      </c>
      <c r="D315" s="85" t="s">
        <v>1121</v>
      </c>
      <c r="E315" s="85" t="b">
        <v>0</v>
      </c>
      <c r="F315" s="85" t="b">
        <v>0</v>
      </c>
      <c r="G315" s="85" t="b">
        <v>0</v>
      </c>
    </row>
    <row r="316" spans="1:7" ht="15">
      <c r="A316" s="85" t="s">
        <v>1617</v>
      </c>
      <c r="B316" s="85">
        <v>2</v>
      </c>
      <c r="C316" s="123">
        <v>0.005479945105974487</v>
      </c>
      <c r="D316" s="85" t="s">
        <v>1121</v>
      </c>
      <c r="E316" s="85" t="b">
        <v>0</v>
      </c>
      <c r="F316" s="85" t="b">
        <v>0</v>
      </c>
      <c r="G316" s="85" t="b">
        <v>0</v>
      </c>
    </row>
    <row r="317" spans="1:7" ht="15">
      <c r="A317" s="85" t="s">
        <v>1618</v>
      </c>
      <c r="B317" s="85">
        <v>2</v>
      </c>
      <c r="C317" s="123">
        <v>0.005479945105974487</v>
      </c>
      <c r="D317" s="85" t="s">
        <v>1121</v>
      </c>
      <c r="E317" s="85" t="b">
        <v>0</v>
      </c>
      <c r="F317" s="85" t="b">
        <v>0</v>
      </c>
      <c r="G317" s="85" t="b">
        <v>0</v>
      </c>
    </row>
    <row r="318" spans="1:7" ht="15">
      <c r="A318" s="85" t="s">
        <v>1619</v>
      </c>
      <c r="B318" s="85">
        <v>2</v>
      </c>
      <c r="C318" s="123">
        <v>0.005479945105974487</v>
      </c>
      <c r="D318" s="85" t="s">
        <v>1121</v>
      </c>
      <c r="E318" s="85" t="b">
        <v>0</v>
      </c>
      <c r="F318" s="85" t="b">
        <v>0</v>
      </c>
      <c r="G318" s="85" t="b">
        <v>0</v>
      </c>
    </row>
    <row r="319" spans="1:7" ht="15">
      <c r="A319" s="85" t="s">
        <v>1620</v>
      </c>
      <c r="B319" s="85">
        <v>2</v>
      </c>
      <c r="C319" s="123">
        <v>0.005479945105974487</v>
      </c>
      <c r="D319" s="85" t="s">
        <v>1121</v>
      </c>
      <c r="E319" s="85" t="b">
        <v>0</v>
      </c>
      <c r="F319" s="85" t="b">
        <v>0</v>
      </c>
      <c r="G319" s="85" t="b">
        <v>0</v>
      </c>
    </row>
    <row r="320" spans="1:7" ht="15">
      <c r="A320" s="85" t="s">
        <v>1621</v>
      </c>
      <c r="B320" s="85">
        <v>2</v>
      </c>
      <c r="C320" s="123">
        <v>0.005479945105974487</v>
      </c>
      <c r="D320" s="85" t="s">
        <v>1121</v>
      </c>
      <c r="E320" s="85" t="b">
        <v>0</v>
      </c>
      <c r="F320" s="85" t="b">
        <v>0</v>
      </c>
      <c r="G320" s="85" t="b">
        <v>0</v>
      </c>
    </row>
    <row r="321" spans="1:7" ht="15">
      <c r="A321" s="85" t="s">
        <v>1622</v>
      </c>
      <c r="B321" s="85">
        <v>2</v>
      </c>
      <c r="C321" s="123">
        <v>0.005479945105974487</v>
      </c>
      <c r="D321" s="85" t="s">
        <v>1121</v>
      </c>
      <c r="E321" s="85" t="b">
        <v>0</v>
      </c>
      <c r="F321" s="85" t="b">
        <v>0</v>
      </c>
      <c r="G321" s="85" t="b">
        <v>0</v>
      </c>
    </row>
    <row r="322" spans="1:7" ht="15">
      <c r="A322" s="85" t="s">
        <v>1623</v>
      </c>
      <c r="B322" s="85">
        <v>2</v>
      </c>
      <c r="C322" s="123">
        <v>0.005479945105974487</v>
      </c>
      <c r="D322" s="85" t="s">
        <v>1121</v>
      </c>
      <c r="E322" s="85" t="b">
        <v>0</v>
      </c>
      <c r="F322" s="85" t="b">
        <v>1</v>
      </c>
      <c r="G322" s="85" t="b">
        <v>0</v>
      </c>
    </row>
    <row r="323" spans="1:7" ht="15">
      <c r="A323" s="85" t="s">
        <v>1569</v>
      </c>
      <c r="B323" s="85">
        <v>2</v>
      </c>
      <c r="C323" s="123">
        <v>0.005479945105974487</v>
      </c>
      <c r="D323" s="85" t="s">
        <v>1121</v>
      </c>
      <c r="E323" s="85" t="b">
        <v>0</v>
      </c>
      <c r="F323" s="85" t="b">
        <v>0</v>
      </c>
      <c r="G323" s="85" t="b">
        <v>0</v>
      </c>
    </row>
    <row r="324" spans="1:7" ht="15">
      <c r="A324" s="85" t="s">
        <v>1607</v>
      </c>
      <c r="B324" s="85">
        <v>2</v>
      </c>
      <c r="C324" s="123">
        <v>0.005479945105974487</v>
      </c>
      <c r="D324" s="85" t="s">
        <v>1121</v>
      </c>
      <c r="E324" s="85" t="b">
        <v>1</v>
      </c>
      <c r="F324" s="85" t="b">
        <v>0</v>
      </c>
      <c r="G324" s="85" t="b">
        <v>0</v>
      </c>
    </row>
    <row r="325" spans="1:7" ht="15">
      <c r="A325" s="85" t="s">
        <v>1638</v>
      </c>
      <c r="B325" s="85">
        <v>2</v>
      </c>
      <c r="C325" s="123">
        <v>0.005479945105974487</v>
      </c>
      <c r="D325" s="85" t="s">
        <v>1121</v>
      </c>
      <c r="E325" s="85" t="b">
        <v>0</v>
      </c>
      <c r="F325" s="85" t="b">
        <v>0</v>
      </c>
      <c r="G325" s="85" t="b">
        <v>0</v>
      </c>
    </row>
    <row r="326" spans="1:7" ht="15">
      <c r="A326" s="85" t="s">
        <v>1639</v>
      </c>
      <c r="B326" s="85">
        <v>2</v>
      </c>
      <c r="C326" s="123">
        <v>0.005479945105974487</v>
      </c>
      <c r="D326" s="85" t="s">
        <v>1121</v>
      </c>
      <c r="E326" s="85" t="b">
        <v>0</v>
      </c>
      <c r="F326" s="85" t="b">
        <v>0</v>
      </c>
      <c r="G326" s="85" t="b">
        <v>0</v>
      </c>
    </row>
    <row r="327" spans="1:7" ht="15">
      <c r="A327" s="85" t="s">
        <v>1640</v>
      </c>
      <c r="B327" s="85">
        <v>2</v>
      </c>
      <c r="C327" s="123">
        <v>0.005479945105974487</v>
      </c>
      <c r="D327" s="85" t="s">
        <v>1121</v>
      </c>
      <c r="E327" s="85" t="b">
        <v>0</v>
      </c>
      <c r="F327" s="85" t="b">
        <v>0</v>
      </c>
      <c r="G327" s="85" t="b">
        <v>0</v>
      </c>
    </row>
    <row r="328" spans="1:7" ht="15">
      <c r="A328" s="85" t="s">
        <v>1641</v>
      </c>
      <c r="B328" s="85">
        <v>2</v>
      </c>
      <c r="C328" s="123">
        <v>0.005479945105974487</v>
      </c>
      <c r="D328" s="85" t="s">
        <v>1121</v>
      </c>
      <c r="E328" s="85" t="b">
        <v>0</v>
      </c>
      <c r="F328" s="85" t="b">
        <v>0</v>
      </c>
      <c r="G328" s="85" t="b">
        <v>0</v>
      </c>
    </row>
    <row r="329" spans="1:7" ht="15">
      <c r="A329" s="85" t="s">
        <v>1642</v>
      </c>
      <c r="B329" s="85">
        <v>2</v>
      </c>
      <c r="C329" s="123">
        <v>0.005479945105974487</v>
      </c>
      <c r="D329" s="85" t="s">
        <v>1121</v>
      </c>
      <c r="E329" s="85" t="b">
        <v>0</v>
      </c>
      <c r="F329" s="85" t="b">
        <v>0</v>
      </c>
      <c r="G329" s="85" t="b">
        <v>0</v>
      </c>
    </row>
    <row r="330" spans="1:7" ht="15">
      <c r="A330" s="85" t="s">
        <v>1643</v>
      </c>
      <c r="B330" s="85">
        <v>2</v>
      </c>
      <c r="C330" s="123">
        <v>0.005479945105974487</v>
      </c>
      <c r="D330" s="85" t="s">
        <v>1121</v>
      </c>
      <c r="E330" s="85" t="b">
        <v>0</v>
      </c>
      <c r="F330" s="85" t="b">
        <v>0</v>
      </c>
      <c r="G330" s="85" t="b">
        <v>0</v>
      </c>
    </row>
    <row r="331" spans="1:7" ht="15">
      <c r="A331" s="85" t="s">
        <v>1513</v>
      </c>
      <c r="B331" s="85">
        <v>2</v>
      </c>
      <c r="C331" s="123">
        <v>0.005479945105974487</v>
      </c>
      <c r="D331" s="85" t="s">
        <v>1121</v>
      </c>
      <c r="E331" s="85" t="b">
        <v>0</v>
      </c>
      <c r="F331" s="85" t="b">
        <v>0</v>
      </c>
      <c r="G331" s="85" t="b">
        <v>0</v>
      </c>
    </row>
    <row r="332" spans="1:7" ht="15">
      <c r="A332" s="85" t="s">
        <v>251</v>
      </c>
      <c r="B332" s="85">
        <v>2</v>
      </c>
      <c r="C332" s="123">
        <v>0.005479945105974487</v>
      </c>
      <c r="D332" s="85" t="s">
        <v>1121</v>
      </c>
      <c r="E332" s="85" t="b">
        <v>0</v>
      </c>
      <c r="F332" s="85" t="b">
        <v>0</v>
      </c>
      <c r="G332" s="85" t="b">
        <v>0</v>
      </c>
    </row>
    <row r="333" spans="1:7" ht="15">
      <c r="A333" s="85" t="s">
        <v>1611</v>
      </c>
      <c r="B333" s="85">
        <v>2</v>
      </c>
      <c r="C333" s="123">
        <v>0.005479945105974487</v>
      </c>
      <c r="D333" s="85" t="s">
        <v>1121</v>
      </c>
      <c r="E333" s="85" t="b">
        <v>0</v>
      </c>
      <c r="F333" s="85" t="b">
        <v>0</v>
      </c>
      <c r="G333" s="85" t="b">
        <v>0</v>
      </c>
    </row>
    <row r="334" spans="1:7" ht="15">
      <c r="A334" s="85" t="s">
        <v>1612</v>
      </c>
      <c r="B334" s="85">
        <v>2</v>
      </c>
      <c r="C334" s="123">
        <v>0.005479945105974487</v>
      </c>
      <c r="D334" s="85" t="s">
        <v>1121</v>
      </c>
      <c r="E334" s="85" t="b">
        <v>0</v>
      </c>
      <c r="F334" s="85" t="b">
        <v>0</v>
      </c>
      <c r="G334" s="85" t="b">
        <v>0</v>
      </c>
    </row>
    <row r="335" spans="1:7" ht="15">
      <c r="A335" s="85" t="s">
        <v>1613</v>
      </c>
      <c r="B335" s="85">
        <v>2</v>
      </c>
      <c r="C335" s="123">
        <v>0.005479945105974487</v>
      </c>
      <c r="D335" s="85" t="s">
        <v>1121</v>
      </c>
      <c r="E335" s="85" t="b">
        <v>0</v>
      </c>
      <c r="F335" s="85" t="b">
        <v>0</v>
      </c>
      <c r="G335" s="85" t="b">
        <v>0</v>
      </c>
    </row>
    <row r="336" spans="1:7" ht="15">
      <c r="A336" s="85" t="s">
        <v>1614</v>
      </c>
      <c r="B336" s="85">
        <v>2</v>
      </c>
      <c r="C336" s="123">
        <v>0.005479945105974487</v>
      </c>
      <c r="D336" s="85" t="s">
        <v>1121</v>
      </c>
      <c r="E336" s="85" t="b">
        <v>0</v>
      </c>
      <c r="F336" s="85" t="b">
        <v>0</v>
      </c>
      <c r="G336" s="85" t="b">
        <v>0</v>
      </c>
    </row>
    <row r="337" spans="1:7" ht="15">
      <c r="A337" s="85" t="s">
        <v>1615</v>
      </c>
      <c r="B337" s="85">
        <v>2</v>
      </c>
      <c r="C337" s="123">
        <v>0.005479945105974487</v>
      </c>
      <c r="D337" s="85" t="s">
        <v>1121</v>
      </c>
      <c r="E337" s="85" t="b">
        <v>0</v>
      </c>
      <c r="F337" s="85" t="b">
        <v>0</v>
      </c>
      <c r="G337" s="85" t="b">
        <v>0</v>
      </c>
    </row>
    <row r="338" spans="1:7" ht="15">
      <c r="A338" s="85" t="s">
        <v>1616</v>
      </c>
      <c r="B338" s="85">
        <v>2</v>
      </c>
      <c r="C338" s="123">
        <v>0.005479945105974487</v>
      </c>
      <c r="D338" s="85" t="s">
        <v>1121</v>
      </c>
      <c r="E338" s="85" t="b">
        <v>1</v>
      </c>
      <c r="F338" s="85" t="b">
        <v>0</v>
      </c>
      <c r="G338" s="85" t="b">
        <v>0</v>
      </c>
    </row>
    <row r="339" spans="1:7" ht="15">
      <c r="A339" s="85" t="s">
        <v>1608</v>
      </c>
      <c r="B339" s="85">
        <v>2</v>
      </c>
      <c r="C339" s="123">
        <v>0.005479945105974487</v>
      </c>
      <c r="D339" s="85" t="s">
        <v>1121</v>
      </c>
      <c r="E339" s="85" t="b">
        <v>0</v>
      </c>
      <c r="F339" s="85" t="b">
        <v>0</v>
      </c>
      <c r="G339" s="85" t="b">
        <v>0</v>
      </c>
    </row>
    <row r="340" spans="1:7" ht="15">
      <c r="A340" s="85" t="s">
        <v>1609</v>
      </c>
      <c r="B340" s="85">
        <v>2</v>
      </c>
      <c r="C340" s="123">
        <v>0.005479945105974487</v>
      </c>
      <c r="D340" s="85" t="s">
        <v>1121</v>
      </c>
      <c r="E340" s="85" t="b">
        <v>0</v>
      </c>
      <c r="F340" s="85" t="b">
        <v>0</v>
      </c>
      <c r="G340" s="85" t="b">
        <v>0</v>
      </c>
    </row>
    <row r="341" spans="1:7" ht="15">
      <c r="A341" s="85" t="s">
        <v>1610</v>
      </c>
      <c r="B341" s="85">
        <v>2</v>
      </c>
      <c r="C341" s="123">
        <v>0.005479945105974487</v>
      </c>
      <c r="D341" s="85" t="s">
        <v>1121</v>
      </c>
      <c r="E341" s="85" t="b">
        <v>0</v>
      </c>
      <c r="F341" s="85" t="b">
        <v>0</v>
      </c>
      <c r="G341" s="85" t="b">
        <v>0</v>
      </c>
    </row>
    <row r="342" spans="1:7" ht="15">
      <c r="A342" s="85" t="s">
        <v>1606</v>
      </c>
      <c r="B342" s="85">
        <v>2</v>
      </c>
      <c r="C342" s="123">
        <v>0.005479945105974487</v>
      </c>
      <c r="D342" s="85" t="s">
        <v>1121</v>
      </c>
      <c r="E342" s="85" t="b">
        <v>1</v>
      </c>
      <c r="F342" s="85" t="b">
        <v>0</v>
      </c>
      <c r="G342" s="85" t="b">
        <v>0</v>
      </c>
    </row>
    <row r="343" spans="1:7" ht="15">
      <c r="A343" s="85" t="s">
        <v>246</v>
      </c>
      <c r="B343" s="85">
        <v>2</v>
      </c>
      <c r="C343" s="123">
        <v>0.005479945105974487</v>
      </c>
      <c r="D343" s="85" t="s">
        <v>1121</v>
      </c>
      <c r="E343" s="85" t="b">
        <v>0</v>
      </c>
      <c r="F343" s="85" t="b">
        <v>0</v>
      </c>
      <c r="G343" s="85" t="b">
        <v>0</v>
      </c>
    </row>
    <row r="344" spans="1:7" ht="15">
      <c r="A344" s="85" t="s">
        <v>1537</v>
      </c>
      <c r="B344" s="85">
        <v>2</v>
      </c>
      <c r="C344" s="123">
        <v>0.005479945105974487</v>
      </c>
      <c r="D344" s="85" t="s">
        <v>1121</v>
      </c>
      <c r="E344" s="85" t="b">
        <v>0</v>
      </c>
      <c r="F344" s="85" t="b">
        <v>0</v>
      </c>
      <c r="G344" s="85" t="b">
        <v>0</v>
      </c>
    </row>
    <row r="345" spans="1:7" ht="15">
      <c r="A345" s="85" t="s">
        <v>1535</v>
      </c>
      <c r="B345" s="85">
        <v>2</v>
      </c>
      <c r="C345" s="123">
        <v>0.005479945105974487</v>
      </c>
      <c r="D345" s="85" t="s">
        <v>1121</v>
      </c>
      <c r="E345" s="85" t="b">
        <v>0</v>
      </c>
      <c r="F345" s="85" t="b">
        <v>0</v>
      </c>
      <c r="G345" s="85" t="b">
        <v>0</v>
      </c>
    </row>
    <row r="346" spans="1:7" ht="15">
      <c r="A346" s="85" t="s">
        <v>1554</v>
      </c>
      <c r="B346" s="85">
        <v>2</v>
      </c>
      <c r="C346" s="123">
        <v>0.005479945105974487</v>
      </c>
      <c r="D346" s="85" t="s">
        <v>1121</v>
      </c>
      <c r="E346" s="85" t="b">
        <v>0</v>
      </c>
      <c r="F346" s="85" t="b">
        <v>0</v>
      </c>
      <c r="G346" s="85" t="b">
        <v>0</v>
      </c>
    </row>
    <row r="347" spans="1:7" ht="15">
      <c r="A347" s="85" t="s">
        <v>1553</v>
      </c>
      <c r="B347" s="85">
        <v>2</v>
      </c>
      <c r="C347" s="123">
        <v>0.005479945105974487</v>
      </c>
      <c r="D347" s="85" t="s">
        <v>1121</v>
      </c>
      <c r="E347" s="85" t="b">
        <v>0</v>
      </c>
      <c r="F347" s="85" t="b">
        <v>0</v>
      </c>
      <c r="G347" s="85" t="b">
        <v>0</v>
      </c>
    </row>
    <row r="348" spans="1:7" ht="15">
      <c r="A348" s="85" t="s">
        <v>1557</v>
      </c>
      <c r="B348" s="85">
        <v>2</v>
      </c>
      <c r="C348" s="123">
        <v>0.005479945105974487</v>
      </c>
      <c r="D348" s="85" t="s">
        <v>1121</v>
      </c>
      <c r="E348" s="85" t="b">
        <v>1</v>
      </c>
      <c r="F348" s="85" t="b">
        <v>0</v>
      </c>
      <c r="G348" s="85" t="b">
        <v>0</v>
      </c>
    </row>
    <row r="349" spans="1:7" ht="15">
      <c r="A349" s="85" t="s">
        <v>1558</v>
      </c>
      <c r="B349" s="85">
        <v>2</v>
      </c>
      <c r="C349" s="123">
        <v>0.005479945105974487</v>
      </c>
      <c r="D349" s="85" t="s">
        <v>1121</v>
      </c>
      <c r="E349" s="85" t="b">
        <v>0</v>
      </c>
      <c r="F349" s="85" t="b">
        <v>0</v>
      </c>
      <c r="G349" s="85" t="b">
        <v>0</v>
      </c>
    </row>
    <row r="350" spans="1:7" ht="15">
      <c r="A350" s="85" t="s">
        <v>1283</v>
      </c>
      <c r="B350" s="85">
        <v>2</v>
      </c>
      <c r="C350" s="123">
        <v>0.005479945105974487</v>
      </c>
      <c r="D350" s="85" t="s">
        <v>1121</v>
      </c>
      <c r="E350" s="85" t="b">
        <v>0</v>
      </c>
      <c r="F350" s="85" t="b">
        <v>0</v>
      </c>
      <c r="G350" s="85" t="b">
        <v>0</v>
      </c>
    </row>
    <row r="351" spans="1:7" ht="15">
      <c r="A351" s="85" t="s">
        <v>1559</v>
      </c>
      <c r="B351" s="85">
        <v>2</v>
      </c>
      <c r="C351" s="123">
        <v>0.005479945105974487</v>
      </c>
      <c r="D351" s="85" t="s">
        <v>1121</v>
      </c>
      <c r="E351" s="85" t="b">
        <v>0</v>
      </c>
      <c r="F351" s="85" t="b">
        <v>0</v>
      </c>
      <c r="G351" s="85" t="b">
        <v>0</v>
      </c>
    </row>
    <row r="352" spans="1:7" ht="15">
      <c r="A352" s="85" t="s">
        <v>264</v>
      </c>
      <c r="B352" s="85">
        <v>2</v>
      </c>
      <c r="C352" s="123">
        <v>0.005479945105974487</v>
      </c>
      <c r="D352" s="85" t="s">
        <v>1121</v>
      </c>
      <c r="E352" s="85" t="b">
        <v>0</v>
      </c>
      <c r="F352" s="85" t="b">
        <v>0</v>
      </c>
      <c r="G352" s="85" t="b">
        <v>0</v>
      </c>
    </row>
    <row r="353" spans="1:7" ht="15">
      <c r="A353" s="85" t="s">
        <v>1560</v>
      </c>
      <c r="B353" s="85">
        <v>2</v>
      </c>
      <c r="C353" s="123">
        <v>0.005479945105974487</v>
      </c>
      <c r="D353" s="85" t="s">
        <v>1121</v>
      </c>
      <c r="E353" s="85" t="b">
        <v>0</v>
      </c>
      <c r="F353" s="85" t="b">
        <v>0</v>
      </c>
      <c r="G353" s="85" t="b">
        <v>0</v>
      </c>
    </row>
    <row r="354" spans="1:7" ht="15">
      <c r="A354" s="85" t="s">
        <v>1561</v>
      </c>
      <c r="B354" s="85">
        <v>2</v>
      </c>
      <c r="C354" s="123">
        <v>0.005479945105974487</v>
      </c>
      <c r="D354" s="85" t="s">
        <v>1121</v>
      </c>
      <c r="E354" s="85" t="b">
        <v>0</v>
      </c>
      <c r="F354" s="85" t="b">
        <v>0</v>
      </c>
      <c r="G354" s="85" t="b">
        <v>0</v>
      </c>
    </row>
    <row r="355" spans="1:7" ht="15">
      <c r="A355" s="85" t="s">
        <v>1552</v>
      </c>
      <c r="B355" s="85">
        <v>2</v>
      </c>
      <c r="C355" s="123">
        <v>0.005479945105974487</v>
      </c>
      <c r="D355" s="85" t="s">
        <v>1121</v>
      </c>
      <c r="E355" s="85" t="b">
        <v>0</v>
      </c>
      <c r="F355" s="85" t="b">
        <v>0</v>
      </c>
      <c r="G355" s="85" t="b">
        <v>0</v>
      </c>
    </row>
    <row r="356" spans="1:7" ht="15">
      <c r="A356" s="85" t="s">
        <v>1555</v>
      </c>
      <c r="B356" s="85">
        <v>2</v>
      </c>
      <c r="C356" s="123">
        <v>0.005479945105974487</v>
      </c>
      <c r="D356" s="85" t="s">
        <v>1121</v>
      </c>
      <c r="E356" s="85" t="b">
        <v>1</v>
      </c>
      <c r="F356" s="85" t="b">
        <v>0</v>
      </c>
      <c r="G356" s="85" t="b">
        <v>0</v>
      </c>
    </row>
    <row r="357" spans="1:7" ht="15">
      <c r="A357" s="85" t="s">
        <v>1556</v>
      </c>
      <c r="B357" s="85">
        <v>2</v>
      </c>
      <c r="C357" s="123">
        <v>0.005479945105974487</v>
      </c>
      <c r="D357" s="85" t="s">
        <v>1121</v>
      </c>
      <c r="E357" s="85" t="b">
        <v>0</v>
      </c>
      <c r="F357" s="85" t="b">
        <v>0</v>
      </c>
      <c r="G357" s="85" t="b">
        <v>0</v>
      </c>
    </row>
    <row r="358" spans="1:7" ht="15">
      <c r="A358" s="85" t="s">
        <v>266</v>
      </c>
      <c r="B358" s="85">
        <v>2</v>
      </c>
      <c r="C358" s="123">
        <v>0.005479945105974487</v>
      </c>
      <c r="D358" s="85" t="s">
        <v>1121</v>
      </c>
      <c r="E358" s="85" t="b">
        <v>0</v>
      </c>
      <c r="F358" s="85" t="b">
        <v>0</v>
      </c>
      <c r="G358" s="85" t="b">
        <v>0</v>
      </c>
    </row>
    <row r="359" spans="1:7" ht="15">
      <c r="A359" s="85" t="s">
        <v>1249</v>
      </c>
      <c r="B359" s="85">
        <v>8</v>
      </c>
      <c r="C359" s="123">
        <v>0</v>
      </c>
      <c r="D359" s="85" t="s">
        <v>1122</v>
      </c>
      <c r="E359" s="85" t="b">
        <v>0</v>
      </c>
      <c r="F359" s="85" t="b">
        <v>0</v>
      </c>
      <c r="G359" s="85" t="b">
        <v>0</v>
      </c>
    </row>
    <row r="360" spans="1:7" ht="15">
      <c r="A360" s="85" t="s">
        <v>249</v>
      </c>
      <c r="B360" s="85">
        <v>8</v>
      </c>
      <c r="C360" s="123">
        <v>0</v>
      </c>
      <c r="D360" s="85" t="s">
        <v>1122</v>
      </c>
      <c r="E360" s="85" t="b">
        <v>0</v>
      </c>
      <c r="F360" s="85" t="b">
        <v>0</v>
      </c>
      <c r="G360" s="85" t="b">
        <v>0</v>
      </c>
    </row>
    <row r="361" spans="1:7" ht="15">
      <c r="A361" s="85" t="s">
        <v>243</v>
      </c>
      <c r="B361" s="85">
        <v>8</v>
      </c>
      <c r="C361" s="123">
        <v>0</v>
      </c>
      <c r="D361" s="85" t="s">
        <v>1122</v>
      </c>
      <c r="E361" s="85" t="b">
        <v>0</v>
      </c>
      <c r="F361" s="85" t="b">
        <v>0</v>
      </c>
      <c r="G361" s="85" t="b">
        <v>0</v>
      </c>
    </row>
    <row r="362" spans="1:7" ht="15">
      <c r="A362" s="85" t="s">
        <v>1250</v>
      </c>
      <c r="B362" s="85">
        <v>8</v>
      </c>
      <c r="C362" s="123">
        <v>0</v>
      </c>
      <c r="D362" s="85" t="s">
        <v>1122</v>
      </c>
      <c r="E362" s="85" t="b">
        <v>0</v>
      </c>
      <c r="F362" s="85" t="b">
        <v>0</v>
      </c>
      <c r="G362" s="85" t="b">
        <v>0</v>
      </c>
    </row>
    <row r="363" spans="1:7" ht="15">
      <c r="A363" s="85" t="s">
        <v>1251</v>
      </c>
      <c r="B363" s="85">
        <v>8</v>
      </c>
      <c r="C363" s="123">
        <v>0</v>
      </c>
      <c r="D363" s="85" t="s">
        <v>1122</v>
      </c>
      <c r="E363" s="85" t="b">
        <v>0</v>
      </c>
      <c r="F363" s="85" t="b">
        <v>0</v>
      </c>
      <c r="G363" s="85" t="b">
        <v>0</v>
      </c>
    </row>
    <row r="364" spans="1:7" ht="15">
      <c r="A364" s="85" t="s">
        <v>1252</v>
      </c>
      <c r="B364" s="85">
        <v>8</v>
      </c>
      <c r="C364" s="123">
        <v>0</v>
      </c>
      <c r="D364" s="85" t="s">
        <v>1122</v>
      </c>
      <c r="E364" s="85" t="b">
        <v>0</v>
      </c>
      <c r="F364" s="85" t="b">
        <v>0</v>
      </c>
      <c r="G364" s="85" t="b">
        <v>0</v>
      </c>
    </row>
    <row r="365" spans="1:7" ht="15">
      <c r="A365" s="85" t="s">
        <v>1253</v>
      </c>
      <c r="B365" s="85">
        <v>8</v>
      </c>
      <c r="C365" s="123">
        <v>0</v>
      </c>
      <c r="D365" s="85" t="s">
        <v>1122</v>
      </c>
      <c r="E365" s="85" t="b">
        <v>1</v>
      </c>
      <c r="F365" s="85" t="b">
        <v>0</v>
      </c>
      <c r="G365" s="85" t="b">
        <v>0</v>
      </c>
    </row>
    <row r="366" spans="1:7" ht="15">
      <c r="A366" s="85" t="s">
        <v>1241</v>
      </c>
      <c r="B366" s="85">
        <v>8</v>
      </c>
      <c r="C366" s="123">
        <v>0</v>
      </c>
      <c r="D366" s="85" t="s">
        <v>1122</v>
      </c>
      <c r="E366" s="85" t="b">
        <v>0</v>
      </c>
      <c r="F366" s="85" t="b">
        <v>0</v>
      </c>
      <c r="G366" s="85" t="b">
        <v>0</v>
      </c>
    </row>
    <row r="367" spans="1:7" ht="15">
      <c r="A367" s="85" t="s">
        <v>1254</v>
      </c>
      <c r="B367" s="85">
        <v>8</v>
      </c>
      <c r="C367" s="123">
        <v>0</v>
      </c>
      <c r="D367" s="85" t="s">
        <v>1122</v>
      </c>
      <c r="E367" s="85" t="b">
        <v>1</v>
      </c>
      <c r="F367" s="85" t="b">
        <v>0</v>
      </c>
      <c r="G367" s="85" t="b">
        <v>0</v>
      </c>
    </row>
    <row r="368" spans="1:7" ht="15">
      <c r="A368" s="85" t="s">
        <v>1255</v>
      </c>
      <c r="B368" s="85">
        <v>8</v>
      </c>
      <c r="C368" s="123">
        <v>0</v>
      </c>
      <c r="D368" s="85" t="s">
        <v>1122</v>
      </c>
      <c r="E368" s="85" t="b">
        <v>0</v>
      </c>
      <c r="F368" s="85" t="b">
        <v>0</v>
      </c>
      <c r="G368" s="85" t="b">
        <v>0</v>
      </c>
    </row>
    <row r="369" spans="1:7" ht="15">
      <c r="A369" s="85" t="s">
        <v>1514</v>
      </c>
      <c r="B369" s="85">
        <v>5</v>
      </c>
      <c r="C369" s="123">
        <v>0.009628301068675698</v>
      </c>
      <c r="D369" s="85" t="s">
        <v>1122</v>
      </c>
      <c r="E369" s="85" t="b">
        <v>0</v>
      </c>
      <c r="F369" s="85" t="b">
        <v>0</v>
      </c>
      <c r="G369" s="85" t="b">
        <v>0</v>
      </c>
    </row>
    <row r="370" spans="1:7" ht="15">
      <c r="A370" s="85" t="s">
        <v>1515</v>
      </c>
      <c r="B370" s="85">
        <v>5</v>
      </c>
      <c r="C370" s="123">
        <v>0.009628301068675698</v>
      </c>
      <c r="D370" s="85" t="s">
        <v>1122</v>
      </c>
      <c r="E370" s="85" t="b">
        <v>0</v>
      </c>
      <c r="F370" s="85" t="b">
        <v>0</v>
      </c>
      <c r="G370" s="85" t="b">
        <v>0</v>
      </c>
    </row>
    <row r="371" spans="1:7" ht="15">
      <c r="A371" s="85" t="s">
        <v>1517</v>
      </c>
      <c r="B371" s="85">
        <v>5</v>
      </c>
      <c r="C371" s="123">
        <v>0.009628301068675698</v>
      </c>
      <c r="D371" s="85" t="s">
        <v>1122</v>
      </c>
      <c r="E371" s="85" t="b">
        <v>0</v>
      </c>
      <c r="F371" s="85" t="b">
        <v>0</v>
      </c>
      <c r="G371" s="85" t="b">
        <v>0</v>
      </c>
    </row>
    <row r="372" spans="1:7" ht="15">
      <c r="A372" s="85" t="s">
        <v>250</v>
      </c>
      <c r="B372" s="85">
        <v>5</v>
      </c>
      <c r="C372" s="123">
        <v>0.009628301068675698</v>
      </c>
      <c r="D372" s="85" t="s">
        <v>1122</v>
      </c>
      <c r="E372" s="85" t="b">
        <v>0</v>
      </c>
      <c r="F372" s="85" t="b">
        <v>0</v>
      </c>
      <c r="G372" s="85" t="b">
        <v>0</v>
      </c>
    </row>
    <row r="373" spans="1:7" ht="15">
      <c r="A373" s="85" t="s">
        <v>216</v>
      </c>
      <c r="B373" s="85">
        <v>2</v>
      </c>
      <c r="C373" s="123">
        <v>0.011359622477886083</v>
      </c>
      <c r="D373" s="85" t="s">
        <v>1122</v>
      </c>
      <c r="E373" s="85" t="b">
        <v>0</v>
      </c>
      <c r="F373" s="85" t="b">
        <v>0</v>
      </c>
      <c r="G373" s="85" t="b">
        <v>0</v>
      </c>
    </row>
    <row r="374" spans="1:7" ht="15">
      <c r="A374" s="85" t="s">
        <v>1655</v>
      </c>
      <c r="B374" s="85">
        <v>2</v>
      </c>
      <c r="C374" s="123">
        <v>0.011359622477886083</v>
      </c>
      <c r="D374" s="85" t="s">
        <v>1122</v>
      </c>
      <c r="E374" s="85" t="b">
        <v>0</v>
      </c>
      <c r="F374" s="85" t="b">
        <v>0</v>
      </c>
      <c r="G374" s="85" t="b">
        <v>0</v>
      </c>
    </row>
    <row r="375" spans="1:7" ht="15">
      <c r="A375" s="85" t="s">
        <v>1257</v>
      </c>
      <c r="B375" s="85">
        <v>7</v>
      </c>
      <c r="C375" s="123">
        <v>0</v>
      </c>
      <c r="D375" s="85" t="s">
        <v>1123</v>
      </c>
      <c r="E375" s="85" t="b">
        <v>0</v>
      </c>
      <c r="F375" s="85" t="b">
        <v>0</v>
      </c>
      <c r="G375" s="85" t="b">
        <v>0</v>
      </c>
    </row>
    <row r="376" spans="1:7" ht="15">
      <c r="A376" s="85" t="s">
        <v>1258</v>
      </c>
      <c r="B376" s="85">
        <v>7</v>
      </c>
      <c r="C376" s="123">
        <v>0</v>
      </c>
      <c r="D376" s="85" t="s">
        <v>1123</v>
      </c>
      <c r="E376" s="85" t="b">
        <v>0</v>
      </c>
      <c r="F376" s="85" t="b">
        <v>0</v>
      </c>
      <c r="G376" s="85" t="b">
        <v>0</v>
      </c>
    </row>
    <row r="377" spans="1:7" ht="15">
      <c r="A377" s="85" t="s">
        <v>1259</v>
      </c>
      <c r="B377" s="85">
        <v>7</v>
      </c>
      <c r="C377" s="123">
        <v>0</v>
      </c>
      <c r="D377" s="85" t="s">
        <v>1123</v>
      </c>
      <c r="E377" s="85" t="b">
        <v>0</v>
      </c>
      <c r="F377" s="85" t="b">
        <v>0</v>
      </c>
      <c r="G377" s="85" t="b">
        <v>0</v>
      </c>
    </row>
    <row r="378" spans="1:7" ht="15">
      <c r="A378" s="85" t="s">
        <v>1260</v>
      </c>
      <c r="B378" s="85">
        <v>7</v>
      </c>
      <c r="C378" s="123">
        <v>0</v>
      </c>
      <c r="D378" s="85" t="s">
        <v>1123</v>
      </c>
      <c r="E378" s="85" t="b">
        <v>0</v>
      </c>
      <c r="F378" s="85" t="b">
        <v>0</v>
      </c>
      <c r="G378" s="85" t="b">
        <v>0</v>
      </c>
    </row>
    <row r="379" spans="1:7" ht="15">
      <c r="A379" s="85" t="s">
        <v>1261</v>
      </c>
      <c r="B379" s="85">
        <v>7</v>
      </c>
      <c r="C379" s="123">
        <v>0</v>
      </c>
      <c r="D379" s="85" t="s">
        <v>1123</v>
      </c>
      <c r="E379" s="85" t="b">
        <v>0</v>
      </c>
      <c r="F379" s="85" t="b">
        <v>0</v>
      </c>
      <c r="G379" s="85" t="b">
        <v>0</v>
      </c>
    </row>
    <row r="380" spans="1:7" ht="15">
      <c r="A380" s="85" t="s">
        <v>1262</v>
      </c>
      <c r="B380" s="85">
        <v>7</v>
      </c>
      <c r="C380" s="123">
        <v>0</v>
      </c>
      <c r="D380" s="85" t="s">
        <v>1123</v>
      </c>
      <c r="E380" s="85" t="b">
        <v>0</v>
      </c>
      <c r="F380" s="85" t="b">
        <v>0</v>
      </c>
      <c r="G380" s="85" t="b">
        <v>0</v>
      </c>
    </row>
    <row r="381" spans="1:7" ht="15">
      <c r="A381" s="85" t="s">
        <v>1242</v>
      </c>
      <c r="B381" s="85">
        <v>7</v>
      </c>
      <c r="C381" s="123">
        <v>0</v>
      </c>
      <c r="D381" s="85" t="s">
        <v>1123</v>
      </c>
      <c r="E381" s="85" t="b">
        <v>0</v>
      </c>
      <c r="F381" s="85" t="b">
        <v>0</v>
      </c>
      <c r="G381" s="85" t="b">
        <v>0</v>
      </c>
    </row>
    <row r="382" spans="1:7" ht="15">
      <c r="A382" s="85" t="s">
        <v>1263</v>
      </c>
      <c r="B382" s="85">
        <v>7</v>
      </c>
      <c r="C382" s="123">
        <v>0</v>
      </c>
      <c r="D382" s="85" t="s">
        <v>1123</v>
      </c>
      <c r="E382" s="85" t="b">
        <v>0</v>
      </c>
      <c r="F382" s="85" t="b">
        <v>0</v>
      </c>
      <c r="G382" s="85" t="b">
        <v>0</v>
      </c>
    </row>
    <row r="383" spans="1:7" ht="15">
      <c r="A383" s="85" t="s">
        <v>1264</v>
      </c>
      <c r="B383" s="85">
        <v>7</v>
      </c>
      <c r="C383" s="123">
        <v>0</v>
      </c>
      <c r="D383" s="85" t="s">
        <v>1123</v>
      </c>
      <c r="E383" s="85" t="b">
        <v>0</v>
      </c>
      <c r="F383" s="85" t="b">
        <v>0</v>
      </c>
      <c r="G383" s="85" t="b">
        <v>0</v>
      </c>
    </row>
    <row r="384" spans="1:7" ht="15">
      <c r="A384" s="85" t="s">
        <v>1265</v>
      </c>
      <c r="B384" s="85">
        <v>7</v>
      </c>
      <c r="C384" s="123">
        <v>0</v>
      </c>
      <c r="D384" s="85" t="s">
        <v>1123</v>
      </c>
      <c r="E384" s="85" t="b">
        <v>0</v>
      </c>
      <c r="F384" s="85" t="b">
        <v>0</v>
      </c>
      <c r="G384" s="85" t="b">
        <v>0</v>
      </c>
    </row>
    <row r="385" spans="1:7" ht="15">
      <c r="A385" s="85" t="s">
        <v>1512</v>
      </c>
      <c r="B385" s="85">
        <v>7</v>
      </c>
      <c r="C385" s="123">
        <v>0</v>
      </c>
      <c r="D385" s="85" t="s">
        <v>1123</v>
      </c>
      <c r="E385" s="85" t="b">
        <v>0</v>
      </c>
      <c r="F385" s="85" t="b">
        <v>0</v>
      </c>
      <c r="G385" s="85" t="b">
        <v>0</v>
      </c>
    </row>
    <row r="386" spans="1:7" ht="15">
      <c r="A386" s="85" t="s">
        <v>1513</v>
      </c>
      <c r="B386" s="85">
        <v>7</v>
      </c>
      <c r="C386" s="123">
        <v>0</v>
      </c>
      <c r="D386" s="85" t="s">
        <v>1123</v>
      </c>
      <c r="E386" s="85" t="b">
        <v>0</v>
      </c>
      <c r="F386" s="85" t="b">
        <v>0</v>
      </c>
      <c r="G386" s="85" t="b">
        <v>0</v>
      </c>
    </row>
    <row r="387" spans="1:7" ht="15">
      <c r="A387" s="85" t="s">
        <v>243</v>
      </c>
      <c r="B387" s="85">
        <v>7</v>
      </c>
      <c r="C387" s="123">
        <v>0</v>
      </c>
      <c r="D387" s="85" t="s">
        <v>1123</v>
      </c>
      <c r="E387" s="85" t="b">
        <v>0</v>
      </c>
      <c r="F387" s="85" t="b">
        <v>0</v>
      </c>
      <c r="G387" s="85" t="b">
        <v>0</v>
      </c>
    </row>
    <row r="388" spans="1:7" ht="15">
      <c r="A388" s="85" t="s">
        <v>241</v>
      </c>
      <c r="B388" s="85">
        <v>5</v>
      </c>
      <c r="C388" s="123">
        <v>0.0065823439494701805</v>
      </c>
      <c r="D388" s="85" t="s">
        <v>1123</v>
      </c>
      <c r="E388" s="85" t="b">
        <v>0</v>
      </c>
      <c r="F388" s="85" t="b">
        <v>0</v>
      </c>
      <c r="G388" s="85" t="b">
        <v>0</v>
      </c>
    </row>
    <row r="389" spans="1:7" ht="15">
      <c r="A389" s="85" t="s">
        <v>1527</v>
      </c>
      <c r="B389" s="85">
        <v>4</v>
      </c>
      <c r="C389" s="123">
        <v>0.008758127880587187</v>
      </c>
      <c r="D389" s="85" t="s">
        <v>1123</v>
      </c>
      <c r="E389" s="85" t="b">
        <v>0</v>
      </c>
      <c r="F389" s="85" t="b">
        <v>0</v>
      </c>
      <c r="G389" s="85" t="b">
        <v>0</v>
      </c>
    </row>
    <row r="390" spans="1:7" ht="15">
      <c r="A390" s="85" t="s">
        <v>256</v>
      </c>
      <c r="B390" s="85">
        <v>3</v>
      </c>
      <c r="C390" s="123">
        <v>0.009945318521475526</v>
      </c>
      <c r="D390" s="85" t="s">
        <v>1123</v>
      </c>
      <c r="E390" s="85" t="b">
        <v>0</v>
      </c>
      <c r="F390" s="85" t="b">
        <v>0</v>
      </c>
      <c r="G390" s="85" t="b">
        <v>0</v>
      </c>
    </row>
    <row r="391" spans="1:7" ht="15">
      <c r="A391" s="85" t="s">
        <v>255</v>
      </c>
      <c r="B391" s="85">
        <v>3</v>
      </c>
      <c r="C391" s="123">
        <v>0.009945318521475526</v>
      </c>
      <c r="D391" s="85" t="s">
        <v>1123</v>
      </c>
      <c r="E391" s="85" t="b">
        <v>0</v>
      </c>
      <c r="F391" s="85" t="b">
        <v>0</v>
      </c>
      <c r="G391" s="85" t="b">
        <v>0</v>
      </c>
    </row>
    <row r="392" spans="1:7" ht="15">
      <c r="A392" s="85" t="s">
        <v>1538</v>
      </c>
      <c r="B392" s="85">
        <v>3</v>
      </c>
      <c r="C392" s="123">
        <v>0.009945318521475526</v>
      </c>
      <c r="D392" s="85" t="s">
        <v>1123</v>
      </c>
      <c r="E392" s="85" t="b">
        <v>0</v>
      </c>
      <c r="F392" s="85" t="b">
        <v>0</v>
      </c>
      <c r="G392" s="85" t="b">
        <v>0</v>
      </c>
    </row>
    <row r="393" spans="1:7" ht="15">
      <c r="A393" s="85" t="s">
        <v>1579</v>
      </c>
      <c r="B393" s="85">
        <v>2</v>
      </c>
      <c r="C393" s="123">
        <v>0.009803027826131093</v>
      </c>
      <c r="D393" s="85" t="s">
        <v>1123</v>
      </c>
      <c r="E393" s="85" t="b">
        <v>0</v>
      </c>
      <c r="F393" s="85" t="b">
        <v>0</v>
      </c>
      <c r="G393" s="85" t="b">
        <v>0</v>
      </c>
    </row>
    <row r="394" spans="1:7" ht="15">
      <c r="A394" s="85" t="s">
        <v>243</v>
      </c>
      <c r="B394" s="85">
        <v>4</v>
      </c>
      <c r="C394" s="123">
        <v>0.00962526925490275</v>
      </c>
      <c r="D394" s="85" t="s">
        <v>1124</v>
      </c>
      <c r="E394" s="85" t="b">
        <v>0</v>
      </c>
      <c r="F394" s="85" t="b">
        <v>0</v>
      </c>
      <c r="G394" s="85" t="b">
        <v>0</v>
      </c>
    </row>
    <row r="395" spans="1:7" ht="15">
      <c r="A395" s="85" t="s">
        <v>1267</v>
      </c>
      <c r="B395" s="85">
        <v>3</v>
      </c>
      <c r="C395" s="123">
        <v>0.010930003523601814</v>
      </c>
      <c r="D395" s="85" t="s">
        <v>1124</v>
      </c>
      <c r="E395" s="85" t="b">
        <v>0</v>
      </c>
      <c r="F395" s="85" t="b">
        <v>0</v>
      </c>
      <c r="G395" s="85" t="b">
        <v>0</v>
      </c>
    </row>
    <row r="396" spans="1:7" ht="15">
      <c r="A396" s="85" t="s">
        <v>239</v>
      </c>
      <c r="B396" s="85">
        <v>3</v>
      </c>
      <c r="C396" s="123">
        <v>0.010930003523601814</v>
      </c>
      <c r="D396" s="85" t="s">
        <v>1124</v>
      </c>
      <c r="E396" s="85" t="b">
        <v>0</v>
      </c>
      <c r="F396" s="85" t="b">
        <v>0</v>
      </c>
      <c r="G396" s="85" t="b">
        <v>0</v>
      </c>
    </row>
    <row r="397" spans="1:7" ht="15">
      <c r="A397" s="85" t="s">
        <v>1268</v>
      </c>
      <c r="B397" s="85">
        <v>3</v>
      </c>
      <c r="C397" s="123">
        <v>0.010930003523601814</v>
      </c>
      <c r="D397" s="85" t="s">
        <v>1124</v>
      </c>
      <c r="E397" s="85" t="b">
        <v>1</v>
      </c>
      <c r="F397" s="85" t="b">
        <v>0</v>
      </c>
      <c r="G397" s="85" t="b">
        <v>0</v>
      </c>
    </row>
    <row r="398" spans="1:7" ht="15">
      <c r="A398" s="85" t="s">
        <v>1269</v>
      </c>
      <c r="B398" s="85">
        <v>3</v>
      </c>
      <c r="C398" s="123">
        <v>0.010930003523601814</v>
      </c>
      <c r="D398" s="85" t="s">
        <v>1124</v>
      </c>
      <c r="E398" s="85" t="b">
        <v>0</v>
      </c>
      <c r="F398" s="85" t="b">
        <v>0</v>
      </c>
      <c r="G398" s="85" t="b">
        <v>0</v>
      </c>
    </row>
    <row r="399" spans="1:7" ht="15">
      <c r="A399" s="85" t="s">
        <v>1270</v>
      </c>
      <c r="B399" s="85">
        <v>3</v>
      </c>
      <c r="C399" s="123">
        <v>0.010930003523601814</v>
      </c>
      <c r="D399" s="85" t="s">
        <v>1124</v>
      </c>
      <c r="E399" s="85" t="b">
        <v>0</v>
      </c>
      <c r="F399" s="85" t="b">
        <v>0</v>
      </c>
      <c r="G399" s="85" t="b">
        <v>0</v>
      </c>
    </row>
    <row r="400" spans="1:7" ht="15">
      <c r="A400" s="85" t="s">
        <v>1271</v>
      </c>
      <c r="B400" s="85">
        <v>3</v>
      </c>
      <c r="C400" s="123">
        <v>0.010930003523601814</v>
      </c>
      <c r="D400" s="85" t="s">
        <v>1124</v>
      </c>
      <c r="E400" s="85" t="b">
        <v>0</v>
      </c>
      <c r="F400" s="85" t="b">
        <v>0</v>
      </c>
      <c r="G400" s="85" t="b">
        <v>0</v>
      </c>
    </row>
    <row r="401" spans="1:7" ht="15">
      <c r="A401" s="85" t="s">
        <v>1272</v>
      </c>
      <c r="B401" s="85">
        <v>3</v>
      </c>
      <c r="C401" s="123">
        <v>0.010930003523601814</v>
      </c>
      <c r="D401" s="85" t="s">
        <v>1124</v>
      </c>
      <c r="E401" s="85" t="b">
        <v>0</v>
      </c>
      <c r="F401" s="85" t="b">
        <v>0</v>
      </c>
      <c r="G401" s="85" t="b">
        <v>0</v>
      </c>
    </row>
    <row r="402" spans="1:7" ht="15">
      <c r="A402" s="85" t="s">
        <v>1273</v>
      </c>
      <c r="B402" s="85">
        <v>3</v>
      </c>
      <c r="C402" s="123">
        <v>0.010930003523601814</v>
      </c>
      <c r="D402" s="85" t="s">
        <v>1124</v>
      </c>
      <c r="E402" s="85" t="b">
        <v>0</v>
      </c>
      <c r="F402" s="85" t="b">
        <v>0</v>
      </c>
      <c r="G402" s="85" t="b">
        <v>0</v>
      </c>
    </row>
    <row r="403" spans="1:7" ht="15">
      <c r="A403" s="85" t="s">
        <v>254</v>
      </c>
      <c r="B403" s="85">
        <v>3</v>
      </c>
      <c r="C403" s="123">
        <v>0.010930003523601814</v>
      </c>
      <c r="D403" s="85" t="s">
        <v>1124</v>
      </c>
      <c r="E403" s="85" t="b">
        <v>0</v>
      </c>
      <c r="F403" s="85" t="b">
        <v>0</v>
      </c>
      <c r="G403" s="85" t="b">
        <v>0</v>
      </c>
    </row>
    <row r="404" spans="1:7" ht="15">
      <c r="A404" s="85" t="s">
        <v>1543</v>
      </c>
      <c r="B404" s="85">
        <v>3</v>
      </c>
      <c r="C404" s="123">
        <v>0.010930003523601814</v>
      </c>
      <c r="D404" s="85" t="s">
        <v>1124</v>
      </c>
      <c r="E404" s="85" t="b">
        <v>0</v>
      </c>
      <c r="F404" s="85" t="b">
        <v>0</v>
      </c>
      <c r="G404" s="85" t="b">
        <v>0</v>
      </c>
    </row>
    <row r="405" spans="1:7" ht="15">
      <c r="A405" s="85" t="s">
        <v>1544</v>
      </c>
      <c r="B405" s="85">
        <v>3</v>
      </c>
      <c r="C405" s="123">
        <v>0.010930003523601814</v>
      </c>
      <c r="D405" s="85" t="s">
        <v>1124</v>
      </c>
      <c r="E405" s="85" t="b">
        <v>0</v>
      </c>
      <c r="F405" s="85" t="b">
        <v>0</v>
      </c>
      <c r="G405" s="85" t="b">
        <v>0</v>
      </c>
    </row>
    <row r="406" spans="1:7" ht="15">
      <c r="A406" s="85" t="s">
        <v>1545</v>
      </c>
      <c r="B406" s="85">
        <v>3</v>
      </c>
      <c r="C406" s="123">
        <v>0.010930003523601814</v>
      </c>
      <c r="D406" s="85" t="s">
        <v>1124</v>
      </c>
      <c r="E406" s="85" t="b">
        <v>0</v>
      </c>
      <c r="F406" s="85" t="b">
        <v>0</v>
      </c>
      <c r="G406" s="85" t="b">
        <v>0</v>
      </c>
    </row>
    <row r="407" spans="1:7" ht="15">
      <c r="A407" s="85" t="s">
        <v>1595</v>
      </c>
      <c r="B407" s="85">
        <v>2</v>
      </c>
      <c r="C407" s="123">
        <v>0.010773624640599519</v>
      </c>
      <c r="D407" s="85" t="s">
        <v>1124</v>
      </c>
      <c r="E407" s="85" t="b">
        <v>0</v>
      </c>
      <c r="F407" s="85" t="b">
        <v>0</v>
      </c>
      <c r="G407" s="85" t="b">
        <v>0</v>
      </c>
    </row>
    <row r="408" spans="1:7" ht="15">
      <c r="A408" s="85" t="s">
        <v>1596</v>
      </c>
      <c r="B408" s="85">
        <v>2</v>
      </c>
      <c r="C408" s="123">
        <v>0.010773624640599519</v>
      </c>
      <c r="D408" s="85" t="s">
        <v>1124</v>
      </c>
      <c r="E408" s="85" t="b">
        <v>1</v>
      </c>
      <c r="F408" s="85" t="b">
        <v>0</v>
      </c>
      <c r="G408" s="85" t="b">
        <v>0</v>
      </c>
    </row>
    <row r="409" spans="1:7" ht="15">
      <c r="A409" s="85" t="s">
        <v>1597</v>
      </c>
      <c r="B409" s="85">
        <v>2</v>
      </c>
      <c r="C409" s="123">
        <v>0.010773624640599519</v>
      </c>
      <c r="D409" s="85" t="s">
        <v>1124</v>
      </c>
      <c r="E409" s="85" t="b">
        <v>0</v>
      </c>
      <c r="F409" s="85" t="b">
        <v>0</v>
      </c>
      <c r="G409" s="85" t="b">
        <v>0</v>
      </c>
    </row>
    <row r="410" spans="1:7" ht="15">
      <c r="A410" s="85" t="s">
        <v>1598</v>
      </c>
      <c r="B410" s="85">
        <v>2</v>
      </c>
      <c r="C410" s="123">
        <v>0.010773624640599519</v>
      </c>
      <c r="D410" s="85" t="s">
        <v>1124</v>
      </c>
      <c r="E410" s="85" t="b">
        <v>0</v>
      </c>
      <c r="F410" s="85" t="b">
        <v>0</v>
      </c>
      <c r="G410" s="85" t="b">
        <v>0</v>
      </c>
    </row>
    <row r="411" spans="1:7" ht="15">
      <c r="A411" s="85" t="s">
        <v>1599</v>
      </c>
      <c r="B411" s="85">
        <v>2</v>
      </c>
      <c r="C411" s="123">
        <v>0.010773624640599519</v>
      </c>
      <c r="D411" s="85" t="s">
        <v>1124</v>
      </c>
      <c r="E411" s="85" t="b">
        <v>0</v>
      </c>
      <c r="F411" s="85" t="b">
        <v>0</v>
      </c>
      <c r="G411" s="85" t="b">
        <v>0</v>
      </c>
    </row>
    <row r="412" spans="1:7" ht="15">
      <c r="A412" s="85" t="s">
        <v>1600</v>
      </c>
      <c r="B412" s="85">
        <v>2</v>
      </c>
      <c r="C412" s="123">
        <v>0.010773624640599519</v>
      </c>
      <c r="D412" s="85" t="s">
        <v>1124</v>
      </c>
      <c r="E412" s="85" t="b">
        <v>0</v>
      </c>
      <c r="F412" s="85" t="b">
        <v>0</v>
      </c>
      <c r="G412" s="85" t="b">
        <v>0</v>
      </c>
    </row>
    <row r="413" spans="1:7" ht="15">
      <c r="A413" s="85" t="s">
        <v>246</v>
      </c>
      <c r="B413" s="85">
        <v>2</v>
      </c>
      <c r="C413" s="123">
        <v>0.010773624640599519</v>
      </c>
      <c r="D413" s="85" t="s">
        <v>1124</v>
      </c>
      <c r="E413" s="85" t="b">
        <v>0</v>
      </c>
      <c r="F413" s="85" t="b">
        <v>0</v>
      </c>
      <c r="G413" s="85" t="b">
        <v>0</v>
      </c>
    </row>
    <row r="414" spans="1:7" ht="15">
      <c r="A414" s="85" t="s">
        <v>212</v>
      </c>
      <c r="B414" s="85">
        <v>2</v>
      </c>
      <c r="C414" s="123">
        <v>0.010773624640599519</v>
      </c>
      <c r="D414" s="85" t="s">
        <v>1124</v>
      </c>
      <c r="E414" s="85" t="b">
        <v>0</v>
      </c>
      <c r="F414" s="85" t="b">
        <v>0</v>
      </c>
      <c r="G414" s="85" t="b">
        <v>0</v>
      </c>
    </row>
    <row r="415" spans="1:7" ht="15">
      <c r="A415" s="85" t="s">
        <v>258</v>
      </c>
      <c r="B415" s="85">
        <v>2</v>
      </c>
      <c r="C415" s="123">
        <v>0.010773624640599519</v>
      </c>
      <c r="D415" s="85" t="s">
        <v>1124</v>
      </c>
      <c r="E415" s="85" t="b">
        <v>0</v>
      </c>
      <c r="F415" s="85" t="b">
        <v>0</v>
      </c>
      <c r="G415" s="85" t="b">
        <v>0</v>
      </c>
    </row>
    <row r="416" spans="1:7" ht="15">
      <c r="A416" s="85" t="s">
        <v>1247</v>
      </c>
      <c r="B416" s="85">
        <v>2</v>
      </c>
      <c r="C416" s="123">
        <v>0.010773624640599519</v>
      </c>
      <c r="D416" s="85" t="s">
        <v>1124</v>
      </c>
      <c r="E416" s="85" t="b">
        <v>0</v>
      </c>
      <c r="F416" s="85" t="b">
        <v>0</v>
      </c>
      <c r="G416" s="85" t="b">
        <v>0</v>
      </c>
    </row>
    <row r="417" spans="1:7" ht="15">
      <c r="A417" s="85" t="s">
        <v>1225</v>
      </c>
      <c r="B417" s="85">
        <v>3</v>
      </c>
      <c r="C417" s="123">
        <v>0</v>
      </c>
      <c r="D417" s="85" t="s">
        <v>1125</v>
      </c>
      <c r="E417" s="85" t="b">
        <v>0</v>
      </c>
      <c r="F417" s="85" t="b">
        <v>0</v>
      </c>
      <c r="G417" s="85" t="b">
        <v>0</v>
      </c>
    </row>
    <row r="418" spans="1:7" ht="15">
      <c r="A418" s="85" t="s">
        <v>1275</v>
      </c>
      <c r="B418" s="85">
        <v>2</v>
      </c>
      <c r="C418" s="123">
        <v>0.01871063743998676</v>
      </c>
      <c r="D418" s="85" t="s">
        <v>1125</v>
      </c>
      <c r="E418" s="85" t="b">
        <v>0</v>
      </c>
      <c r="F418" s="85" t="b">
        <v>0</v>
      </c>
      <c r="G418" s="85" t="b">
        <v>0</v>
      </c>
    </row>
    <row r="419" spans="1:7" ht="15">
      <c r="A419" s="85" t="s">
        <v>1241</v>
      </c>
      <c r="B419" s="85">
        <v>2</v>
      </c>
      <c r="C419" s="123">
        <v>0.01871063743998676</v>
      </c>
      <c r="D419" s="85" t="s">
        <v>1125</v>
      </c>
      <c r="E419" s="85" t="b">
        <v>0</v>
      </c>
      <c r="F419" s="85" t="b">
        <v>0</v>
      </c>
      <c r="G419" s="85" t="b">
        <v>0</v>
      </c>
    </row>
    <row r="420" spans="1:7" ht="15">
      <c r="A420" s="85" t="s">
        <v>1277</v>
      </c>
      <c r="B420" s="85">
        <v>3</v>
      </c>
      <c r="C420" s="123">
        <v>0</v>
      </c>
      <c r="D420" s="85" t="s">
        <v>1126</v>
      </c>
      <c r="E420" s="85" t="b">
        <v>0</v>
      </c>
      <c r="F420" s="85" t="b">
        <v>0</v>
      </c>
      <c r="G420" s="85" t="b">
        <v>0</v>
      </c>
    </row>
    <row r="421" spans="1:7" ht="15">
      <c r="A421" s="85" t="s">
        <v>1278</v>
      </c>
      <c r="B421" s="85">
        <v>3</v>
      </c>
      <c r="C421" s="123">
        <v>0</v>
      </c>
      <c r="D421" s="85" t="s">
        <v>1126</v>
      </c>
      <c r="E421" s="85" t="b">
        <v>0</v>
      </c>
      <c r="F421" s="85" t="b">
        <v>0</v>
      </c>
      <c r="G421" s="85" t="b">
        <v>0</v>
      </c>
    </row>
    <row r="422" spans="1:7" ht="15">
      <c r="A422" s="85" t="s">
        <v>1279</v>
      </c>
      <c r="B422" s="85">
        <v>3</v>
      </c>
      <c r="C422" s="123">
        <v>0</v>
      </c>
      <c r="D422" s="85" t="s">
        <v>1126</v>
      </c>
      <c r="E422" s="85" t="b">
        <v>0</v>
      </c>
      <c r="F422" s="85" t="b">
        <v>0</v>
      </c>
      <c r="G422" s="85" t="b">
        <v>0</v>
      </c>
    </row>
    <row r="423" spans="1:7" ht="15">
      <c r="A423" s="85" t="s">
        <v>1280</v>
      </c>
      <c r="B423" s="85">
        <v>3</v>
      </c>
      <c r="C423" s="123">
        <v>0</v>
      </c>
      <c r="D423" s="85" t="s">
        <v>1126</v>
      </c>
      <c r="E423" s="85" t="b">
        <v>0</v>
      </c>
      <c r="F423" s="85" t="b">
        <v>0</v>
      </c>
      <c r="G423" s="85" t="b">
        <v>0</v>
      </c>
    </row>
    <row r="424" spans="1:7" ht="15">
      <c r="A424" s="85" t="s">
        <v>1281</v>
      </c>
      <c r="B424" s="85">
        <v>3</v>
      </c>
      <c r="C424" s="123">
        <v>0</v>
      </c>
      <c r="D424" s="85" t="s">
        <v>1126</v>
      </c>
      <c r="E424" s="85" t="b">
        <v>0</v>
      </c>
      <c r="F424" s="85" t="b">
        <v>0</v>
      </c>
      <c r="G424" s="85" t="b">
        <v>0</v>
      </c>
    </row>
    <row r="425" spans="1:7" ht="15">
      <c r="A425" s="85" t="s">
        <v>1282</v>
      </c>
      <c r="B425" s="85">
        <v>3</v>
      </c>
      <c r="C425" s="123">
        <v>0</v>
      </c>
      <c r="D425" s="85" t="s">
        <v>1126</v>
      </c>
      <c r="E425" s="85" t="b">
        <v>0</v>
      </c>
      <c r="F425" s="85" t="b">
        <v>0</v>
      </c>
      <c r="G425" s="85" t="b">
        <v>0</v>
      </c>
    </row>
    <row r="426" spans="1:7" ht="15">
      <c r="A426" s="85" t="s">
        <v>1283</v>
      </c>
      <c r="B426" s="85">
        <v>3</v>
      </c>
      <c r="C426" s="123">
        <v>0</v>
      </c>
      <c r="D426" s="85" t="s">
        <v>1126</v>
      </c>
      <c r="E426" s="85" t="b">
        <v>0</v>
      </c>
      <c r="F426" s="85" t="b">
        <v>0</v>
      </c>
      <c r="G426" s="85" t="b">
        <v>0</v>
      </c>
    </row>
    <row r="427" spans="1:7" ht="15">
      <c r="A427" s="85" t="s">
        <v>1284</v>
      </c>
      <c r="B427" s="85">
        <v>3</v>
      </c>
      <c r="C427" s="123">
        <v>0</v>
      </c>
      <c r="D427" s="85" t="s">
        <v>1126</v>
      </c>
      <c r="E427" s="85" t="b">
        <v>0</v>
      </c>
      <c r="F427" s="85" t="b">
        <v>0</v>
      </c>
      <c r="G427" s="85" t="b">
        <v>0</v>
      </c>
    </row>
    <row r="428" spans="1:7" ht="15">
      <c r="A428" s="85" t="s">
        <v>1285</v>
      </c>
      <c r="B428" s="85">
        <v>3</v>
      </c>
      <c r="C428" s="123">
        <v>0</v>
      </c>
      <c r="D428" s="85" t="s">
        <v>1126</v>
      </c>
      <c r="E428" s="85" t="b">
        <v>0</v>
      </c>
      <c r="F428" s="85" t="b">
        <v>0</v>
      </c>
      <c r="G428" s="85" t="b">
        <v>0</v>
      </c>
    </row>
    <row r="429" spans="1:7" ht="15">
      <c r="A429" s="85" t="s">
        <v>432</v>
      </c>
      <c r="B429" s="85">
        <v>2</v>
      </c>
      <c r="C429" s="123">
        <v>0.008804562952784062</v>
      </c>
      <c r="D429" s="85" t="s">
        <v>1126</v>
      </c>
      <c r="E429" s="85" t="b">
        <v>0</v>
      </c>
      <c r="F429" s="85" t="b">
        <v>0</v>
      </c>
      <c r="G429" s="85" t="b">
        <v>0</v>
      </c>
    </row>
    <row r="430" spans="1:7" ht="15">
      <c r="A430" s="85" t="s">
        <v>1603</v>
      </c>
      <c r="B430" s="85">
        <v>2</v>
      </c>
      <c r="C430" s="123">
        <v>0.008804562952784062</v>
      </c>
      <c r="D430" s="85" t="s">
        <v>1126</v>
      </c>
      <c r="E430" s="85" t="b">
        <v>0</v>
      </c>
      <c r="F430" s="85" t="b">
        <v>0</v>
      </c>
      <c r="G430" s="85" t="b">
        <v>0</v>
      </c>
    </row>
    <row r="431" spans="1:7" ht="15">
      <c r="A431" s="85" t="s">
        <v>1604</v>
      </c>
      <c r="B431" s="85">
        <v>2</v>
      </c>
      <c r="C431" s="123">
        <v>0.008804562952784062</v>
      </c>
      <c r="D431" s="85" t="s">
        <v>1126</v>
      </c>
      <c r="E431" s="85" t="b">
        <v>0</v>
      </c>
      <c r="F431" s="85" t="b">
        <v>0</v>
      </c>
      <c r="G431" s="85" t="b">
        <v>0</v>
      </c>
    </row>
    <row r="432" spans="1:7" ht="15">
      <c r="A432" s="85" t="s">
        <v>1605</v>
      </c>
      <c r="B432" s="85">
        <v>2</v>
      </c>
      <c r="C432" s="123">
        <v>0.008804562952784062</v>
      </c>
      <c r="D432" s="85" t="s">
        <v>1126</v>
      </c>
      <c r="E432" s="85" t="b">
        <v>0</v>
      </c>
      <c r="F432" s="85" t="b">
        <v>0</v>
      </c>
      <c r="G432" s="85" t="b">
        <v>0</v>
      </c>
    </row>
    <row r="433" spans="1:7" ht="15">
      <c r="A433" s="85" t="s">
        <v>1301</v>
      </c>
      <c r="B433" s="85">
        <v>2</v>
      </c>
      <c r="C433" s="123">
        <v>0.008804562952784062</v>
      </c>
      <c r="D433" s="85" t="s">
        <v>1126</v>
      </c>
      <c r="E433" s="85" t="b">
        <v>0</v>
      </c>
      <c r="F433" s="85" t="b">
        <v>0</v>
      </c>
      <c r="G433" s="85" t="b">
        <v>0</v>
      </c>
    </row>
    <row r="434" spans="1:7" ht="15">
      <c r="A434" s="85" t="s">
        <v>1288</v>
      </c>
      <c r="B434" s="85">
        <v>2</v>
      </c>
      <c r="C434" s="123">
        <v>0</v>
      </c>
      <c r="D434" s="85" t="s">
        <v>1128</v>
      </c>
      <c r="E434" s="85" t="b">
        <v>0</v>
      </c>
      <c r="F434" s="85" t="b">
        <v>0</v>
      </c>
      <c r="G434" s="85" t="b">
        <v>0</v>
      </c>
    </row>
    <row r="435" spans="1:7" ht="15">
      <c r="A435" s="85" t="s">
        <v>1289</v>
      </c>
      <c r="B435" s="85">
        <v>2</v>
      </c>
      <c r="C435" s="123">
        <v>0</v>
      </c>
      <c r="D435" s="85" t="s">
        <v>1128</v>
      </c>
      <c r="E435" s="85" t="b">
        <v>0</v>
      </c>
      <c r="F435" s="85" t="b">
        <v>0</v>
      </c>
      <c r="G435" s="85" t="b">
        <v>0</v>
      </c>
    </row>
    <row r="436" spans="1:7" ht="15">
      <c r="A436" s="85" t="s">
        <v>1290</v>
      </c>
      <c r="B436" s="85">
        <v>2</v>
      </c>
      <c r="C436" s="123">
        <v>0</v>
      </c>
      <c r="D436" s="85" t="s">
        <v>1128</v>
      </c>
      <c r="E436" s="85" t="b">
        <v>0</v>
      </c>
      <c r="F436" s="85" t="b">
        <v>0</v>
      </c>
      <c r="G436" s="85" t="b">
        <v>0</v>
      </c>
    </row>
    <row r="437" spans="1:7" ht="15">
      <c r="A437" s="85" t="s">
        <v>1291</v>
      </c>
      <c r="B437" s="85">
        <v>2</v>
      </c>
      <c r="C437" s="123">
        <v>0</v>
      </c>
      <c r="D437" s="85" t="s">
        <v>1128</v>
      </c>
      <c r="E437" s="85" t="b">
        <v>0</v>
      </c>
      <c r="F437" s="85" t="b">
        <v>0</v>
      </c>
      <c r="G437" s="85" t="b">
        <v>0</v>
      </c>
    </row>
    <row r="438" spans="1:7" ht="15">
      <c r="A438" s="85" t="s">
        <v>1292</v>
      </c>
      <c r="B438" s="85">
        <v>2</v>
      </c>
      <c r="C438" s="123">
        <v>0</v>
      </c>
      <c r="D438" s="85" t="s">
        <v>1128</v>
      </c>
      <c r="E438" s="85" t="b">
        <v>0</v>
      </c>
      <c r="F438" s="85" t="b">
        <v>0</v>
      </c>
      <c r="G438" s="85" t="b">
        <v>0</v>
      </c>
    </row>
    <row r="439" spans="1:7" ht="15">
      <c r="A439" s="85" t="s">
        <v>1293</v>
      </c>
      <c r="B439" s="85">
        <v>2</v>
      </c>
      <c r="C439" s="123">
        <v>0</v>
      </c>
      <c r="D439" s="85" t="s">
        <v>1128</v>
      </c>
      <c r="E439" s="85" t="b">
        <v>0</v>
      </c>
      <c r="F439" s="85" t="b">
        <v>0</v>
      </c>
      <c r="G439" s="85" t="b">
        <v>0</v>
      </c>
    </row>
    <row r="440" spans="1:7" ht="15">
      <c r="A440" s="85" t="s">
        <v>1294</v>
      </c>
      <c r="B440" s="85">
        <v>2</v>
      </c>
      <c r="C440" s="123">
        <v>0</v>
      </c>
      <c r="D440" s="85" t="s">
        <v>1128</v>
      </c>
      <c r="E440" s="85" t="b">
        <v>0</v>
      </c>
      <c r="F440" s="85" t="b">
        <v>0</v>
      </c>
      <c r="G440" s="85" t="b">
        <v>0</v>
      </c>
    </row>
    <row r="441" spans="1:7" ht="15">
      <c r="A441" s="85" t="s">
        <v>1295</v>
      </c>
      <c r="B441" s="85">
        <v>2</v>
      </c>
      <c r="C441" s="123">
        <v>0</v>
      </c>
      <c r="D441" s="85" t="s">
        <v>1128</v>
      </c>
      <c r="E441" s="85" t="b">
        <v>0</v>
      </c>
      <c r="F441" s="85" t="b">
        <v>0</v>
      </c>
      <c r="G441" s="85" t="b">
        <v>0</v>
      </c>
    </row>
    <row r="442" spans="1:7" ht="15">
      <c r="A442" s="85" t="s">
        <v>1296</v>
      </c>
      <c r="B442" s="85">
        <v>2</v>
      </c>
      <c r="C442" s="123">
        <v>0</v>
      </c>
      <c r="D442" s="85" t="s">
        <v>1128</v>
      </c>
      <c r="E442" s="85" t="b">
        <v>0</v>
      </c>
      <c r="F442" s="85" t="b">
        <v>0</v>
      </c>
      <c r="G442" s="85" t="b">
        <v>0</v>
      </c>
    </row>
    <row r="443" spans="1:7" ht="15">
      <c r="A443" s="85" t="s">
        <v>1297</v>
      </c>
      <c r="B443" s="85">
        <v>2</v>
      </c>
      <c r="C443" s="123">
        <v>0</v>
      </c>
      <c r="D443" s="85" t="s">
        <v>1128</v>
      </c>
      <c r="E443" s="85" t="b">
        <v>0</v>
      </c>
      <c r="F443" s="85" t="b">
        <v>0</v>
      </c>
      <c r="G443" s="85" t="b">
        <v>0</v>
      </c>
    </row>
    <row r="444" spans="1:7" ht="15">
      <c r="A444" s="85" t="s">
        <v>1528</v>
      </c>
      <c r="B444" s="85">
        <v>2</v>
      </c>
      <c r="C444" s="123">
        <v>0</v>
      </c>
      <c r="D444" s="85" t="s">
        <v>1128</v>
      </c>
      <c r="E444" s="85" t="b">
        <v>0</v>
      </c>
      <c r="F444" s="85" t="b">
        <v>0</v>
      </c>
      <c r="G444" s="85" t="b">
        <v>0</v>
      </c>
    </row>
    <row r="445" spans="1:7" ht="15">
      <c r="A445" s="85" t="s">
        <v>1529</v>
      </c>
      <c r="B445" s="85">
        <v>2</v>
      </c>
      <c r="C445" s="123">
        <v>0</v>
      </c>
      <c r="D445" s="85" t="s">
        <v>1128</v>
      </c>
      <c r="E445" s="85" t="b">
        <v>0</v>
      </c>
      <c r="F445" s="85" t="b">
        <v>0</v>
      </c>
      <c r="G445" s="85" t="b">
        <v>0</v>
      </c>
    </row>
    <row r="446" spans="1:7" ht="15">
      <c r="A446" s="85" t="s">
        <v>1661</v>
      </c>
      <c r="B446" s="85">
        <v>2</v>
      </c>
      <c r="C446" s="123">
        <v>0</v>
      </c>
      <c r="D446" s="85" t="s">
        <v>1128</v>
      </c>
      <c r="E446" s="85" t="b">
        <v>0</v>
      </c>
      <c r="F446" s="85" t="b">
        <v>0</v>
      </c>
      <c r="G446" s="85" t="b">
        <v>0</v>
      </c>
    </row>
    <row r="447" spans="1:7" ht="15">
      <c r="A447" s="85" t="s">
        <v>1299</v>
      </c>
      <c r="B447" s="85">
        <v>2</v>
      </c>
      <c r="C447" s="123">
        <v>0</v>
      </c>
      <c r="D447" s="85" t="s">
        <v>1129</v>
      </c>
      <c r="E447" s="85" t="b">
        <v>0</v>
      </c>
      <c r="F447" s="85" t="b">
        <v>0</v>
      </c>
      <c r="G447" s="85" t="b">
        <v>0</v>
      </c>
    </row>
    <row r="448" spans="1:7" ht="15">
      <c r="A448" s="85" t="s">
        <v>1300</v>
      </c>
      <c r="B448" s="85">
        <v>2</v>
      </c>
      <c r="C448" s="123">
        <v>0</v>
      </c>
      <c r="D448" s="85" t="s">
        <v>1129</v>
      </c>
      <c r="E448" s="85" t="b">
        <v>0</v>
      </c>
      <c r="F448" s="85" t="b">
        <v>0</v>
      </c>
      <c r="G448" s="85" t="b">
        <v>0</v>
      </c>
    </row>
    <row r="449" spans="1:7" ht="15">
      <c r="A449" s="85" t="s">
        <v>1301</v>
      </c>
      <c r="B449" s="85">
        <v>2</v>
      </c>
      <c r="C449" s="123">
        <v>0</v>
      </c>
      <c r="D449" s="85" t="s">
        <v>1129</v>
      </c>
      <c r="E449" s="85" t="b">
        <v>0</v>
      </c>
      <c r="F449" s="85" t="b">
        <v>0</v>
      </c>
      <c r="G449"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1668</v>
      </c>
      <c r="B1" s="13" t="s">
        <v>1669</v>
      </c>
      <c r="C1" s="13" t="s">
        <v>1662</v>
      </c>
      <c r="D1" s="13" t="s">
        <v>1663</v>
      </c>
      <c r="E1" s="13" t="s">
        <v>1670</v>
      </c>
      <c r="F1" s="13" t="s">
        <v>144</v>
      </c>
      <c r="G1" s="13" t="s">
        <v>1671</v>
      </c>
      <c r="H1" s="13" t="s">
        <v>1672</v>
      </c>
      <c r="I1" s="13" t="s">
        <v>1673</v>
      </c>
      <c r="J1" s="13" t="s">
        <v>1674</v>
      </c>
      <c r="K1" s="13" t="s">
        <v>1675</v>
      </c>
      <c r="L1" s="13" t="s">
        <v>1676</v>
      </c>
    </row>
    <row r="2" spans="1:12" ht="15">
      <c r="A2" s="85" t="s">
        <v>243</v>
      </c>
      <c r="B2" s="85" t="s">
        <v>1240</v>
      </c>
      <c r="C2" s="85">
        <v>14</v>
      </c>
      <c r="D2" s="123">
        <v>0.011080001478223404</v>
      </c>
      <c r="E2" s="123">
        <v>1.3686293691617908</v>
      </c>
      <c r="F2" s="85" t="s">
        <v>1664</v>
      </c>
      <c r="G2" s="85" t="b">
        <v>0</v>
      </c>
      <c r="H2" s="85" t="b">
        <v>0</v>
      </c>
      <c r="I2" s="85" t="b">
        <v>0</v>
      </c>
      <c r="J2" s="85" t="b">
        <v>0</v>
      </c>
      <c r="K2" s="85" t="b">
        <v>0</v>
      </c>
      <c r="L2" s="85" t="b">
        <v>0</v>
      </c>
    </row>
    <row r="3" spans="1:12" ht="15">
      <c r="A3" s="85" t="s">
        <v>1249</v>
      </c>
      <c r="B3" s="85" t="s">
        <v>249</v>
      </c>
      <c r="C3" s="85">
        <v>8</v>
      </c>
      <c r="D3" s="123">
        <v>0.008335866931066171</v>
      </c>
      <c r="E3" s="123">
        <v>2.0453229787866576</v>
      </c>
      <c r="F3" s="85" t="s">
        <v>1664</v>
      </c>
      <c r="G3" s="85" t="b">
        <v>0</v>
      </c>
      <c r="H3" s="85" t="b">
        <v>0</v>
      </c>
      <c r="I3" s="85" t="b">
        <v>0</v>
      </c>
      <c r="J3" s="85" t="b">
        <v>0</v>
      </c>
      <c r="K3" s="85" t="b">
        <v>0</v>
      </c>
      <c r="L3" s="85" t="b">
        <v>0</v>
      </c>
    </row>
    <row r="4" spans="1:12" ht="15">
      <c r="A4" s="85" t="s">
        <v>249</v>
      </c>
      <c r="B4" s="85" t="s">
        <v>243</v>
      </c>
      <c r="C4" s="85">
        <v>8</v>
      </c>
      <c r="D4" s="123">
        <v>0.008335866931066171</v>
      </c>
      <c r="E4" s="123">
        <v>1.6473829701146199</v>
      </c>
      <c r="F4" s="85" t="s">
        <v>1664</v>
      </c>
      <c r="G4" s="85" t="b">
        <v>0</v>
      </c>
      <c r="H4" s="85" t="b">
        <v>0</v>
      </c>
      <c r="I4" s="85" t="b">
        <v>0</v>
      </c>
      <c r="J4" s="85" t="b">
        <v>0</v>
      </c>
      <c r="K4" s="85" t="b">
        <v>0</v>
      </c>
      <c r="L4" s="85" t="b">
        <v>0</v>
      </c>
    </row>
    <row r="5" spans="1:12" ht="15">
      <c r="A5" s="85" t="s">
        <v>243</v>
      </c>
      <c r="B5" s="85" t="s">
        <v>1250</v>
      </c>
      <c r="C5" s="85">
        <v>8</v>
      </c>
      <c r="D5" s="123">
        <v>0.008335866931066171</v>
      </c>
      <c r="E5" s="123">
        <v>1.3686293691617908</v>
      </c>
      <c r="F5" s="85" t="s">
        <v>1664</v>
      </c>
      <c r="G5" s="85" t="b">
        <v>0</v>
      </c>
      <c r="H5" s="85" t="b">
        <v>0</v>
      </c>
      <c r="I5" s="85" t="b">
        <v>0</v>
      </c>
      <c r="J5" s="85" t="b">
        <v>0</v>
      </c>
      <c r="K5" s="85" t="b">
        <v>0</v>
      </c>
      <c r="L5" s="85" t="b">
        <v>0</v>
      </c>
    </row>
    <row r="6" spans="1:12" ht="15">
      <c r="A6" s="85" t="s">
        <v>1250</v>
      </c>
      <c r="B6" s="85" t="s">
        <v>1251</v>
      </c>
      <c r="C6" s="85">
        <v>8</v>
      </c>
      <c r="D6" s="123">
        <v>0.008335866931066171</v>
      </c>
      <c r="E6" s="123">
        <v>2.0453229787866576</v>
      </c>
      <c r="F6" s="85" t="s">
        <v>1664</v>
      </c>
      <c r="G6" s="85" t="b">
        <v>0</v>
      </c>
      <c r="H6" s="85" t="b">
        <v>0</v>
      </c>
      <c r="I6" s="85" t="b">
        <v>0</v>
      </c>
      <c r="J6" s="85" t="b">
        <v>0</v>
      </c>
      <c r="K6" s="85" t="b">
        <v>0</v>
      </c>
      <c r="L6" s="85" t="b">
        <v>0</v>
      </c>
    </row>
    <row r="7" spans="1:12" ht="15">
      <c r="A7" s="85" t="s">
        <v>1251</v>
      </c>
      <c r="B7" s="85" t="s">
        <v>1252</v>
      </c>
      <c r="C7" s="85">
        <v>8</v>
      </c>
      <c r="D7" s="123">
        <v>0.008335866931066171</v>
      </c>
      <c r="E7" s="123">
        <v>1.9941704563392761</v>
      </c>
      <c r="F7" s="85" t="s">
        <v>1664</v>
      </c>
      <c r="G7" s="85" t="b">
        <v>0</v>
      </c>
      <c r="H7" s="85" t="b">
        <v>0</v>
      </c>
      <c r="I7" s="85" t="b">
        <v>0</v>
      </c>
      <c r="J7" s="85" t="b">
        <v>0</v>
      </c>
      <c r="K7" s="85" t="b">
        <v>0</v>
      </c>
      <c r="L7" s="85" t="b">
        <v>0</v>
      </c>
    </row>
    <row r="8" spans="1:12" ht="15">
      <c r="A8" s="85" t="s">
        <v>1252</v>
      </c>
      <c r="B8" s="85" t="s">
        <v>1253</v>
      </c>
      <c r="C8" s="85">
        <v>8</v>
      </c>
      <c r="D8" s="123">
        <v>0.008335866931066171</v>
      </c>
      <c r="E8" s="123">
        <v>1.943017933891895</v>
      </c>
      <c r="F8" s="85" t="s">
        <v>1664</v>
      </c>
      <c r="G8" s="85" t="b">
        <v>0</v>
      </c>
      <c r="H8" s="85" t="b">
        <v>0</v>
      </c>
      <c r="I8" s="85" t="b">
        <v>0</v>
      </c>
      <c r="J8" s="85" t="b">
        <v>1</v>
      </c>
      <c r="K8" s="85" t="b">
        <v>0</v>
      </c>
      <c r="L8" s="85" t="b">
        <v>0</v>
      </c>
    </row>
    <row r="9" spans="1:12" ht="15">
      <c r="A9" s="85" t="s">
        <v>1253</v>
      </c>
      <c r="B9" s="85" t="s">
        <v>1241</v>
      </c>
      <c r="C9" s="85">
        <v>8</v>
      </c>
      <c r="D9" s="123">
        <v>0.008335866931066171</v>
      </c>
      <c r="E9" s="123">
        <v>1.8180791972835948</v>
      </c>
      <c r="F9" s="85" t="s">
        <v>1664</v>
      </c>
      <c r="G9" s="85" t="b">
        <v>1</v>
      </c>
      <c r="H9" s="85" t="b">
        <v>0</v>
      </c>
      <c r="I9" s="85" t="b">
        <v>0</v>
      </c>
      <c r="J9" s="85" t="b">
        <v>0</v>
      </c>
      <c r="K9" s="85" t="b">
        <v>0</v>
      </c>
      <c r="L9" s="85" t="b">
        <v>0</v>
      </c>
    </row>
    <row r="10" spans="1:12" ht="15">
      <c r="A10" s="85" t="s">
        <v>1241</v>
      </c>
      <c r="B10" s="85" t="s">
        <v>1254</v>
      </c>
      <c r="C10" s="85">
        <v>8</v>
      </c>
      <c r="D10" s="123">
        <v>0.008335866931066171</v>
      </c>
      <c r="E10" s="123">
        <v>1.869231719730976</v>
      </c>
      <c r="F10" s="85" t="s">
        <v>1664</v>
      </c>
      <c r="G10" s="85" t="b">
        <v>0</v>
      </c>
      <c r="H10" s="85" t="b">
        <v>0</v>
      </c>
      <c r="I10" s="85" t="b">
        <v>0</v>
      </c>
      <c r="J10" s="85" t="b">
        <v>1</v>
      </c>
      <c r="K10" s="85" t="b">
        <v>0</v>
      </c>
      <c r="L10" s="85" t="b">
        <v>0</v>
      </c>
    </row>
    <row r="11" spans="1:12" ht="15">
      <c r="A11" s="85" t="s">
        <v>1254</v>
      </c>
      <c r="B11" s="85" t="s">
        <v>1255</v>
      </c>
      <c r="C11" s="85">
        <v>8</v>
      </c>
      <c r="D11" s="123">
        <v>0.008335866931066171</v>
      </c>
      <c r="E11" s="123">
        <v>1.9941704563392761</v>
      </c>
      <c r="F11" s="85" t="s">
        <v>1664</v>
      </c>
      <c r="G11" s="85" t="b">
        <v>1</v>
      </c>
      <c r="H11" s="85" t="b">
        <v>0</v>
      </c>
      <c r="I11" s="85" t="b">
        <v>0</v>
      </c>
      <c r="J11" s="85" t="b">
        <v>0</v>
      </c>
      <c r="K11" s="85" t="b">
        <v>0</v>
      </c>
      <c r="L11" s="85" t="b">
        <v>0</v>
      </c>
    </row>
    <row r="12" spans="1:12" ht="15">
      <c r="A12" s="85" t="s">
        <v>1257</v>
      </c>
      <c r="B12" s="85" t="s">
        <v>1258</v>
      </c>
      <c r="C12" s="85">
        <v>7</v>
      </c>
      <c r="D12" s="123">
        <v>0.007712382151119813</v>
      </c>
      <c r="E12" s="123">
        <v>2.1033149257643444</v>
      </c>
      <c r="F12" s="85" t="s">
        <v>1664</v>
      </c>
      <c r="G12" s="85" t="b">
        <v>0</v>
      </c>
      <c r="H12" s="85" t="b">
        <v>0</v>
      </c>
      <c r="I12" s="85" t="b">
        <v>0</v>
      </c>
      <c r="J12" s="85" t="b">
        <v>0</v>
      </c>
      <c r="K12" s="85" t="b">
        <v>0</v>
      </c>
      <c r="L12" s="85" t="b">
        <v>0</v>
      </c>
    </row>
    <row r="13" spans="1:12" ht="15">
      <c r="A13" s="85" t="s">
        <v>1258</v>
      </c>
      <c r="B13" s="85" t="s">
        <v>1259</v>
      </c>
      <c r="C13" s="85">
        <v>7</v>
      </c>
      <c r="D13" s="123">
        <v>0.007712382151119813</v>
      </c>
      <c r="E13" s="123">
        <v>2.1033149257643444</v>
      </c>
      <c r="F13" s="85" t="s">
        <v>1664</v>
      </c>
      <c r="G13" s="85" t="b">
        <v>0</v>
      </c>
      <c r="H13" s="85" t="b">
        <v>0</v>
      </c>
      <c r="I13" s="85" t="b">
        <v>0</v>
      </c>
      <c r="J13" s="85" t="b">
        <v>0</v>
      </c>
      <c r="K13" s="85" t="b">
        <v>0</v>
      </c>
      <c r="L13" s="85" t="b">
        <v>0</v>
      </c>
    </row>
    <row r="14" spans="1:12" ht="15">
      <c r="A14" s="85" t="s">
        <v>1259</v>
      </c>
      <c r="B14" s="85" t="s">
        <v>1260</v>
      </c>
      <c r="C14" s="85">
        <v>7</v>
      </c>
      <c r="D14" s="123">
        <v>0.007712382151119813</v>
      </c>
      <c r="E14" s="123">
        <v>2.1033149257643444</v>
      </c>
      <c r="F14" s="85" t="s">
        <v>1664</v>
      </c>
      <c r="G14" s="85" t="b">
        <v>0</v>
      </c>
      <c r="H14" s="85" t="b">
        <v>0</v>
      </c>
      <c r="I14" s="85" t="b">
        <v>0</v>
      </c>
      <c r="J14" s="85" t="b">
        <v>0</v>
      </c>
      <c r="K14" s="85" t="b">
        <v>0</v>
      </c>
      <c r="L14" s="85" t="b">
        <v>0</v>
      </c>
    </row>
    <row r="15" spans="1:12" ht="15">
      <c r="A15" s="85" t="s">
        <v>1260</v>
      </c>
      <c r="B15" s="85" t="s">
        <v>1261</v>
      </c>
      <c r="C15" s="85">
        <v>7</v>
      </c>
      <c r="D15" s="123">
        <v>0.007712382151119813</v>
      </c>
      <c r="E15" s="123">
        <v>2.0453229787866576</v>
      </c>
      <c r="F15" s="85" t="s">
        <v>1664</v>
      </c>
      <c r="G15" s="85" t="b">
        <v>0</v>
      </c>
      <c r="H15" s="85" t="b">
        <v>0</v>
      </c>
      <c r="I15" s="85" t="b">
        <v>0</v>
      </c>
      <c r="J15" s="85" t="b">
        <v>0</v>
      </c>
      <c r="K15" s="85" t="b">
        <v>0</v>
      </c>
      <c r="L15" s="85" t="b">
        <v>0</v>
      </c>
    </row>
    <row r="16" spans="1:12" ht="15">
      <c r="A16" s="85" t="s">
        <v>1261</v>
      </c>
      <c r="B16" s="85" t="s">
        <v>1262</v>
      </c>
      <c r="C16" s="85">
        <v>7</v>
      </c>
      <c r="D16" s="123">
        <v>0.007712382151119813</v>
      </c>
      <c r="E16" s="123">
        <v>2.0453229787866576</v>
      </c>
      <c r="F16" s="85" t="s">
        <v>1664</v>
      </c>
      <c r="G16" s="85" t="b">
        <v>0</v>
      </c>
      <c r="H16" s="85" t="b">
        <v>0</v>
      </c>
      <c r="I16" s="85" t="b">
        <v>0</v>
      </c>
      <c r="J16" s="85" t="b">
        <v>0</v>
      </c>
      <c r="K16" s="85" t="b">
        <v>0</v>
      </c>
      <c r="L16" s="85" t="b">
        <v>0</v>
      </c>
    </row>
    <row r="17" spans="1:12" ht="15">
      <c r="A17" s="85" t="s">
        <v>1262</v>
      </c>
      <c r="B17" s="85" t="s">
        <v>1242</v>
      </c>
      <c r="C17" s="85">
        <v>7</v>
      </c>
      <c r="D17" s="123">
        <v>0.007712382151119813</v>
      </c>
      <c r="E17" s="123">
        <v>1.948412965778601</v>
      </c>
      <c r="F17" s="85" t="s">
        <v>1664</v>
      </c>
      <c r="G17" s="85" t="b">
        <v>0</v>
      </c>
      <c r="H17" s="85" t="b">
        <v>0</v>
      </c>
      <c r="I17" s="85" t="b">
        <v>0</v>
      </c>
      <c r="J17" s="85" t="b">
        <v>0</v>
      </c>
      <c r="K17" s="85" t="b">
        <v>0</v>
      </c>
      <c r="L17" s="85" t="b">
        <v>0</v>
      </c>
    </row>
    <row r="18" spans="1:12" ht="15">
      <c r="A18" s="85" t="s">
        <v>1242</v>
      </c>
      <c r="B18" s="85" t="s">
        <v>1263</v>
      </c>
      <c r="C18" s="85">
        <v>7</v>
      </c>
      <c r="D18" s="123">
        <v>0.007712382151119813</v>
      </c>
      <c r="E18" s="123">
        <v>1.907020280620376</v>
      </c>
      <c r="F18" s="85" t="s">
        <v>1664</v>
      </c>
      <c r="G18" s="85" t="b">
        <v>0</v>
      </c>
      <c r="H18" s="85" t="b">
        <v>0</v>
      </c>
      <c r="I18" s="85" t="b">
        <v>0</v>
      </c>
      <c r="J18" s="85" t="b">
        <v>0</v>
      </c>
      <c r="K18" s="85" t="b">
        <v>0</v>
      </c>
      <c r="L18" s="85" t="b">
        <v>0</v>
      </c>
    </row>
    <row r="19" spans="1:12" ht="15">
      <c r="A19" s="85" t="s">
        <v>1263</v>
      </c>
      <c r="B19" s="85" t="s">
        <v>1264</v>
      </c>
      <c r="C19" s="85">
        <v>7</v>
      </c>
      <c r="D19" s="123">
        <v>0.007712382151119813</v>
      </c>
      <c r="E19" s="123">
        <v>2.1033149257643444</v>
      </c>
      <c r="F19" s="85" t="s">
        <v>1664</v>
      </c>
      <c r="G19" s="85" t="b">
        <v>0</v>
      </c>
      <c r="H19" s="85" t="b">
        <v>0</v>
      </c>
      <c r="I19" s="85" t="b">
        <v>0</v>
      </c>
      <c r="J19" s="85" t="b">
        <v>0</v>
      </c>
      <c r="K19" s="85" t="b">
        <v>0</v>
      </c>
      <c r="L19" s="85" t="b">
        <v>0</v>
      </c>
    </row>
    <row r="20" spans="1:12" ht="15">
      <c r="A20" s="85" t="s">
        <v>1264</v>
      </c>
      <c r="B20" s="85" t="s">
        <v>1265</v>
      </c>
      <c r="C20" s="85">
        <v>7</v>
      </c>
      <c r="D20" s="123">
        <v>0.007712382151119813</v>
      </c>
      <c r="E20" s="123">
        <v>1.948412965778601</v>
      </c>
      <c r="F20" s="85" t="s">
        <v>1664</v>
      </c>
      <c r="G20" s="85" t="b">
        <v>0</v>
      </c>
      <c r="H20" s="85" t="b">
        <v>0</v>
      </c>
      <c r="I20" s="85" t="b">
        <v>0</v>
      </c>
      <c r="J20" s="85" t="b">
        <v>0</v>
      </c>
      <c r="K20" s="85" t="b">
        <v>0</v>
      </c>
      <c r="L20" s="85" t="b">
        <v>0</v>
      </c>
    </row>
    <row r="21" spans="1:12" ht="15">
      <c r="A21" s="85" t="s">
        <v>1265</v>
      </c>
      <c r="B21" s="85" t="s">
        <v>1512</v>
      </c>
      <c r="C21" s="85">
        <v>7</v>
      </c>
      <c r="D21" s="123">
        <v>0.007712382151119813</v>
      </c>
      <c r="E21" s="123">
        <v>1.8392684963535328</v>
      </c>
      <c r="F21" s="85" t="s">
        <v>1664</v>
      </c>
      <c r="G21" s="85" t="b">
        <v>0</v>
      </c>
      <c r="H21" s="85" t="b">
        <v>0</v>
      </c>
      <c r="I21" s="85" t="b">
        <v>0</v>
      </c>
      <c r="J21" s="85" t="b">
        <v>0</v>
      </c>
      <c r="K21" s="85" t="b">
        <v>0</v>
      </c>
      <c r="L21" s="85" t="b">
        <v>0</v>
      </c>
    </row>
    <row r="22" spans="1:12" ht="15">
      <c r="A22" s="85" t="s">
        <v>1512</v>
      </c>
      <c r="B22" s="85" t="s">
        <v>1513</v>
      </c>
      <c r="C22" s="85">
        <v>7</v>
      </c>
      <c r="D22" s="123">
        <v>0.007712382151119813</v>
      </c>
      <c r="E22" s="123">
        <v>1.885025986914208</v>
      </c>
      <c r="F22" s="85" t="s">
        <v>1664</v>
      </c>
      <c r="G22" s="85" t="b">
        <v>0</v>
      </c>
      <c r="H22" s="85" t="b">
        <v>0</v>
      </c>
      <c r="I22" s="85" t="b">
        <v>0</v>
      </c>
      <c r="J22" s="85" t="b">
        <v>0</v>
      </c>
      <c r="K22" s="85" t="b">
        <v>0</v>
      </c>
      <c r="L22" s="85" t="b">
        <v>0</v>
      </c>
    </row>
    <row r="23" spans="1:12" ht="15">
      <c r="A23" s="85" t="s">
        <v>1513</v>
      </c>
      <c r="B23" s="85" t="s">
        <v>243</v>
      </c>
      <c r="C23" s="85">
        <v>7</v>
      </c>
      <c r="D23" s="123">
        <v>0.007712382151119813</v>
      </c>
      <c r="E23" s="123">
        <v>1.5382385006895518</v>
      </c>
      <c r="F23" s="85" t="s">
        <v>1664</v>
      </c>
      <c r="G23" s="85" t="b">
        <v>0</v>
      </c>
      <c r="H23" s="85" t="b">
        <v>0</v>
      </c>
      <c r="I23" s="85" t="b">
        <v>0</v>
      </c>
      <c r="J23" s="85" t="b">
        <v>0</v>
      </c>
      <c r="K23" s="85" t="b">
        <v>0</v>
      </c>
      <c r="L23" s="85" t="b">
        <v>0</v>
      </c>
    </row>
    <row r="24" spans="1:12" ht="15">
      <c r="A24" s="85" t="s">
        <v>1244</v>
      </c>
      <c r="B24" s="85" t="s">
        <v>1245</v>
      </c>
      <c r="C24" s="85">
        <v>5</v>
      </c>
      <c r="D24" s="123">
        <v>0.006262081690967514</v>
      </c>
      <c r="E24" s="123">
        <v>1.760892244942138</v>
      </c>
      <c r="F24" s="85" t="s">
        <v>1664</v>
      </c>
      <c r="G24" s="85" t="b">
        <v>0</v>
      </c>
      <c r="H24" s="85" t="b">
        <v>0</v>
      </c>
      <c r="I24" s="85" t="b">
        <v>0</v>
      </c>
      <c r="J24" s="85" t="b">
        <v>0</v>
      </c>
      <c r="K24" s="85" t="b">
        <v>0</v>
      </c>
      <c r="L24" s="85" t="b">
        <v>0</v>
      </c>
    </row>
    <row r="25" spans="1:12" ht="15">
      <c r="A25" s="85" t="s">
        <v>1255</v>
      </c>
      <c r="B25" s="85" t="s">
        <v>1514</v>
      </c>
      <c r="C25" s="85">
        <v>5</v>
      </c>
      <c r="D25" s="123">
        <v>0.006262081690967514</v>
      </c>
      <c r="E25" s="123">
        <v>1.7900504736833514</v>
      </c>
      <c r="F25" s="85" t="s">
        <v>1664</v>
      </c>
      <c r="G25" s="85" t="b">
        <v>0</v>
      </c>
      <c r="H25" s="85" t="b">
        <v>0</v>
      </c>
      <c r="I25" s="85" t="b">
        <v>0</v>
      </c>
      <c r="J25" s="85" t="b">
        <v>0</v>
      </c>
      <c r="K25" s="85" t="b">
        <v>0</v>
      </c>
      <c r="L25" s="85" t="b">
        <v>0</v>
      </c>
    </row>
    <row r="26" spans="1:12" ht="15">
      <c r="A26" s="85" t="s">
        <v>1514</v>
      </c>
      <c r="B26" s="85" t="s">
        <v>1515</v>
      </c>
      <c r="C26" s="85">
        <v>5</v>
      </c>
      <c r="D26" s="123">
        <v>0.006262081690967514</v>
      </c>
      <c r="E26" s="123">
        <v>1.9661417327390325</v>
      </c>
      <c r="F26" s="85" t="s">
        <v>1664</v>
      </c>
      <c r="G26" s="85" t="b">
        <v>0</v>
      </c>
      <c r="H26" s="85" t="b">
        <v>0</v>
      </c>
      <c r="I26" s="85" t="b">
        <v>0</v>
      </c>
      <c r="J26" s="85" t="b">
        <v>0</v>
      </c>
      <c r="K26" s="85" t="b">
        <v>0</v>
      </c>
      <c r="L26" s="85" t="b">
        <v>0</v>
      </c>
    </row>
    <row r="27" spans="1:12" ht="15">
      <c r="A27" s="85" t="s">
        <v>1515</v>
      </c>
      <c r="B27" s="85" t="s">
        <v>1517</v>
      </c>
      <c r="C27" s="85">
        <v>5</v>
      </c>
      <c r="D27" s="123">
        <v>0.006262081690967514</v>
      </c>
      <c r="E27" s="123">
        <v>2.1702617153949575</v>
      </c>
      <c r="F27" s="85" t="s">
        <v>1664</v>
      </c>
      <c r="G27" s="85" t="b">
        <v>0</v>
      </c>
      <c r="H27" s="85" t="b">
        <v>0</v>
      </c>
      <c r="I27" s="85" t="b">
        <v>0</v>
      </c>
      <c r="J27" s="85" t="b">
        <v>0</v>
      </c>
      <c r="K27" s="85" t="b">
        <v>0</v>
      </c>
      <c r="L27" s="85" t="b">
        <v>0</v>
      </c>
    </row>
    <row r="28" spans="1:12" ht="15">
      <c r="A28" s="85" t="s">
        <v>1517</v>
      </c>
      <c r="B28" s="85" t="s">
        <v>250</v>
      </c>
      <c r="C28" s="85">
        <v>5</v>
      </c>
      <c r="D28" s="123">
        <v>0.006262081690967514</v>
      </c>
      <c r="E28" s="123">
        <v>2.249442961442582</v>
      </c>
      <c r="F28" s="85" t="s">
        <v>1664</v>
      </c>
      <c r="G28" s="85" t="b">
        <v>0</v>
      </c>
      <c r="H28" s="85" t="b">
        <v>0</v>
      </c>
      <c r="I28" s="85" t="b">
        <v>0</v>
      </c>
      <c r="J28" s="85" t="b">
        <v>0</v>
      </c>
      <c r="K28" s="85" t="b">
        <v>0</v>
      </c>
      <c r="L28" s="85" t="b">
        <v>0</v>
      </c>
    </row>
    <row r="29" spans="1:12" ht="15">
      <c r="A29" s="85" t="s">
        <v>1519</v>
      </c>
      <c r="B29" s="85" t="s">
        <v>1247</v>
      </c>
      <c r="C29" s="85">
        <v>4</v>
      </c>
      <c r="D29" s="123">
        <v>0.005409294272394863</v>
      </c>
      <c r="E29" s="123">
        <v>2.0453229787866576</v>
      </c>
      <c r="F29" s="85" t="s">
        <v>1664</v>
      </c>
      <c r="G29" s="85" t="b">
        <v>0</v>
      </c>
      <c r="H29" s="85" t="b">
        <v>0</v>
      </c>
      <c r="I29" s="85" t="b">
        <v>0</v>
      </c>
      <c r="J29" s="85" t="b">
        <v>0</v>
      </c>
      <c r="K29" s="85" t="b">
        <v>0</v>
      </c>
      <c r="L29" s="85" t="b">
        <v>0</v>
      </c>
    </row>
    <row r="30" spans="1:12" ht="15">
      <c r="A30" s="85" t="s">
        <v>241</v>
      </c>
      <c r="B30" s="85" t="s">
        <v>1257</v>
      </c>
      <c r="C30" s="85">
        <v>4</v>
      </c>
      <c r="D30" s="123">
        <v>0.005409294272394863</v>
      </c>
      <c r="E30" s="123">
        <v>2.249442961442582</v>
      </c>
      <c r="F30" s="85" t="s">
        <v>1664</v>
      </c>
      <c r="G30" s="85" t="b">
        <v>0</v>
      </c>
      <c r="H30" s="85" t="b">
        <v>0</v>
      </c>
      <c r="I30" s="85" t="b">
        <v>0</v>
      </c>
      <c r="J30" s="85" t="b">
        <v>0</v>
      </c>
      <c r="K30" s="85" t="b">
        <v>0</v>
      </c>
      <c r="L30" s="85" t="b">
        <v>0</v>
      </c>
    </row>
    <row r="31" spans="1:12" ht="15">
      <c r="A31" s="85" t="s">
        <v>243</v>
      </c>
      <c r="B31" s="85" t="s">
        <v>1527</v>
      </c>
      <c r="C31" s="85">
        <v>4</v>
      </c>
      <c r="D31" s="123">
        <v>0.005409294272394863</v>
      </c>
      <c r="E31" s="123">
        <v>1.3686293691617908</v>
      </c>
      <c r="F31" s="85" t="s">
        <v>1664</v>
      </c>
      <c r="G31" s="85" t="b">
        <v>0</v>
      </c>
      <c r="H31" s="85" t="b">
        <v>0</v>
      </c>
      <c r="I31" s="85" t="b">
        <v>0</v>
      </c>
      <c r="J31" s="85" t="b">
        <v>0</v>
      </c>
      <c r="K31" s="85" t="b">
        <v>0</v>
      </c>
      <c r="L31" s="85" t="b">
        <v>0</v>
      </c>
    </row>
    <row r="32" spans="1:12" ht="15">
      <c r="A32" s="85" t="s">
        <v>1288</v>
      </c>
      <c r="B32" s="85" t="s">
        <v>1289</v>
      </c>
      <c r="C32" s="85">
        <v>4</v>
      </c>
      <c r="D32" s="123">
        <v>0.005409294272394863</v>
      </c>
      <c r="E32" s="123">
        <v>2.1702617153949575</v>
      </c>
      <c r="F32" s="85" t="s">
        <v>1664</v>
      </c>
      <c r="G32" s="85" t="b">
        <v>0</v>
      </c>
      <c r="H32" s="85" t="b">
        <v>0</v>
      </c>
      <c r="I32" s="85" t="b">
        <v>0</v>
      </c>
      <c r="J32" s="85" t="b">
        <v>0</v>
      </c>
      <c r="K32" s="85" t="b">
        <v>0</v>
      </c>
      <c r="L32" s="85" t="b">
        <v>0</v>
      </c>
    </row>
    <row r="33" spans="1:12" ht="15">
      <c r="A33" s="85" t="s">
        <v>1289</v>
      </c>
      <c r="B33" s="85" t="s">
        <v>1290</v>
      </c>
      <c r="C33" s="85">
        <v>4</v>
      </c>
      <c r="D33" s="123">
        <v>0.005409294272394863</v>
      </c>
      <c r="E33" s="123">
        <v>2.1702617153949575</v>
      </c>
      <c r="F33" s="85" t="s">
        <v>1664</v>
      </c>
      <c r="G33" s="85" t="b">
        <v>0</v>
      </c>
      <c r="H33" s="85" t="b">
        <v>0</v>
      </c>
      <c r="I33" s="85" t="b">
        <v>0</v>
      </c>
      <c r="J33" s="85" t="b">
        <v>0</v>
      </c>
      <c r="K33" s="85" t="b">
        <v>0</v>
      </c>
      <c r="L33" s="85" t="b">
        <v>0</v>
      </c>
    </row>
    <row r="34" spans="1:12" ht="15">
      <c r="A34" s="85" t="s">
        <v>1290</v>
      </c>
      <c r="B34" s="85" t="s">
        <v>1291</v>
      </c>
      <c r="C34" s="85">
        <v>4</v>
      </c>
      <c r="D34" s="123">
        <v>0.005409294272394863</v>
      </c>
      <c r="E34" s="123">
        <v>2.346352974450639</v>
      </c>
      <c r="F34" s="85" t="s">
        <v>1664</v>
      </c>
      <c r="G34" s="85" t="b">
        <v>0</v>
      </c>
      <c r="H34" s="85" t="b">
        <v>0</v>
      </c>
      <c r="I34" s="85" t="b">
        <v>0</v>
      </c>
      <c r="J34" s="85" t="b">
        <v>0</v>
      </c>
      <c r="K34" s="85" t="b">
        <v>0</v>
      </c>
      <c r="L34" s="85" t="b">
        <v>0</v>
      </c>
    </row>
    <row r="35" spans="1:12" ht="15">
      <c r="A35" s="85" t="s">
        <v>1291</v>
      </c>
      <c r="B35" s="85" t="s">
        <v>1292</v>
      </c>
      <c r="C35" s="85">
        <v>4</v>
      </c>
      <c r="D35" s="123">
        <v>0.005409294272394863</v>
      </c>
      <c r="E35" s="123">
        <v>2.346352974450639</v>
      </c>
      <c r="F35" s="85" t="s">
        <v>1664</v>
      </c>
      <c r="G35" s="85" t="b">
        <v>0</v>
      </c>
      <c r="H35" s="85" t="b">
        <v>0</v>
      </c>
      <c r="I35" s="85" t="b">
        <v>0</v>
      </c>
      <c r="J35" s="85" t="b">
        <v>0</v>
      </c>
      <c r="K35" s="85" t="b">
        <v>0</v>
      </c>
      <c r="L35" s="85" t="b">
        <v>0</v>
      </c>
    </row>
    <row r="36" spans="1:12" ht="15">
      <c r="A36" s="85" t="s">
        <v>1292</v>
      </c>
      <c r="B36" s="85" t="s">
        <v>1293</v>
      </c>
      <c r="C36" s="85">
        <v>4</v>
      </c>
      <c r="D36" s="123">
        <v>0.005409294272394863</v>
      </c>
      <c r="E36" s="123">
        <v>2.346352974450639</v>
      </c>
      <c r="F36" s="85" t="s">
        <v>1664</v>
      </c>
      <c r="G36" s="85" t="b">
        <v>0</v>
      </c>
      <c r="H36" s="85" t="b">
        <v>0</v>
      </c>
      <c r="I36" s="85" t="b">
        <v>0</v>
      </c>
      <c r="J36" s="85" t="b">
        <v>0</v>
      </c>
      <c r="K36" s="85" t="b">
        <v>0</v>
      </c>
      <c r="L36" s="85" t="b">
        <v>0</v>
      </c>
    </row>
    <row r="37" spans="1:12" ht="15">
      <c r="A37" s="85" t="s">
        <v>1293</v>
      </c>
      <c r="B37" s="85" t="s">
        <v>1294</v>
      </c>
      <c r="C37" s="85">
        <v>4</v>
      </c>
      <c r="D37" s="123">
        <v>0.005409294272394863</v>
      </c>
      <c r="E37" s="123">
        <v>2.249442961442582</v>
      </c>
      <c r="F37" s="85" t="s">
        <v>1664</v>
      </c>
      <c r="G37" s="85" t="b">
        <v>0</v>
      </c>
      <c r="H37" s="85" t="b">
        <v>0</v>
      </c>
      <c r="I37" s="85" t="b">
        <v>0</v>
      </c>
      <c r="J37" s="85" t="b">
        <v>0</v>
      </c>
      <c r="K37" s="85" t="b">
        <v>0</v>
      </c>
      <c r="L37" s="85" t="b">
        <v>0</v>
      </c>
    </row>
    <row r="38" spans="1:12" ht="15">
      <c r="A38" s="85" t="s">
        <v>1294</v>
      </c>
      <c r="B38" s="85" t="s">
        <v>1295</v>
      </c>
      <c r="C38" s="85">
        <v>4</v>
      </c>
      <c r="D38" s="123">
        <v>0.005409294272394863</v>
      </c>
      <c r="E38" s="123">
        <v>2.073351702386901</v>
      </c>
      <c r="F38" s="85" t="s">
        <v>1664</v>
      </c>
      <c r="G38" s="85" t="b">
        <v>0</v>
      </c>
      <c r="H38" s="85" t="b">
        <v>0</v>
      </c>
      <c r="I38" s="85" t="b">
        <v>0</v>
      </c>
      <c r="J38" s="85" t="b">
        <v>0</v>
      </c>
      <c r="K38" s="85" t="b">
        <v>0</v>
      </c>
      <c r="L38" s="85" t="b">
        <v>0</v>
      </c>
    </row>
    <row r="39" spans="1:12" ht="15">
      <c r="A39" s="85" t="s">
        <v>1295</v>
      </c>
      <c r="B39" s="85" t="s">
        <v>1296</v>
      </c>
      <c r="C39" s="85">
        <v>4</v>
      </c>
      <c r="D39" s="123">
        <v>0.005409294272394863</v>
      </c>
      <c r="E39" s="123">
        <v>2.1702617153949575</v>
      </c>
      <c r="F39" s="85" t="s">
        <v>1664</v>
      </c>
      <c r="G39" s="85" t="b">
        <v>0</v>
      </c>
      <c r="H39" s="85" t="b">
        <v>0</v>
      </c>
      <c r="I39" s="85" t="b">
        <v>0</v>
      </c>
      <c r="J39" s="85" t="b">
        <v>0</v>
      </c>
      <c r="K39" s="85" t="b">
        <v>0</v>
      </c>
      <c r="L39" s="85" t="b">
        <v>0</v>
      </c>
    </row>
    <row r="40" spans="1:12" ht="15">
      <c r="A40" s="85" t="s">
        <v>1296</v>
      </c>
      <c r="B40" s="85" t="s">
        <v>1297</v>
      </c>
      <c r="C40" s="85">
        <v>4</v>
      </c>
      <c r="D40" s="123">
        <v>0.005409294272394863</v>
      </c>
      <c r="E40" s="123">
        <v>2.346352974450639</v>
      </c>
      <c r="F40" s="85" t="s">
        <v>1664</v>
      </c>
      <c r="G40" s="85" t="b">
        <v>0</v>
      </c>
      <c r="H40" s="85" t="b">
        <v>0</v>
      </c>
      <c r="I40" s="85" t="b">
        <v>0</v>
      </c>
      <c r="J40" s="85" t="b">
        <v>0</v>
      </c>
      <c r="K40" s="85" t="b">
        <v>0</v>
      </c>
      <c r="L40" s="85" t="b">
        <v>0</v>
      </c>
    </row>
    <row r="41" spans="1:12" ht="15">
      <c r="A41" s="85" t="s">
        <v>1297</v>
      </c>
      <c r="B41" s="85" t="s">
        <v>1528</v>
      </c>
      <c r="C41" s="85">
        <v>4</v>
      </c>
      <c r="D41" s="123">
        <v>0.005409294272394863</v>
      </c>
      <c r="E41" s="123">
        <v>2.346352974450639</v>
      </c>
      <c r="F41" s="85" t="s">
        <v>1664</v>
      </c>
      <c r="G41" s="85" t="b">
        <v>0</v>
      </c>
      <c r="H41" s="85" t="b">
        <v>0</v>
      </c>
      <c r="I41" s="85" t="b">
        <v>0</v>
      </c>
      <c r="J41" s="85" t="b">
        <v>0</v>
      </c>
      <c r="K41" s="85" t="b">
        <v>0</v>
      </c>
      <c r="L41" s="85" t="b">
        <v>0</v>
      </c>
    </row>
    <row r="42" spans="1:12" ht="15">
      <c r="A42" s="85" t="s">
        <v>1528</v>
      </c>
      <c r="B42" s="85" t="s">
        <v>1529</v>
      </c>
      <c r="C42" s="85">
        <v>4</v>
      </c>
      <c r="D42" s="123">
        <v>0.005409294272394863</v>
      </c>
      <c r="E42" s="123">
        <v>2.346352974450639</v>
      </c>
      <c r="F42" s="85" t="s">
        <v>1664</v>
      </c>
      <c r="G42" s="85" t="b">
        <v>0</v>
      </c>
      <c r="H42" s="85" t="b">
        <v>0</v>
      </c>
      <c r="I42" s="85" t="b">
        <v>0</v>
      </c>
      <c r="J42" s="85" t="b">
        <v>0</v>
      </c>
      <c r="K42" s="85" t="b">
        <v>0</v>
      </c>
      <c r="L42" s="85" t="b">
        <v>0</v>
      </c>
    </row>
    <row r="43" spans="1:12" ht="15">
      <c r="A43" s="85" t="s">
        <v>243</v>
      </c>
      <c r="B43" s="85" t="s">
        <v>256</v>
      </c>
      <c r="C43" s="85">
        <v>3</v>
      </c>
      <c r="D43" s="123">
        <v>0.004443379168033158</v>
      </c>
      <c r="E43" s="123">
        <v>1.3686293691617908</v>
      </c>
      <c r="F43" s="85" t="s">
        <v>1664</v>
      </c>
      <c r="G43" s="85" t="b">
        <v>0</v>
      </c>
      <c r="H43" s="85" t="b">
        <v>0</v>
      </c>
      <c r="I43" s="85" t="b">
        <v>0</v>
      </c>
      <c r="J43" s="85" t="b">
        <v>0</v>
      </c>
      <c r="K43" s="85" t="b">
        <v>0</v>
      </c>
      <c r="L43" s="85" t="b">
        <v>0</v>
      </c>
    </row>
    <row r="44" spans="1:12" ht="15">
      <c r="A44" s="85" t="s">
        <v>256</v>
      </c>
      <c r="B44" s="85" t="s">
        <v>255</v>
      </c>
      <c r="C44" s="85">
        <v>3</v>
      </c>
      <c r="D44" s="123">
        <v>0.004443379168033158</v>
      </c>
      <c r="E44" s="123">
        <v>2.4712917110589383</v>
      </c>
      <c r="F44" s="85" t="s">
        <v>1664</v>
      </c>
      <c r="G44" s="85" t="b">
        <v>0</v>
      </c>
      <c r="H44" s="85" t="b">
        <v>0</v>
      </c>
      <c r="I44" s="85" t="b">
        <v>0</v>
      </c>
      <c r="J44" s="85" t="b">
        <v>0</v>
      </c>
      <c r="K44" s="85" t="b">
        <v>0</v>
      </c>
      <c r="L44" s="85" t="b">
        <v>0</v>
      </c>
    </row>
    <row r="45" spans="1:12" ht="15">
      <c r="A45" s="85" t="s">
        <v>255</v>
      </c>
      <c r="B45" s="85" t="s">
        <v>1538</v>
      </c>
      <c r="C45" s="85">
        <v>3</v>
      </c>
      <c r="D45" s="123">
        <v>0.004443379168033158</v>
      </c>
      <c r="E45" s="123">
        <v>2.4712917110589383</v>
      </c>
      <c r="F45" s="85" t="s">
        <v>1664</v>
      </c>
      <c r="G45" s="85" t="b">
        <v>0</v>
      </c>
      <c r="H45" s="85" t="b">
        <v>0</v>
      </c>
      <c r="I45" s="85" t="b">
        <v>0</v>
      </c>
      <c r="J45" s="85" t="b">
        <v>0</v>
      </c>
      <c r="K45" s="85" t="b">
        <v>0</v>
      </c>
      <c r="L45" s="85" t="b">
        <v>0</v>
      </c>
    </row>
    <row r="46" spans="1:12" ht="15">
      <c r="A46" s="85" t="s">
        <v>243</v>
      </c>
      <c r="B46" s="85" t="s">
        <v>1268</v>
      </c>
      <c r="C46" s="85">
        <v>3</v>
      </c>
      <c r="D46" s="123">
        <v>0.004443379168033158</v>
      </c>
      <c r="E46" s="123">
        <v>1.3686293691617908</v>
      </c>
      <c r="F46" s="85" t="s">
        <v>1664</v>
      </c>
      <c r="G46" s="85" t="b">
        <v>0</v>
      </c>
      <c r="H46" s="85" t="b">
        <v>0</v>
      </c>
      <c r="I46" s="85" t="b">
        <v>0</v>
      </c>
      <c r="J46" s="85" t="b">
        <v>1</v>
      </c>
      <c r="K46" s="85" t="b">
        <v>0</v>
      </c>
      <c r="L46" s="85" t="b">
        <v>0</v>
      </c>
    </row>
    <row r="47" spans="1:12" ht="15">
      <c r="A47" s="85" t="s">
        <v>1268</v>
      </c>
      <c r="B47" s="85" t="s">
        <v>1269</v>
      </c>
      <c r="C47" s="85">
        <v>3</v>
      </c>
      <c r="D47" s="123">
        <v>0.004443379168033158</v>
      </c>
      <c r="E47" s="123">
        <v>2.4712917110589383</v>
      </c>
      <c r="F47" s="85" t="s">
        <v>1664</v>
      </c>
      <c r="G47" s="85" t="b">
        <v>1</v>
      </c>
      <c r="H47" s="85" t="b">
        <v>0</v>
      </c>
      <c r="I47" s="85" t="b">
        <v>0</v>
      </c>
      <c r="J47" s="85" t="b">
        <v>0</v>
      </c>
      <c r="K47" s="85" t="b">
        <v>0</v>
      </c>
      <c r="L47" s="85" t="b">
        <v>0</v>
      </c>
    </row>
    <row r="48" spans="1:12" ht="15">
      <c r="A48" s="85" t="s">
        <v>1269</v>
      </c>
      <c r="B48" s="85" t="s">
        <v>1270</v>
      </c>
      <c r="C48" s="85">
        <v>3</v>
      </c>
      <c r="D48" s="123">
        <v>0.004443379168033158</v>
      </c>
      <c r="E48" s="123">
        <v>2.346352974450639</v>
      </c>
      <c r="F48" s="85" t="s">
        <v>1664</v>
      </c>
      <c r="G48" s="85" t="b">
        <v>0</v>
      </c>
      <c r="H48" s="85" t="b">
        <v>0</v>
      </c>
      <c r="I48" s="85" t="b">
        <v>0</v>
      </c>
      <c r="J48" s="85" t="b">
        <v>0</v>
      </c>
      <c r="K48" s="85" t="b">
        <v>0</v>
      </c>
      <c r="L48" s="85" t="b">
        <v>0</v>
      </c>
    </row>
    <row r="49" spans="1:12" ht="15">
      <c r="A49" s="85" t="s">
        <v>1270</v>
      </c>
      <c r="B49" s="85" t="s">
        <v>1271</v>
      </c>
      <c r="C49" s="85">
        <v>3</v>
      </c>
      <c r="D49" s="123">
        <v>0.004443379168033158</v>
      </c>
      <c r="E49" s="123">
        <v>2.346352974450639</v>
      </c>
      <c r="F49" s="85" t="s">
        <v>1664</v>
      </c>
      <c r="G49" s="85" t="b">
        <v>0</v>
      </c>
      <c r="H49" s="85" t="b">
        <v>0</v>
      </c>
      <c r="I49" s="85" t="b">
        <v>0</v>
      </c>
      <c r="J49" s="85" t="b">
        <v>0</v>
      </c>
      <c r="K49" s="85" t="b">
        <v>0</v>
      </c>
      <c r="L49" s="85" t="b">
        <v>0</v>
      </c>
    </row>
    <row r="50" spans="1:12" ht="15">
      <c r="A50" s="85" t="s">
        <v>1271</v>
      </c>
      <c r="B50" s="85" t="s">
        <v>1272</v>
      </c>
      <c r="C50" s="85">
        <v>3</v>
      </c>
      <c r="D50" s="123">
        <v>0.004443379168033158</v>
      </c>
      <c r="E50" s="123">
        <v>2.4712917110589383</v>
      </c>
      <c r="F50" s="85" t="s">
        <v>1664</v>
      </c>
      <c r="G50" s="85" t="b">
        <v>0</v>
      </c>
      <c r="H50" s="85" t="b">
        <v>0</v>
      </c>
      <c r="I50" s="85" t="b">
        <v>0</v>
      </c>
      <c r="J50" s="85" t="b">
        <v>0</v>
      </c>
      <c r="K50" s="85" t="b">
        <v>0</v>
      </c>
      <c r="L50" s="85" t="b">
        <v>0</v>
      </c>
    </row>
    <row r="51" spans="1:12" ht="15">
      <c r="A51" s="85" t="s">
        <v>1272</v>
      </c>
      <c r="B51" s="85" t="s">
        <v>1273</v>
      </c>
      <c r="C51" s="85">
        <v>3</v>
      </c>
      <c r="D51" s="123">
        <v>0.004443379168033158</v>
      </c>
      <c r="E51" s="123">
        <v>2.2214142378423385</v>
      </c>
      <c r="F51" s="85" t="s">
        <v>1664</v>
      </c>
      <c r="G51" s="85" t="b">
        <v>0</v>
      </c>
      <c r="H51" s="85" t="b">
        <v>0</v>
      </c>
      <c r="I51" s="85" t="b">
        <v>0</v>
      </c>
      <c r="J51" s="85" t="b">
        <v>0</v>
      </c>
      <c r="K51" s="85" t="b">
        <v>0</v>
      </c>
      <c r="L51" s="85" t="b">
        <v>0</v>
      </c>
    </row>
    <row r="52" spans="1:12" ht="15">
      <c r="A52" s="85" t="s">
        <v>1273</v>
      </c>
      <c r="B52" s="85" t="s">
        <v>254</v>
      </c>
      <c r="C52" s="85">
        <v>3</v>
      </c>
      <c r="D52" s="123">
        <v>0.004443379168033158</v>
      </c>
      <c r="E52" s="123">
        <v>2.346352974450639</v>
      </c>
      <c r="F52" s="85" t="s">
        <v>1664</v>
      </c>
      <c r="G52" s="85" t="b">
        <v>0</v>
      </c>
      <c r="H52" s="85" t="b">
        <v>0</v>
      </c>
      <c r="I52" s="85" t="b">
        <v>0</v>
      </c>
      <c r="J52" s="85" t="b">
        <v>0</v>
      </c>
      <c r="K52" s="85" t="b">
        <v>0</v>
      </c>
      <c r="L52" s="85" t="b">
        <v>0</v>
      </c>
    </row>
    <row r="53" spans="1:12" ht="15">
      <c r="A53" s="85" t="s">
        <v>254</v>
      </c>
      <c r="B53" s="85" t="s">
        <v>1543</v>
      </c>
      <c r="C53" s="85">
        <v>3</v>
      </c>
      <c r="D53" s="123">
        <v>0.004443379168033158</v>
      </c>
      <c r="E53" s="123">
        <v>2.4712917110589383</v>
      </c>
      <c r="F53" s="85" t="s">
        <v>1664</v>
      </c>
      <c r="G53" s="85" t="b">
        <v>0</v>
      </c>
      <c r="H53" s="85" t="b">
        <v>0</v>
      </c>
      <c r="I53" s="85" t="b">
        <v>0</v>
      </c>
      <c r="J53" s="85" t="b">
        <v>0</v>
      </c>
      <c r="K53" s="85" t="b">
        <v>0</v>
      </c>
      <c r="L53" s="85" t="b">
        <v>0</v>
      </c>
    </row>
    <row r="54" spans="1:12" ht="15">
      <c r="A54" s="85" t="s">
        <v>1543</v>
      </c>
      <c r="B54" s="85" t="s">
        <v>1544</v>
      </c>
      <c r="C54" s="85">
        <v>3</v>
      </c>
      <c r="D54" s="123">
        <v>0.004443379168033158</v>
      </c>
      <c r="E54" s="123">
        <v>2.4712917110589383</v>
      </c>
      <c r="F54" s="85" t="s">
        <v>1664</v>
      </c>
      <c r="G54" s="85" t="b">
        <v>0</v>
      </c>
      <c r="H54" s="85" t="b">
        <v>0</v>
      </c>
      <c r="I54" s="85" t="b">
        <v>0</v>
      </c>
      <c r="J54" s="85" t="b">
        <v>0</v>
      </c>
      <c r="K54" s="85" t="b">
        <v>0</v>
      </c>
      <c r="L54" s="85" t="b">
        <v>0</v>
      </c>
    </row>
    <row r="55" spans="1:12" ht="15">
      <c r="A55" s="85" t="s">
        <v>1544</v>
      </c>
      <c r="B55" s="85" t="s">
        <v>1545</v>
      </c>
      <c r="C55" s="85">
        <v>3</v>
      </c>
      <c r="D55" s="123">
        <v>0.004443379168033158</v>
      </c>
      <c r="E55" s="123">
        <v>2.4712917110589383</v>
      </c>
      <c r="F55" s="85" t="s">
        <v>1664</v>
      </c>
      <c r="G55" s="85" t="b">
        <v>0</v>
      </c>
      <c r="H55" s="85" t="b">
        <v>0</v>
      </c>
      <c r="I55" s="85" t="b">
        <v>0</v>
      </c>
      <c r="J55" s="85" t="b">
        <v>0</v>
      </c>
      <c r="K55" s="85" t="b">
        <v>0</v>
      </c>
      <c r="L55" s="85" t="b">
        <v>0</v>
      </c>
    </row>
    <row r="56" spans="1:12" ht="15">
      <c r="A56" s="85" t="s">
        <v>1277</v>
      </c>
      <c r="B56" s="85" t="s">
        <v>1278</v>
      </c>
      <c r="C56" s="85">
        <v>3</v>
      </c>
      <c r="D56" s="123">
        <v>0.004443379168033158</v>
      </c>
      <c r="E56" s="123">
        <v>2.4712917110589383</v>
      </c>
      <c r="F56" s="85" t="s">
        <v>1664</v>
      </c>
      <c r="G56" s="85" t="b">
        <v>0</v>
      </c>
      <c r="H56" s="85" t="b">
        <v>0</v>
      </c>
      <c r="I56" s="85" t="b">
        <v>0</v>
      </c>
      <c r="J56" s="85" t="b">
        <v>0</v>
      </c>
      <c r="K56" s="85" t="b">
        <v>0</v>
      </c>
      <c r="L56" s="85" t="b">
        <v>0</v>
      </c>
    </row>
    <row r="57" spans="1:12" ht="15">
      <c r="A57" s="85" t="s">
        <v>1278</v>
      </c>
      <c r="B57" s="85" t="s">
        <v>1279</v>
      </c>
      <c r="C57" s="85">
        <v>3</v>
      </c>
      <c r="D57" s="123">
        <v>0.004443379168033158</v>
      </c>
      <c r="E57" s="123">
        <v>2.4712917110589383</v>
      </c>
      <c r="F57" s="85" t="s">
        <v>1664</v>
      </c>
      <c r="G57" s="85" t="b">
        <v>0</v>
      </c>
      <c r="H57" s="85" t="b">
        <v>0</v>
      </c>
      <c r="I57" s="85" t="b">
        <v>0</v>
      </c>
      <c r="J57" s="85" t="b">
        <v>0</v>
      </c>
      <c r="K57" s="85" t="b">
        <v>0</v>
      </c>
      <c r="L57" s="85" t="b">
        <v>0</v>
      </c>
    </row>
    <row r="58" spans="1:12" ht="15">
      <c r="A58" s="85" t="s">
        <v>1279</v>
      </c>
      <c r="B58" s="85" t="s">
        <v>1280</v>
      </c>
      <c r="C58" s="85">
        <v>3</v>
      </c>
      <c r="D58" s="123">
        <v>0.004443379168033158</v>
      </c>
      <c r="E58" s="123">
        <v>2.4712917110589383</v>
      </c>
      <c r="F58" s="85" t="s">
        <v>1664</v>
      </c>
      <c r="G58" s="85" t="b">
        <v>0</v>
      </c>
      <c r="H58" s="85" t="b">
        <v>0</v>
      </c>
      <c r="I58" s="85" t="b">
        <v>0</v>
      </c>
      <c r="J58" s="85" t="b">
        <v>0</v>
      </c>
      <c r="K58" s="85" t="b">
        <v>0</v>
      </c>
      <c r="L58" s="85" t="b">
        <v>0</v>
      </c>
    </row>
    <row r="59" spans="1:12" ht="15">
      <c r="A59" s="85" t="s">
        <v>1280</v>
      </c>
      <c r="B59" s="85" t="s">
        <v>1281</v>
      </c>
      <c r="C59" s="85">
        <v>3</v>
      </c>
      <c r="D59" s="123">
        <v>0.004443379168033158</v>
      </c>
      <c r="E59" s="123">
        <v>2.4712917110589383</v>
      </c>
      <c r="F59" s="85" t="s">
        <v>1664</v>
      </c>
      <c r="G59" s="85" t="b">
        <v>0</v>
      </c>
      <c r="H59" s="85" t="b">
        <v>0</v>
      </c>
      <c r="I59" s="85" t="b">
        <v>0</v>
      </c>
      <c r="J59" s="85" t="b">
        <v>0</v>
      </c>
      <c r="K59" s="85" t="b">
        <v>0</v>
      </c>
      <c r="L59" s="85" t="b">
        <v>0</v>
      </c>
    </row>
    <row r="60" spans="1:12" ht="15">
      <c r="A60" s="85" t="s">
        <v>1281</v>
      </c>
      <c r="B60" s="85" t="s">
        <v>1282</v>
      </c>
      <c r="C60" s="85">
        <v>3</v>
      </c>
      <c r="D60" s="123">
        <v>0.004443379168033158</v>
      </c>
      <c r="E60" s="123">
        <v>2.4712917110589383</v>
      </c>
      <c r="F60" s="85" t="s">
        <v>1664</v>
      </c>
      <c r="G60" s="85" t="b">
        <v>0</v>
      </c>
      <c r="H60" s="85" t="b">
        <v>0</v>
      </c>
      <c r="I60" s="85" t="b">
        <v>0</v>
      </c>
      <c r="J60" s="85" t="b">
        <v>0</v>
      </c>
      <c r="K60" s="85" t="b">
        <v>0</v>
      </c>
      <c r="L60" s="85" t="b">
        <v>0</v>
      </c>
    </row>
    <row r="61" spans="1:12" ht="15">
      <c r="A61" s="85" t="s">
        <v>1282</v>
      </c>
      <c r="B61" s="85" t="s">
        <v>1283</v>
      </c>
      <c r="C61" s="85">
        <v>3</v>
      </c>
      <c r="D61" s="123">
        <v>0.004443379168033158</v>
      </c>
      <c r="E61" s="123">
        <v>2.249442961442582</v>
      </c>
      <c r="F61" s="85" t="s">
        <v>1664</v>
      </c>
      <c r="G61" s="85" t="b">
        <v>0</v>
      </c>
      <c r="H61" s="85" t="b">
        <v>0</v>
      </c>
      <c r="I61" s="85" t="b">
        <v>0</v>
      </c>
      <c r="J61" s="85" t="b">
        <v>0</v>
      </c>
      <c r="K61" s="85" t="b">
        <v>0</v>
      </c>
      <c r="L61" s="85" t="b">
        <v>0</v>
      </c>
    </row>
    <row r="62" spans="1:12" ht="15">
      <c r="A62" s="85" t="s">
        <v>1283</v>
      </c>
      <c r="B62" s="85" t="s">
        <v>1284</v>
      </c>
      <c r="C62" s="85">
        <v>3</v>
      </c>
      <c r="D62" s="123">
        <v>0.004443379168033158</v>
      </c>
      <c r="E62" s="123">
        <v>2.249442961442582</v>
      </c>
      <c r="F62" s="85" t="s">
        <v>1664</v>
      </c>
      <c r="G62" s="85" t="b">
        <v>0</v>
      </c>
      <c r="H62" s="85" t="b">
        <v>0</v>
      </c>
      <c r="I62" s="85" t="b">
        <v>0</v>
      </c>
      <c r="J62" s="85" t="b">
        <v>0</v>
      </c>
      <c r="K62" s="85" t="b">
        <v>0</v>
      </c>
      <c r="L62" s="85" t="b">
        <v>0</v>
      </c>
    </row>
    <row r="63" spans="1:12" ht="15">
      <c r="A63" s="85" t="s">
        <v>1284</v>
      </c>
      <c r="B63" s="85" t="s">
        <v>1285</v>
      </c>
      <c r="C63" s="85">
        <v>3</v>
      </c>
      <c r="D63" s="123">
        <v>0.004443379168033158</v>
      </c>
      <c r="E63" s="123">
        <v>2.4712917110589383</v>
      </c>
      <c r="F63" s="85" t="s">
        <v>1664</v>
      </c>
      <c r="G63" s="85" t="b">
        <v>0</v>
      </c>
      <c r="H63" s="85" t="b">
        <v>0</v>
      </c>
      <c r="I63" s="85" t="b">
        <v>0</v>
      </c>
      <c r="J63" s="85" t="b">
        <v>0</v>
      </c>
      <c r="K63" s="85" t="b">
        <v>0</v>
      </c>
      <c r="L63" s="85" t="b">
        <v>0</v>
      </c>
    </row>
    <row r="64" spans="1:12" ht="15">
      <c r="A64" s="85" t="s">
        <v>1265</v>
      </c>
      <c r="B64" s="85" t="s">
        <v>1246</v>
      </c>
      <c r="C64" s="85">
        <v>3</v>
      </c>
      <c r="D64" s="123">
        <v>0.004443379168033158</v>
      </c>
      <c r="E64" s="123">
        <v>1.6473829701146199</v>
      </c>
      <c r="F64" s="85" t="s">
        <v>1664</v>
      </c>
      <c r="G64" s="85" t="b">
        <v>0</v>
      </c>
      <c r="H64" s="85" t="b">
        <v>0</v>
      </c>
      <c r="I64" s="85" t="b">
        <v>0</v>
      </c>
      <c r="J64" s="85" t="b">
        <v>0</v>
      </c>
      <c r="K64" s="85" t="b">
        <v>0</v>
      </c>
      <c r="L64" s="85" t="b">
        <v>0</v>
      </c>
    </row>
    <row r="65" spans="1:12" ht="15">
      <c r="A65" s="85" t="s">
        <v>1552</v>
      </c>
      <c r="B65" s="85" t="s">
        <v>1247</v>
      </c>
      <c r="C65" s="85">
        <v>2</v>
      </c>
      <c r="D65" s="123">
        <v>0.0033253275396283206</v>
      </c>
      <c r="E65" s="123">
        <v>2.0453229787866576</v>
      </c>
      <c r="F65" s="85" t="s">
        <v>1664</v>
      </c>
      <c r="G65" s="85" t="b">
        <v>0</v>
      </c>
      <c r="H65" s="85" t="b">
        <v>0</v>
      </c>
      <c r="I65" s="85" t="b">
        <v>0</v>
      </c>
      <c r="J65" s="85" t="b">
        <v>0</v>
      </c>
      <c r="K65" s="85" t="b">
        <v>0</v>
      </c>
      <c r="L65" s="85" t="b">
        <v>0</v>
      </c>
    </row>
    <row r="66" spans="1:12" ht="15">
      <c r="A66" s="85" t="s">
        <v>1555</v>
      </c>
      <c r="B66" s="85" t="s">
        <v>1518</v>
      </c>
      <c r="C66" s="85">
        <v>2</v>
      </c>
      <c r="D66" s="123">
        <v>0.0033253275396283206</v>
      </c>
      <c r="E66" s="123">
        <v>2.346352974450639</v>
      </c>
      <c r="F66" s="85" t="s">
        <v>1664</v>
      </c>
      <c r="G66" s="85" t="b">
        <v>1</v>
      </c>
      <c r="H66" s="85" t="b">
        <v>0</v>
      </c>
      <c r="I66" s="85" t="b">
        <v>0</v>
      </c>
      <c r="J66" s="85" t="b">
        <v>1</v>
      </c>
      <c r="K66" s="85" t="b">
        <v>0</v>
      </c>
      <c r="L66" s="85" t="b">
        <v>0</v>
      </c>
    </row>
    <row r="67" spans="1:12" ht="15">
      <c r="A67" s="85" t="s">
        <v>1518</v>
      </c>
      <c r="B67" s="85" t="s">
        <v>1519</v>
      </c>
      <c r="C67" s="85">
        <v>2</v>
      </c>
      <c r="D67" s="123">
        <v>0.0033253275396283206</v>
      </c>
      <c r="E67" s="123">
        <v>2.0453229787866576</v>
      </c>
      <c r="F67" s="85" t="s">
        <v>1664</v>
      </c>
      <c r="G67" s="85" t="b">
        <v>1</v>
      </c>
      <c r="H67" s="85" t="b">
        <v>0</v>
      </c>
      <c r="I67" s="85" t="b">
        <v>0</v>
      </c>
      <c r="J67" s="85" t="b">
        <v>0</v>
      </c>
      <c r="K67" s="85" t="b">
        <v>0</v>
      </c>
      <c r="L67" s="85" t="b">
        <v>0</v>
      </c>
    </row>
    <row r="68" spans="1:12" ht="15">
      <c r="A68" s="85" t="s">
        <v>1247</v>
      </c>
      <c r="B68" s="85" t="s">
        <v>1520</v>
      </c>
      <c r="C68" s="85">
        <v>2</v>
      </c>
      <c r="D68" s="123">
        <v>0.0033253275396283206</v>
      </c>
      <c r="E68" s="123">
        <v>1.869231719730976</v>
      </c>
      <c r="F68" s="85" t="s">
        <v>1664</v>
      </c>
      <c r="G68" s="85" t="b">
        <v>0</v>
      </c>
      <c r="H68" s="85" t="b">
        <v>0</v>
      </c>
      <c r="I68" s="85" t="b">
        <v>0</v>
      </c>
      <c r="J68" s="85" t="b">
        <v>0</v>
      </c>
      <c r="K68" s="85" t="b">
        <v>0</v>
      </c>
      <c r="L68" s="85" t="b">
        <v>0</v>
      </c>
    </row>
    <row r="69" spans="1:12" ht="15">
      <c r="A69" s="85" t="s">
        <v>1520</v>
      </c>
      <c r="B69" s="85" t="s">
        <v>1244</v>
      </c>
      <c r="C69" s="85">
        <v>2</v>
      </c>
      <c r="D69" s="123">
        <v>0.0033253275396283206</v>
      </c>
      <c r="E69" s="123">
        <v>1.6059902849563947</v>
      </c>
      <c r="F69" s="85" t="s">
        <v>1664</v>
      </c>
      <c r="G69" s="85" t="b">
        <v>0</v>
      </c>
      <c r="H69" s="85" t="b">
        <v>0</v>
      </c>
      <c r="I69" s="85" t="b">
        <v>0</v>
      </c>
      <c r="J69" s="85" t="b">
        <v>0</v>
      </c>
      <c r="K69" s="85" t="b">
        <v>0</v>
      </c>
      <c r="L69" s="85" t="b">
        <v>0</v>
      </c>
    </row>
    <row r="70" spans="1:12" ht="15">
      <c r="A70" s="85" t="s">
        <v>1244</v>
      </c>
      <c r="B70" s="85" t="s">
        <v>1239</v>
      </c>
      <c r="C70" s="85">
        <v>2</v>
      </c>
      <c r="D70" s="123">
        <v>0.0033253275396283206</v>
      </c>
      <c r="E70" s="123">
        <v>1.031959017228676</v>
      </c>
      <c r="F70" s="85" t="s">
        <v>1664</v>
      </c>
      <c r="G70" s="85" t="b">
        <v>0</v>
      </c>
      <c r="H70" s="85" t="b">
        <v>0</v>
      </c>
      <c r="I70" s="85" t="b">
        <v>0</v>
      </c>
      <c r="J70" s="85" t="b">
        <v>0</v>
      </c>
      <c r="K70" s="85" t="b">
        <v>0</v>
      </c>
      <c r="L70" s="85" t="b">
        <v>0</v>
      </c>
    </row>
    <row r="71" spans="1:12" ht="15">
      <c r="A71" s="85" t="s">
        <v>1239</v>
      </c>
      <c r="B71" s="85" t="s">
        <v>1520</v>
      </c>
      <c r="C71" s="85">
        <v>2</v>
      </c>
      <c r="D71" s="123">
        <v>0.0033253275396283206</v>
      </c>
      <c r="E71" s="123">
        <v>1.4712917110589385</v>
      </c>
      <c r="F71" s="85" t="s">
        <v>1664</v>
      </c>
      <c r="G71" s="85" t="b">
        <v>0</v>
      </c>
      <c r="H71" s="85" t="b">
        <v>0</v>
      </c>
      <c r="I71" s="85" t="b">
        <v>0</v>
      </c>
      <c r="J71" s="85" t="b">
        <v>0</v>
      </c>
      <c r="K71" s="85" t="b">
        <v>0</v>
      </c>
      <c r="L71" s="85" t="b">
        <v>0</v>
      </c>
    </row>
    <row r="72" spans="1:12" ht="15">
      <c r="A72" s="85" t="s">
        <v>1520</v>
      </c>
      <c r="B72" s="85" t="s">
        <v>1536</v>
      </c>
      <c r="C72" s="85">
        <v>2</v>
      </c>
      <c r="D72" s="123">
        <v>0.0033253275396283206</v>
      </c>
      <c r="E72" s="123">
        <v>2.1702617153949575</v>
      </c>
      <c r="F72" s="85" t="s">
        <v>1664</v>
      </c>
      <c r="G72" s="85" t="b">
        <v>0</v>
      </c>
      <c r="H72" s="85" t="b">
        <v>0</v>
      </c>
      <c r="I72" s="85" t="b">
        <v>0</v>
      </c>
      <c r="J72" s="85" t="b">
        <v>0</v>
      </c>
      <c r="K72" s="85" t="b">
        <v>0</v>
      </c>
      <c r="L72" s="85" t="b">
        <v>0</v>
      </c>
    </row>
    <row r="73" spans="1:12" ht="15">
      <c r="A73" s="85" t="s">
        <v>1536</v>
      </c>
      <c r="B73" s="85" t="s">
        <v>1556</v>
      </c>
      <c r="C73" s="85">
        <v>2</v>
      </c>
      <c r="D73" s="123">
        <v>0.0033253275396283206</v>
      </c>
      <c r="E73" s="123">
        <v>2.4712917110589383</v>
      </c>
      <c r="F73" s="85" t="s">
        <v>1664</v>
      </c>
      <c r="G73" s="85" t="b">
        <v>0</v>
      </c>
      <c r="H73" s="85" t="b">
        <v>0</v>
      </c>
      <c r="I73" s="85" t="b">
        <v>0</v>
      </c>
      <c r="J73" s="85" t="b">
        <v>0</v>
      </c>
      <c r="K73" s="85" t="b">
        <v>0</v>
      </c>
      <c r="L73" s="85" t="b">
        <v>0</v>
      </c>
    </row>
    <row r="74" spans="1:12" ht="15">
      <c r="A74" s="85" t="s">
        <v>1556</v>
      </c>
      <c r="B74" s="85" t="s">
        <v>1521</v>
      </c>
      <c r="C74" s="85">
        <v>2</v>
      </c>
      <c r="D74" s="123">
        <v>0.0033253275396283206</v>
      </c>
      <c r="E74" s="123">
        <v>2.346352974450639</v>
      </c>
      <c r="F74" s="85" t="s">
        <v>1664</v>
      </c>
      <c r="G74" s="85" t="b">
        <v>0</v>
      </c>
      <c r="H74" s="85" t="b">
        <v>0</v>
      </c>
      <c r="I74" s="85" t="b">
        <v>0</v>
      </c>
      <c r="J74" s="85" t="b">
        <v>0</v>
      </c>
      <c r="K74" s="85" t="b">
        <v>0</v>
      </c>
      <c r="L74" s="85" t="b">
        <v>0</v>
      </c>
    </row>
    <row r="75" spans="1:12" ht="15">
      <c r="A75" s="85" t="s">
        <v>1557</v>
      </c>
      <c r="B75" s="85" t="s">
        <v>1558</v>
      </c>
      <c r="C75" s="85">
        <v>2</v>
      </c>
      <c r="D75" s="123">
        <v>0.0033253275396283206</v>
      </c>
      <c r="E75" s="123">
        <v>2.6473829701146196</v>
      </c>
      <c r="F75" s="85" t="s">
        <v>1664</v>
      </c>
      <c r="G75" s="85" t="b">
        <v>1</v>
      </c>
      <c r="H75" s="85" t="b">
        <v>0</v>
      </c>
      <c r="I75" s="85" t="b">
        <v>0</v>
      </c>
      <c r="J75" s="85" t="b">
        <v>0</v>
      </c>
      <c r="K75" s="85" t="b">
        <v>0</v>
      </c>
      <c r="L75" s="85" t="b">
        <v>0</v>
      </c>
    </row>
    <row r="76" spans="1:12" ht="15">
      <c r="A76" s="85" t="s">
        <v>1558</v>
      </c>
      <c r="B76" s="85" t="s">
        <v>212</v>
      </c>
      <c r="C76" s="85">
        <v>2</v>
      </c>
      <c r="D76" s="123">
        <v>0.0033253275396283206</v>
      </c>
      <c r="E76" s="123">
        <v>2.346352974450639</v>
      </c>
      <c r="F76" s="85" t="s">
        <v>1664</v>
      </c>
      <c r="G76" s="85" t="b">
        <v>0</v>
      </c>
      <c r="H76" s="85" t="b">
        <v>0</v>
      </c>
      <c r="I76" s="85" t="b">
        <v>0</v>
      </c>
      <c r="J76" s="85" t="b">
        <v>0</v>
      </c>
      <c r="K76" s="85" t="b">
        <v>0</v>
      </c>
      <c r="L76" s="85" t="b">
        <v>0</v>
      </c>
    </row>
    <row r="77" spans="1:12" ht="15">
      <c r="A77" s="85" t="s">
        <v>212</v>
      </c>
      <c r="B77" s="85" t="s">
        <v>1283</v>
      </c>
      <c r="C77" s="85">
        <v>2</v>
      </c>
      <c r="D77" s="123">
        <v>0.0033253275396283206</v>
      </c>
      <c r="E77" s="123">
        <v>1.7053749170923067</v>
      </c>
      <c r="F77" s="85" t="s">
        <v>1664</v>
      </c>
      <c r="G77" s="85" t="b">
        <v>0</v>
      </c>
      <c r="H77" s="85" t="b">
        <v>0</v>
      </c>
      <c r="I77" s="85" t="b">
        <v>0</v>
      </c>
      <c r="J77" s="85" t="b">
        <v>0</v>
      </c>
      <c r="K77" s="85" t="b">
        <v>0</v>
      </c>
      <c r="L77" s="85" t="b">
        <v>0</v>
      </c>
    </row>
    <row r="78" spans="1:12" ht="15">
      <c r="A78" s="85" t="s">
        <v>1283</v>
      </c>
      <c r="B78" s="85" t="s">
        <v>1559</v>
      </c>
      <c r="C78" s="85">
        <v>2</v>
      </c>
      <c r="D78" s="123">
        <v>0.0033253275396283206</v>
      </c>
      <c r="E78" s="123">
        <v>2.249442961442582</v>
      </c>
      <c r="F78" s="85" t="s">
        <v>1664</v>
      </c>
      <c r="G78" s="85" t="b">
        <v>0</v>
      </c>
      <c r="H78" s="85" t="b">
        <v>0</v>
      </c>
      <c r="I78" s="85" t="b">
        <v>0</v>
      </c>
      <c r="J78" s="85" t="b">
        <v>0</v>
      </c>
      <c r="K78" s="85" t="b">
        <v>0</v>
      </c>
      <c r="L78" s="85" t="b">
        <v>0</v>
      </c>
    </row>
    <row r="79" spans="1:12" ht="15">
      <c r="A79" s="85" t="s">
        <v>1559</v>
      </c>
      <c r="B79" s="85" t="s">
        <v>264</v>
      </c>
      <c r="C79" s="85">
        <v>2</v>
      </c>
      <c r="D79" s="123">
        <v>0.0033253275396283206</v>
      </c>
      <c r="E79" s="123">
        <v>2.6473829701146196</v>
      </c>
      <c r="F79" s="85" t="s">
        <v>1664</v>
      </c>
      <c r="G79" s="85" t="b">
        <v>0</v>
      </c>
      <c r="H79" s="85" t="b">
        <v>0</v>
      </c>
      <c r="I79" s="85" t="b">
        <v>0</v>
      </c>
      <c r="J79" s="85" t="b">
        <v>0</v>
      </c>
      <c r="K79" s="85" t="b">
        <v>0</v>
      </c>
      <c r="L79" s="85" t="b">
        <v>0</v>
      </c>
    </row>
    <row r="80" spans="1:12" ht="15">
      <c r="A80" s="85" t="s">
        <v>264</v>
      </c>
      <c r="B80" s="85" t="s">
        <v>1522</v>
      </c>
      <c r="C80" s="85">
        <v>2</v>
      </c>
      <c r="D80" s="123">
        <v>0.0033253275396283206</v>
      </c>
      <c r="E80" s="123">
        <v>2.346352974450639</v>
      </c>
      <c r="F80" s="85" t="s">
        <v>1664</v>
      </c>
      <c r="G80" s="85" t="b">
        <v>0</v>
      </c>
      <c r="H80" s="85" t="b">
        <v>0</v>
      </c>
      <c r="I80" s="85" t="b">
        <v>0</v>
      </c>
      <c r="J80" s="85" t="b">
        <v>0</v>
      </c>
      <c r="K80" s="85" t="b">
        <v>0</v>
      </c>
      <c r="L80" s="85" t="b">
        <v>0</v>
      </c>
    </row>
    <row r="81" spans="1:12" ht="15">
      <c r="A81" s="85" t="s">
        <v>1522</v>
      </c>
      <c r="B81" s="85" t="s">
        <v>1214</v>
      </c>
      <c r="C81" s="85">
        <v>2</v>
      </c>
      <c r="D81" s="123">
        <v>0.0033253275396283206</v>
      </c>
      <c r="E81" s="123">
        <v>1.9484129657786011</v>
      </c>
      <c r="F81" s="85" t="s">
        <v>1664</v>
      </c>
      <c r="G81" s="85" t="b">
        <v>0</v>
      </c>
      <c r="H81" s="85" t="b">
        <v>0</v>
      </c>
      <c r="I81" s="85" t="b">
        <v>0</v>
      </c>
      <c r="J81" s="85" t="b">
        <v>0</v>
      </c>
      <c r="K81" s="85" t="b">
        <v>0</v>
      </c>
      <c r="L81" s="85" t="b">
        <v>0</v>
      </c>
    </row>
    <row r="82" spans="1:12" ht="15">
      <c r="A82" s="85" t="s">
        <v>1214</v>
      </c>
      <c r="B82" s="85" t="s">
        <v>1560</v>
      </c>
      <c r="C82" s="85">
        <v>2</v>
      </c>
      <c r="D82" s="123">
        <v>0.0033253275396283206</v>
      </c>
      <c r="E82" s="123">
        <v>2.249442961442582</v>
      </c>
      <c r="F82" s="85" t="s">
        <v>1664</v>
      </c>
      <c r="G82" s="85" t="b">
        <v>0</v>
      </c>
      <c r="H82" s="85" t="b">
        <v>0</v>
      </c>
      <c r="I82" s="85" t="b">
        <v>0</v>
      </c>
      <c r="J82" s="85" t="b">
        <v>0</v>
      </c>
      <c r="K82" s="85" t="b">
        <v>0</v>
      </c>
      <c r="L82" s="85" t="b">
        <v>0</v>
      </c>
    </row>
    <row r="83" spans="1:12" ht="15">
      <c r="A83" s="85" t="s">
        <v>1560</v>
      </c>
      <c r="B83" s="85" t="s">
        <v>1523</v>
      </c>
      <c r="C83" s="85">
        <v>2</v>
      </c>
      <c r="D83" s="123">
        <v>0.0033253275396283206</v>
      </c>
      <c r="E83" s="123">
        <v>2.346352974450639</v>
      </c>
      <c r="F83" s="85" t="s">
        <v>1664</v>
      </c>
      <c r="G83" s="85" t="b">
        <v>0</v>
      </c>
      <c r="H83" s="85" t="b">
        <v>0</v>
      </c>
      <c r="I83" s="85" t="b">
        <v>0</v>
      </c>
      <c r="J83" s="85" t="b">
        <v>1</v>
      </c>
      <c r="K83" s="85" t="b">
        <v>0</v>
      </c>
      <c r="L83" s="85" t="b">
        <v>0</v>
      </c>
    </row>
    <row r="84" spans="1:12" ht="15">
      <c r="A84" s="85" t="s">
        <v>1523</v>
      </c>
      <c r="B84" s="85" t="s">
        <v>1561</v>
      </c>
      <c r="C84" s="85">
        <v>2</v>
      </c>
      <c r="D84" s="123">
        <v>0.0033253275396283206</v>
      </c>
      <c r="E84" s="123">
        <v>2.346352974450639</v>
      </c>
      <c r="F84" s="85" t="s">
        <v>1664</v>
      </c>
      <c r="G84" s="85" t="b">
        <v>1</v>
      </c>
      <c r="H84" s="85" t="b">
        <v>0</v>
      </c>
      <c r="I84" s="85" t="b">
        <v>0</v>
      </c>
      <c r="J84" s="85" t="b">
        <v>0</v>
      </c>
      <c r="K84" s="85" t="b">
        <v>0</v>
      </c>
      <c r="L84" s="85" t="b">
        <v>0</v>
      </c>
    </row>
    <row r="85" spans="1:12" ht="15">
      <c r="A85" s="85" t="s">
        <v>1275</v>
      </c>
      <c r="B85" s="85" t="s">
        <v>1562</v>
      </c>
      <c r="C85" s="85">
        <v>2</v>
      </c>
      <c r="D85" s="123">
        <v>0.0033253275396283206</v>
      </c>
      <c r="E85" s="123">
        <v>2.4712917110589383</v>
      </c>
      <c r="F85" s="85" t="s">
        <v>1664</v>
      </c>
      <c r="G85" s="85" t="b">
        <v>0</v>
      </c>
      <c r="H85" s="85" t="b">
        <v>0</v>
      </c>
      <c r="I85" s="85" t="b">
        <v>0</v>
      </c>
      <c r="J85" s="85" t="b">
        <v>0</v>
      </c>
      <c r="K85" s="85" t="b">
        <v>0</v>
      </c>
      <c r="L85" s="85" t="b">
        <v>0</v>
      </c>
    </row>
    <row r="86" spans="1:12" ht="15">
      <c r="A86" s="85" t="s">
        <v>1562</v>
      </c>
      <c r="B86" s="85" t="s">
        <v>1563</v>
      </c>
      <c r="C86" s="85">
        <v>2</v>
      </c>
      <c r="D86" s="123">
        <v>0.0033253275396283206</v>
      </c>
      <c r="E86" s="123">
        <v>2.6473829701146196</v>
      </c>
      <c r="F86" s="85" t="s">
        <v>1664</v>
      </c>
      <c r="G86" s="85" t="b">
        <v>0</v>
      </c>
      <c r="H86" s="85" t="b">
        <v>0</v>
      </c>
      <c r="I86" s="85" t="b">
        <v>0</v>
      </c>
      <c r="J86" s="85" t="b">
        <v>0</v>
      </c>
      <c r="K86" s="85" t="b">
        <v>0</v>
      </c>
      <c r="L86" s="85" t="b">
        <v>0</v>
      </c>
    </row>
    <row r="87" spans="1:12" ht="15">
      <c r="A87" s="85" t="s">
        <v>1563</v>
      </c>
      <c r="B87" s="85" t="s">
        <v>1564</v>
      </c>
      <c r="C87" s="85">
        <v>2</v>
      </c>
      <c r="D87" s="123">
        <v>0.0033253275396283206</v>
      </c>
      <c r="E87" s="123">
        <v>2.6473829701146196</v>
      </c>
      <c r="F87" s="85" t="s">
        <v>1664</v>
      </c>
      <c r="G87" s="85" t="b">
        <v>0</v>
      </c>
      <c r="H87" s="85" t="b">
        <v>0</v>
      </c>
      <c r="I87" s="85" t="b">
        <v>0</v>
      </c>
      <c r="J87" s="85" t="b">
        <v>0</v>
      </c>
      <c r="K87" s="85" t="b">
        <v>0</v>
      </c>
      <c r="L87" s="85" t="b">
        <v>0</v>
      </c>
    </row>
    <row r="88" spans="1:12" ht="15">
      <c r="A88" s="85" t="s">
        <v>1564</v>
      </c>
      <c r="B88" s="85" t="s">
        <v>1565</v>
      </c>
      <c r="C88" s="85">
        <v>2</v>
      </c>
      <c r="D88" s="123">
        <v>0.0033253275396283206</v>
      </c>
      <c r="E88" s="123">
        <v>2.6473829701146196</v>
      </c>
      <c r="F88" s="85" t="s">
        <v>1664</v>
      </c>
      <c r="G88" s="85" t="b">
        <v>0</v>
      </c>
      <c r="H88" s="85" t="b">
        <v>0</v>
      </c>
      <c r="I88" s="85" t="b">
        <v>0</v>
      </c>
      <c r="J88" s="85" t="b">
        <v>1</v>
      </c>
      <c r="K88" s="85" t="b">
        <v>0</v>
      </c>
      <c r="L88" s="85" t="b">
        <v>0</v>
      </c>
    </row>
    <row r="89" spans="1:12" ht="15">
      <c r="A89" s="85" t="s">
        <v>1565</v>
      </c>
      <c r="B89" s="85" t="s">
        <v>1566</v>
      </c>
      <c r="C89" s="85">
        <v>2</v>
      </c>
      <c r="D89" s="123">
        <v>0.0033253275396283206</v>
      </c>
      <c r="E89" s="123">
        <v>2.6473829701146196</v>
      </c>
      <c r="F89" s="85" t="s">
        <v>1664</v>
      </c>
      <c r="G89" s="85" t="b">
        <v>1</v>
      </c>
      <c r="H89" s="85" t="b">
        <v>0</v>
      </c>
      <c r="I89" s="85" t="b">
        <v>0</v>
      </c>
      <c r="J89" s="85" t="b">
        <v>1</v>
      </c>
      <c r="K89" s="85" t="b">
        <v>0</v>
      </c>
      <c r="L89" s="85" t="b">
        <v>0</v>
      </c>
    </row>
    <row r="90" spans="1:12" ht="15">
      <c r="A90" s="85" t="s">
        <v>1566</v>
      </c>
      <c r="B90" s="85" t="s">
        <v>1522</v>
      </c>
      <c r="C90" s="85">
        <v>2</v>
      </c>
      <c r="D90" s="123">
        <v>0.0033253275396283206</v>
      </c>
      <c r="E90" s="123">
        <v>2.346352974450639</v>
      </c>
      <c r="F90" s="85" t="s">
        <v>1664</v>
      </c>
      <c r="G90" s="85" t="b">
        <v>1</v>
      </c>
      <c r="H90" s="85" t="b">
        <v>0</v>
      </c>
      <c r="I90" s="85" t="b">
        <v>0</v>
      </c>
      <c r="J90" s="85" t="b">
        <v>0</v>
      </c>
      <c r="K90" s="85" t="b">
        <v>0</v>
      </c>
      <c r="L90" s="85" t="b">
        <v>0</v>
      </c>
    </row>
    <row r="91" spans="1:12" ht="15">
      <c r="A91" s="85" t="s">
        <v>1522</v>
      </c>
      <c r="B91" s="85" t="s">
        <v>1567</v>
      </c>
      <c r="C91" s="85">
        <v>2</v>
      </c>
      <c r="D91" s="123">
        <v>0.0033253275396283206</v>
      </c>
      <c r="E91" s="123">
        <v>2.346352974450639</v>
      </c>
      <c r="F91" s="85" t="s">
        <v>1664</v>
      </c>
      <c r="G91" s="85" t="b">
        <v>0</v>
      </c>
      <c r="H91" s="85" t="b">
        <v>0</v>
      </c>
      <c r="I91" s="85" t="b">
        <v>0</v>
      </c>
      <c r="J91" s="85" t="b">
        <v>0</v>
      </c>
      <c r="K91" s="85" t="b">
        <v>0</v>
      </c>
      <c r="L91" s="85" t="b">
        <v>0</v>
      </c>
    </row>
    <row r="92" spans="1:12" ht="15">
      <c r="A92" s="85" t="s">
        <v>1567</v>
      </c>
      <c r="B92" s="85" t="s">
        <v>1568</v>
      </c>
      <c r="C92" s="85">
        <v>2</v>
      </c>
      <c r="D92" s="123">
        <v>0.0033253275396283206</v>
      </c>
      <c r="E92" s="123">
        <v>2.6473829701146196</v>
      </c>
      <c r="F92" s="85" t="s">
        <v>1664</v>
      </c>
      <c r="G92" s="85" t="b">
        <v>0</v>
      </c>
      <c r="H92" s="85" t="b">
        <v>0</v>
      </c>
      <c r="I92" s="85" t="b">
        <v>0</v>
      </c>
      <c r="J92" s="85" t="b">
        <v>0</v>
      </c>
      <c r="K92" s="85" t="b">
        <v>0</v>
      </c>
      <c r="L92" s="85" t="b">
        <v>0</v>
      </c>
    </row>
    <row r="93" spans="1:12" ht="15">
      <c r="A93" s="85" t="s">
        <v>1568</v>
      </c>
      <c r="B93" s="85" t="s">
        <v>1225</v>
      </c>
      <c r="C93" s="85">
        <v>2</v>
      </c>
      <c r="D93" s="123">
        <v>0.0033253275396283206</v>
      </c>
      <c r="E93" s="123">
        <v>2.1702617153949575</v>
      </c>
      <c r="F93" s="85" t="s">
        <v>1664</v>
      </c>
      <c r="G93" s="85" t="b">
        <v>0</v>
      </c>
      <c r="H93" s="85" t="b">
        <v>0</v>
      </c>
      <c r="I93" s="85" t="b">
        <v>0</v>
      </c>
      <c r="J93" s="85" t="b">
        <v>0</v>
      </c>
      <c r="K93" s="85" t="b">
        <v>0</v>
      </c>
      <c r="L93" s="85" t="b">
        <v>0</v>
      </c>
    </row>
    <row r="94" spans="1:12" ht="15">
      <c r="A94" s="85" t="s">
        <v>1225</v>
      </c>
      <c r="B94" s="85" t="s">
        <v>1239</v>
      </c>
      <c r="C94" s="85">
        <v>2</v>
      </c>
      <c r="D94" s="123">
        <v>0.0033253275396283206</v>
      </c>
      <c r="E94" s="123">
        <v>1.228253662372644</v>
      </c>
      <c r="F94" s="85" t="s">
        <v>1664</v>
      </c>
      <c r="G94" s="85" t="b">
        <v>0</v>
      </c>
      <c r="H94" s="85" t="b">
        <v>0</v>
      </c>
      <c r="I94" s="85" t="b">
        <v>0</v>
      </c>
      <c r="J94" s="85" t="b">
        <v>0</v>
      </c>
      <c r="K94" s="85" t="b">
        <v>0</v>
      </c>
      <c r="L94" s="85" t="b">
        <v>0</v>
      </c>
    </row>
    <row r="95" spans="1:12" ht="15">
      <c r="A95" s="85" t="s">
        <v>1239</v>
      </c>
      <c r="B95" s="85" t="s">
        <v>263</v>
      </c>
      <c r="C95" s="85">
        <v>2</v>
      </c>
      <c r="D95" s="123">
        <v>0.0033253275396283206</v>
      </c>
      <c r="E95" s="123">
        <v>1.7723217067229198</v>
      </c>
      <c r="F95" s="85" t="s">
        <v>1664</v>
      </c>
      <c r="G95" s="85" t="b">
        <v>0</v>
      </c>
      <c r="H95" s="85" t="b">
        <v>0</v>
      </c>
      <c r="I95" s="85" t="b">
        <v>0</v>
      </c>
      <c r="J95" s="85" t="b">
        <v>0</v>
      </c>
      <c r="K95" s="85" t="b">
        <v>0</v>
      </c>
      <c r="L95" s="85" t="b">
        <v>0</v>
      </c>
    </row>
    <row r="96" spans="1:12" ht="15">
      <c r="A96" s="85" t="s">
        <v>1225</v>
      </c>
      <c r="B96" s="85" t="s">
        <v>1570</v>
      </c>
      <c r="C96" s="85">
        <v>2</v>
      </c>
      <c r="D96" s="123">
        <v>0.0033253275396283206</v>
      </c>
      <c r="E96" s="123">
        <v>2.1033149257643444</v>
      </c>
      <c r="F96" s="85" t="s">
        <v>1664</v>
      </c>
      <c r="G96" s="85" t="b">
        <v>0</v>
      </c>
      <c r="H96" s="85" t="b">
        <v>0</v>
      </c>
      <c r="I96" s="85" t="b">
        <v>0</v>
      </c>
      <c r="J96" s="85" t="b">
        <v>1</v>
      </c>
      <c r="K96" s="85" t="b">
        <v>0</v>
      </c>
      <c r="L96" s="85" t="b">
        <v>0</v>
      </c>
    </row>
    <row r="97" spans="1:12" ht="15">
      <c r="A97" s="85" t="s">
        <v>1570</v>
      </c>
      <c r="B97" s="85" t="s">
        <v>1571</v>
      </c>
      <c r="C97" s="85">
        <v>2</v>
      </c>
      <c r="D97" s="123">
        <v>0.0033253275396283206</v>
      </c>
      <c r="E97" s="123">
        <v>2.6473829701146196</v>
      </c>
      <c r="F97" s="85" t="s">
        <v>1664</v>
      </c>
      <c r="G97" s="85" t="b">
        <v>1</v>
      </c>
      <c r="H97" s="85" t="b">
        <v>0</v>
      </c>
      <c r="I97" s="85" t="b">
        <v>0</v>
      </c>
      <c r="J97" s="85" t="b">
        <v>0</v>
      </c>
      <c r="K97" s="85" t="b">
        <v>0</v>
      </c>
      <c r="L97" s="85" t="b">
        <v>0</v>
      </c>
    </row>
    <row r="98" spans="1:12" ht="15">
      <c r="A98" s="85" t="s">
        <v>1571</v>
      </c>
      <c r="B98" s="85" t="s">
        <v>1572</v>
      </c>
      <c r="C98" s="85">
        <v>2</v>
      </c>
      <c r="D98" s="123">
        <v>0.0033253275396283206</v>
      </c>
      <c r="E98" s="123">
        <v>2.6473829701146196</v>
      </c>
      <c r="F98" s="85" t="s">
        <v>1664</v>
      </c>
      <c r="G98" s="85" t="b">
        <v>0</v>
      </c>
      <c r="H98" s="85" t="b">
        <v>0</v>
      </c>
      <c r="I98" s="85" t="b">
        <v>0</v>
      </c>
      <c r="J98" s="85" t="b">
        <v>0</v>
      </c>
      <c r="K98" s="85" t="b">
        <v>0</v>
      </c>
      <c r="L98" s="85" t="b">
        <v>0</v>
      </c>
    </row>
    <row r="99" spans="1:12" ht="15">
      <c r="A99" s="85" t="s">
        <v>1572</v>
      </c>
      <c r="B99" s="85" t="s">
        <v>1573</v>
      </c>
      <c r="C99" s="85">
        <v>2</v>
      </c>
      <c r="D99" s="123">
        <v>0.0033253275396283206</v>
      </c>
      <c r="E99" s="123">
        <v>2.6473829701146196</v>
      </c>
      <c r="F99" s="85" t="s">
        <v>1664</v>
      </c>
      <c r="G99" s="85" t="b">
        <v>0</v>
      </c>
      <c r="H99" s="85" t="b">
        <v>0</v>
      </c>
      <c r="I99" s="85" t="b">
        <v>0</v>
      </c>
      <c r="J99" s="85" t="b">
        <v>0</v>
      </c>
      <c r="K99" s="85" t="b">
        <v>0</v>
      </c>
      <c r="L99" s="85" t="b">
        <v>0</v>
      </c>
    </row>
    <row r="100" spans="1:12" ht="15">
      <c r="A100" s="85" t="s">
        <v>1573</v>
      </c>
      <c r="B100" s="85" t="s">
        <v>1574</v>
      </c>
      <c r="C100" s="85">
        <v>2</v>
      </c>
      <c r="D100" s="123">
        <v>0.0033253275396283206</v>
      </c>
      <c r="E100" s="123">
        <v>2.6473829701146196</v>
      </c>
      <c r="F100" s="85" t="s">
        <v>1664</v>
      </c>
      <c r="G100" s="85" t="b">
        <v>0</v>
      </c>
      <c r="H100" s="85" t="b">
        <v>0</v>
      </c>
      <c r="I100" s="85" t="b">
        <v>0</v>
      </c>
      <c r="J100" s="85" t="b">
        <v>0</v>
      </c>
      <c r="K100" s="85" t="b">
        <v>0</v>
      </c>
      <c r="L100" s="85" t="b">
        <v>0</v>
      </c>
    </row>
    <row r="101" spans="1:12" ht="15">
      <c r="A101" s="85" t="s">
        <v>1574</v>
      </c>
      <c r="B101" s="85" t="s">
        <v>1575</v>
      </c>
      <c r="C101" s="85">
        <v>2</v>
      </c>
      <c r="D101" s="123">
        <v>0.0033253275396283206</v>
      </c>
      <c r="E101" s="123">
        <v>2.6473829701146196</v>
      </c>
      <c r="F101" s="85" t="s">
        <v>1664</v>
      </c>
      <c r="G101" s="85" t="b">
        <v>0</v>
      </c>
      <c r="H101" s="85" t="b">
        <v>0</v>
      </c>
      <c r="I101" s="85" t="b">
        <v>0</v>
      </c>
      <c r="J101" s="85" t="b">
        <v>0</v>
      </c>
      <c r="K101" s="85" t="b">
        <v>1</v>
      </c>
      <c r="L101" s="85" t="b">
        <v>0</v>
      </c>
    </row>
    <row r="102" spans="1:12" ht="15">
      <c r="A102" s="85" t="s">
        <v>1575</v>
      </c>
      <c r="B102" s="85" t="s">
        <v>1295</v>
      </c>
      <c r="C102" s="85">
        <v>2</v>
      </c>
      <c r="D102" s="123">
        <v>0.0033253275396283206</v>
      </c>
      <c r="E102" s="123">
        <v>2.1702617153949575</v>
      </c>
      <c r="F102" s="85" t="s">
        <v>1664</v>
      </c>
      <c r="G102" s="85" t="b">
        <v>0</v>
      </c>
      <c r="H102" s="85" t="b">
        <v>1</v>
      </c>
      <c r="I102" s="85" t="b">
        <v>0</v>
      </c>
      <c r="J102" s="85" t="b">
        <v>0</v>
      </c>
      <c r="K102" s="85" t="b">
        <v>0</v>
      </c>
      <c r="L102" s="85" t="b">
        <v>0</v>
      </c>
    </row>
    <row r="103" spans="1:12" ht="15">
      <c r="A103" s="85" t="s">
        <v>1295</v>
      </c>
      <c r="B103" s="85" t="s">
        <v>1576</v>
      </c>
      <c r="C103" s="85">
        <v>2</v>
      </c>
      <c r="D103" s="123">
        <v>0.0033253275396283206</v>
      </c>
      <c r="E103" s="123">
        <v>2.1702617153949575</v>
      </c>
      <c r="F103" s="85" t="s">
        <v>1664</v>
      </c>
      <c r="G103" s="85" t="b">
        <v>0</v>
      </c>
      <c r="H103" s="85" t="b">
        <v>0</v>
      </c>
      <c r="I103" s="85" t="b">
        <v>0</v>
      </c>
      <c r="J103" s="85" t="b">
        <v>1</v>
      </c>
      <c r="K103" s="85" t="b">
        <v>0</v>
      </c>
      <c r="L103" s="85" t="b">
        <v>0</v>
      </c>
    </row>
    <row r="104" spans="1:12" ht="15">
      <c r="A104" s="85" t="s">
        <v>1576</v>
      </c>
      <c r="B104" s="85" t="s">
        <v>260</v>
      </c>
      <c r="C104" s="85">
        <v>2</v>
      </c>
      <c r="D104" s="123">
        <v>0.0033253275396283206</v>
      </c>
      <c r="E104" s="123">
        <v>2.6473829701146196</v>
      </c>
      <c r="F104" s="85" t="s">
        <v>1664</v>
      </c>
      <c r="G104" s="85" t="b">
        <v>1</v>
      </c>
      <c r="H104" s="85" t="b">
        <v>0</v>
      </c>
      <c r="I104" s="85" t="b">
        <v>0</v>
      </c>
      <c r="J104" s="85" t="b">
        <v>0</v>
      </c>
      <c r="K104" s="85" t="b">
        <v>0</v>
      </c>
      <c r="L104" s="85" t="b">
        <v>0</v>
      </c>
    </row>
    <row r="105" spans="1:12" ht="15">
      <c r="A105" s="85" t="s">
        <v>260</v>
      </c>
      <c r="B105" s="85" t="s">
        <v>1577</v>
      </c>
      <c r="C105" s="85">
        <v>2</v>
      </c>
      <c r="D105" s="123">
        <v>0.0033253275396283206</v>
      </c>
      <c r="E105" s="123">
        <v>2.6473829701146196</v>
      </c>
      <c r="F105" s="85" t="s">
        <v>1664</v>
      </c>
      <c r="G105" s="85" t="b">
        <v>0</v>
      </c>
      <c r="H105" s="85" t="b">
        <v>0</v>
      </c>
      <c r="I105" s="85" t="b">
        <v>0</v>
      </c>
      <c r="J105" s="85" t="b">
        <v>0</v>
      </c>
      <c r="K105" s="85" t="b">
        <v>0</v>
      </c>
      <c r="L105" s="85" t="b">
        <v>0</v>
      </c>
    </row>
    <row r="106" spans="1:12" ht="15">
      <c r="A106" s="85" t="s">
        <v>1577</v>
      </c>
      <c r="B106" s="85" t="s">
        <v>259</v>
      </c>
      <c r="C106" s="85">
        <v>2</v>
      </c>
      <c r="D106" s="123">
        <v>0.0033253275396283206</v>
      </c>
      <c r="E106" s="123">
        <v>2.6473829701146196</v>
      </c>
      <c r="F106" s="85" t="s">
        <v>1664</v>
      </c>
      <c r="G106" s="85" t="b">
        <v>0</v>
      </c>
      <c r="H106" s="85" t="b">
        <v>0</v>
      </c>
      <c r="I106" s="85" t="b">
        <v>0</v>
      </c>
      <c r="J106" s="85" t="b">
        <v>0</v>
      </c>
      <c r="K106" s="85" t="b">
        <v>0</v>
      </c>
      <c r="L106" s="85" t="b">
        <v>0</v>
      </c>
    </row>
    <row r="107" spans="1:12" ht="15">
      <c r="A107" s="85" t="s">
        <v>259</v>
      </c>
      <c r="B107" s="85" t="s">
        <v>1578</v>
      </c>
      <c r="C107" s="85">
        <v>2</v>
      </c>
      <c r="D107" s="123">
        <v>0.0033253275396283206</v>
      </c>
      <c r="E107" s="123">
        <v>2.6473829701146196</v>
      </c>
      <c r="F107" s="85" t="s">
        <v>1664</v>
      </c>
      <c r="G107" s="85" t="b">
        <v>0</v>
      </c>
      <c r="H107" s="85" t="b">
        <v>0</v>
      </c>
      <c r="I107" s="85" t="b">
        <v>0</v>
      </c>
      <c r="J107" s="85" t="b">
        <v>0</v>
      </c>
      <c r="K107" s="85" t="b">
        <v>0</v>
      </c>
      <c r="L107" s="85" t="b">
        <v>0</v>
      </c>
    </row>
    <row r="108" spans="1:12" ht="15">
      <c r="A108" s="85" t="s">
        <v>1580</v>
      </c>
      <c r="B108" s="85" t="s">
        <v>1581</v>
      </c>
      <c r="C108" s="85">
        <v>2</v>
      </c>
      <c r="D108" s="123">
        <v>0.0033253275396283206</v>
      </c>
      <c r="E108" s="123">
        <v>2.6473829701146196</v>
      </c>
      <c r="F108" s="85" t="s">
        <v>1664</v>
      </c>
      <c r="G108" s="85" t="b">
        <v>0</v>
      </c>
      <c r="H108" s="85" t="b">
        <v>0</v>
      </c>
      <c r="I108" s="85" t="b">
        <v>0</v>
      </c>
      <c r="J108" s="85" t="b">
        <v>0</v>
      </c>
      <c r="K108" s="85" t="b">
        <v>0</v>
      </c>
      <c r="L108" s="85" t="b">
        <v>0</v>
      </c>
    </row>
    <row r="109" spans="1:12" ht="15">
      <c r="A109" s="85" t="s">
        <v>1581</v>
      </c>
      <c r="B109" s="85" t="s">
        <v>1535</v>
      </c>
      <c r="C109" s="85">
        <v>2</v>
      </c>
      <c r="D109" s="123">
        <v>0.0033253275396283206</v>
      </c>
      <c r="E109" s="123">
        <v>2.4712917110589383</v>
      </c>
      <c r="F109" s="85" t="s">
        <v>1664</v>
      </c>
      <c r="G109" s="85" t="b">
        <v>0</v>
      </c>
      <c r="H109" s="85" t="b">
        <v>0</v>
      </c>
      <c r="I109" s="85" t="b">
        <v>0</v>
      </c>
      <c r="J109" s="85" t="b">
        <v>0</v>
      </c>
      <c r="K109" s="85" t="b">
        <v>0</v>
      </c>
      <c r="L109" s="85" t="b">
        <v>0</v>
      </c>
    </row>
    <row r="110" spans="1:12" ht="15">
      <c r="A110" s="85" t="s">
        <v>1535</v>
      </c>
      <c r="B110" s="85" t="s">
        <v>1239</v>
      </c>
      <c r="C110" s="85">
        <v>2</v>
      </c>
      <c r="D110" s="123">
        <v>0.0033253275396283206</v>
      </c>
      <c r="E110" s="123">
        <v>1.5962304476672384</v>
      </c>
      <c r="F110" s="85" t="s">
        <v>1664</v>
      </c>
      <c r="G110" s="85" t="b">
        <v>0</v>
      </c>
      <c r="H110" s="85" t="b">
        <v>0</v>
      </c>
      <c r="I110" s="85" t="b">
        <v>0</v>
      </c>
      <c r="J110" s="85" t="b">
        <v>0</v>
      </c>
      <c r="K110" s="85" t="b">
        <v>0</v>
      </c>
      <c r="L110" s="85" t="b">
        <v>0</v>
      </c>
    </row>
    <row r="111" spans="1:12" ht="15">
      <c r="A111" s="85" t="s">
        <v>1239</v>
      </c>
      <c r="B111" s="85" t="s">
        <v>1582</v>
      </c>
      <c r="C111" s="85">
        <v>2</v>
      </c>
      <c r="D111" s="123">
        <v>0.0033253275396283206</v>
      </c>
      <c r="E111" s="123">
        <v>1.7723217067229198</v>
      </c>
      <c r="F111" s="85" t="s">
        <v>1664</v>
      </c>
      <c r="G111" s="85" t="b">
        <v>0</v>
      </c>
      <c r="H111" s="85" t="b">
        <v>0</v>
      </c>
      <c r="I111" s="85" t="b">
        <v>0</v>
      </c>
      <c r="J111" s="85" t="b">
        <v>0</v>
      </c>
      <c r="K111" s="85" t="b">
        <v>0</v>
      </c>
      <c r="L111" s="85" t="b">
        <v>0</v>
      </c>
    </row>
    <row r="112" spans="1:12" ht="15">
      <c r="A112" s="85" t="s">
        <v>1582</v>
      </c>
      <c r="B112" s="85" t="s">
        <v>1583</v>
      </c>
      <c r="C112" s="85">
        <v>2</v>
      </c>
      <c r="D112" s="123">
        <v>0.0033253275396283206</v>
      </c>
      <c r="E112" s="123">
        <v>2.6473829701146196</v>
      </c>
      <c r="F112" s="85" t="s">
        <v>1664</v>
      </c>
      <c r="G112" s="85" t="b">
        <v>0</v>
      </c>
      <c r="H112" s="85" t="b">
        <v>0</v>
      </c>
      <c r="I112" s="85" t="b">
        <v>0</v>
      </c>
      <c r="J112" s="85" t="b">
        <v>0</v>
      </c>
      <c r="K112" s="85" t="b">
        <v>0</v>
      </c>
      <c r="L112" s="85" t="b">
        <v>0</v>
      </c>
    </row>
    <row r="113" spans="1:12" ht="15">
      <c r="A113" s="85" t="s">
        <v>1583</v>
      </c>
      <c r="B113" s="85" t="s">
        <v>1244</v>
      </c>
      <c r="C113" s="85">
        <v>2</v>
      </c>
      <c r="D113" s="123">
        <v>0.0033253275396283206</v>
      </c>
      <c r="E113" s="123">
        <v>1.907020280620376</v>
      </c>
      <c r="F113" s="85" t="s">
        <v>1664</v>
      </c>
      <c r="G113" s="85" t="b">
        <v>0</v>
      </c>
      <c r="H113" s="85" t="b">
        <v>0</v>
      </c>
      <c r="I113" s="85" t="b">
        <v>0</v>
      </c>
      <c r="J113" s="85" t="b">
        <v>0</v>
      </c>
      <c r="K113" s="85" t="b">
        <v>0</v>
      </c>
      <c r="L113" s="85" t="b">
        <v>0</v>
      </c>
    </row>
    <row r="114" spans="1:12" ht="15">
      <c r="A114" s="85" t="s">
        <v>1244</v>
      </c>
      <c r="B114" s="85" t="s">
        <v>1584</v>
      </c>
      <c r="C114" s="85">
        <v>2</v>
      </c>
      <c r="D114" s="123">
        <v>0.0033253275396283206</v>
      </c>
      <c r="E114" s="123">
        <v>1.907020280620376</v>
      </c>
      <c r="F114" s="85" t="s">
        <v>1664</v>
      </c>
      <c r="G114" s="85" t="b">
        <v>0</v>
      </c>
      <c r="H114" s="85" t="b">
        <v>0</v>
      </c>
      <c r="I114" s="85" t="b">
        <v>0</v>
      </c>
      <c r="J114" s="85" t="b">
        <v>1</v>
      </c>
      <c r="K114" s="85" t="b">
        <v>0</v>
      </c>
      <c r="L114" s="85" t="b">
        <v>0</v>
      </c>
    </row>
    <row r="115" spans="1:12" ht="15">
      <c r="A115" s="85" t="s">
        <v>1584</v>
      </c>
      <c r="B115" s="85" t="s">
        <v>1585</v>
      </c>
      <c r="C115" s="85">
        <v>2</v>
      </c>
      <c r="D115" s="123">
        <v>0.0033253275396283206</v>
      </c>
      <c r="E115" s="123">
        <v>2.6473829701146196</v>
      </c>
      <c r="F115" s="85" t="s">
        <v>1664</v>
      </c>
      <c r="G115" s="85" t="b">
        <v>1</v>
      </c>
      <c r="H115" s="85" t="b">
        <v>0</v>
      </c>
      <c r="I115" s="85" t="b">
        <v>0</v>
      </c>
      <c r="J115" s="85" t="b">
        <v>0</v>
      </c>
      <c r="K115" s="85" t="b">
        <v>0</v>
      </c>
      <c r="L115" s="85" t="b">
        <v>0</v>
      </c>
    </row>
    <row r="116" spans="1:12" ht="15">
      <c r="A116" s="85" t="s">
        <v>1585</v>
      </c>
      <c r="B116" s="85" t="s">
        <v>1586</v>
      </c>
      <c r="C116" s="85">
        <v>2</v>
      </c>
      <c r="D116" s="123">
        <v>0.0033253275396283206</v>
      </c>
      <c r="E116" s="123">
        <v>2.6473829701146196</v>
      </c>
      <c r="F116" s="85" t="s">
        <v>1664</v>
      </c>
      <c r="G116" s="85" t="b">
        <v>0</v>
      </c>
      <c r="H116" s="85" t="b">
        <v>0</v>
      </c>
      <c r="I116" s="85" t="b">
        <v>0</v>
      </c>
      <c r="J116" s="85" t="b">
        <v>0</v>
      </c>
      <c r="K116" s="85" t="b">
        <v>0</v>
      </c>
      <c r="L116" s="85" t="b">
        <v>0</v>
      </c>
    </row>
    <row r="117" spans="1:12" ht="15">
      <c r="A117" s="85" t="s">
        <v>1586</v>
      </c>
      <c r="B117" s="85" t="s">
        <v>1512</v>
      </c>
      <c r="C117" s="85">
        <v>2</v>
      </c>
      <c r="D117" s="123">
        <v>0.0033253275396283206</v>
      </c>
      <c r="E117" s="123">
        <v>1.9941704563392761</v>
      </c>
      <c r="F117" s="85" t="s">
        <v>1664</v>
      </c>
      <c r="G117" s="85" t="b">
        <v>0</v>
      </c>
      <c r="H117" s="85" t="b">
        <v>0</v>
      </c>
      <c r="I117" s="85" t="b">
        <v>0</v>
      </c>
      <c r="J117" s="85" t="b">
        <v>0</v>
      </c>
      <c r="K117" s="85" t="b">
        <v>0</v>
      </c>
      <c r="L117" s="85" t="b">
        <v>0</v>
      </c>
    </row>
    <row r="118" spans="1:12" ht="15">
      <c r="A118" s="85" t="s">
        <v>1524</v>
      </c>
      <c r="B118" s="85" t="s">
        <v>1537</v>
      </c>
      <c r="C118" s="85">
        <v>2</v>
      </c>
      <c r="D118" s="123">
        <v>0.0033253275396283206</v>
      </c>
      <c r="E118" s="123">
        <v>2.1702617153949575</v>
      </c>
      <c r="F118" s="85" t="s">
        <v>1664</v>
      </c>
      <c r="G118" s="85" t="b">
        <v>1</v>
      </c>
      <c r="H118" s="85" t="b">
        <v>0</v>
      </c>
      <c r="I118" s="85" t="b">
        <v>0</v>
      </c>
      <c r="J118" s="85" t="b">
        <v>0</v>
      </c>
      <c r="K118" s="85" t="b">
        <v>0</v>
      </c>
      <c r="L118" s="85" t="b">
        <v>0</v>
      </c>
    </row>
    <row r="119" spans="1:12" ht="15">
      <c r="A119" s="85" t="s">
        <v>1537</v>
      </c>
      <c r="B119" s="85" t="s">
        <v>1587</v>
      </c>
      <c r="C119" s="85">
        <v>2</v>
      </c>
      <c r="D119" s="123">
        <v>0.0033253275396283206</v>
      </c>
      <c r="E119" s="123">
        <v>2.6473829701146196</v>
      </c>
      <c r="F119" s="85" t="s">
        <v>1664</v>
      </c>
      <c r="G119" s="85" t="b">
        <v>0</v>
      </c>
      <c r="H119" s="85" t="b">
        <v>0</v>
      </c>
      <c r="I119" s="85" t="b">
        <v>0</v>
      </c>
      <c r="J119" s="85" t="b">
        <v>0</v>
      </c>
      <c r="K119" s="85" t="b">
        <v>0</v>
      </c>
      <c r="L119" s="85" t="b">
        <v>0</v>
      </c>
    </row>
    <row r="120" spans="1:12" ht="15">
      <c r="A120" s="85" t="s">
        <v>1587</v>
      </c>
      <c r="B120" s="85" t="s">
        <v>1588</v>
      </c>
      <c r="C120" s="85">
        <v>2</v>
      </c>
      <c r="D120" s="123">
        <v>0.0033253275396283206</v>
      </c>
      <c r="E120" s="123">
        <v>2.6473829701146196</v>
      </c>
      <c r="F120" s="85" t="s">
        <v>1664</v>
      </c>
      <c r="G120" s="85" t="b">
        <v>0</v>
      </c>
      <c r="H120" s="85" t="b">
        <v>0</v>
      </c>
      <c r="I120" s="85" t="b">
        <v>0</v>
      </c>
      <c r="J120" s="85" t="b">
        <v>0</v>
      </c>
      <c r="K120" s="85" t="b">
        <v>0</v>
      </c>
      <c r="L120" s="85" t="b">
        <v>0</v>
      </c>
    </row>
    <row r="121" spans="1:12" ht="15">
      <c r="A121" s="85" t="s">
        <v>1588</v>
      </c>
      <c r="B121" s="85" t="s">
        <v>1589</v>
      </c>
      <c r="C121" s="85">
        <v>2</v>
      </c>
      <c r="D121" s="123">
        <v>0.0033253275396283206</v>
      </c>
      <c r="E121" s="123">
        <v>2.6473829701146196</v>
      </c>
      <c r="F121" s="85" t="s">
        <v>1664</v>
      </c>
      <c r="G121" s="85" t="b">
        <v>0</v>
      </c>
      <c r="H121" s="85" t="b">
        <v>0</v>
      </c>
      <c r="I121" s="85" t="b">
        <v>0</v>
      </c>
      <c r="J121" s="85" t="b">
        <v>0</v>
      </c>
      <c r="K121" s="85" t="b">
        <v>0</v>
      </c>
      <c r="L121" s="85" t="b">
        <v>0</v>
      </c>
    </row>
    <row r="122" spans="1:12" ht="15">
      <c r="A122" s="85" t="s">
        <v>1589</v>
      </c>
      <c r="B122" s="85" t="s">
        <v>1590</v>
      </c>
      <c r="C122" s="85">
        <v>2</v>
      </c>
      <c r="D122" s="123">
        <v>0.0033253275396283206</v>
      </c>
      <c r="E122" s="123">
        <v>2.6473829701146196</v>
      </c>
      <c r="F122" s="85" t="s">
        <v>1664</v>
      </c>
      <c r="G122" s="85" t="b">
        <v>0</v>
      </c>
      <c r="H122" s="85" t="b">
        <v>0</v>
      </c>
      <c r="I122" s="85" t="b">
        <v>0</v>
      </c>
      <c r="J122" s="85" t="b">
        <v>0</v>
      </c>
      <c r="K122" s="85" t="b">
        <v>0</v>
      </c>
      <c r="L122" s="85" t="b">
        <v>0</v>
      </c>
    </row>
    <row r="123" spans="1:12" ht="15">
      <c r="A123" s="85" t="s">
        <v>1590</v>
      </c>
      <c r="B123" s="85" t="s">
        <v>1591</v>
      </c>
      <c r="C123" s="85">
        <v>2</v>
      </c>
      <c r="D123" s="123">
        <v>0.0033253275396283206</v>
      </c>
      <c r="E123" s="123">
        <v>2.6473829701146196</v>
      </c>
      <c r="F123" s="85" t="s">
        <v>1664</v>
      </c>
      <c r="G123" s="85" t="b">
        <v>0</v>
      </c>
      <c r="H123" s="85" t="b">
        <v>0</v>
      </c>
      <c r="I123" s="85" t="b">
        <v>0</v>
      </c>
      <c r="J123" s="85" t="b">
        <v>0</v>
      </c>
      <c r="K123" s="85" t="b">
        <v>0</v>
      </c>
      <c r="L123" s="85" t="b">
        <v>0</v>
      </c>
    </row>
    <row r="124" spans="1:12" ht="15">
      <c r="A124" s="85" t="s">
        <v>1591</v>
      </c>
      <c r="B124" s="85" t="s">
        <v>1592</v>
      </c>
      <c r="C124" s="85">
        <v>2</v>
      </c>
      <c r="D124" s="123">
        <v>0.0033253275396283206</v>
      </c>
      <c r="E124" s="123">
        <v>2.6473829701146196</v>
      </c>
      <c r="F124" s="85" t="s">
        <v>1664</v>
      </c>
      <c r="G124" s="85" t="b">
        <v>0</v>
      </c>
      <c r="H124" s="85" t="b">
        <v>0</v>
      </c>
      <c r="I124" s="85" t="b">
        <v>0</v>
      </c>
      <c r="J124" s="85" t="b">
        <v>0</v>
      </c>
      <c r="K124" s="85" t="b">
        <v>0</v>
      </c>
      <c r="L124" s="85" t="b">
        <v>0</v>
      </c>
    </row>
    <row r="125" spans="1:12" ht="15">
      <c r="A125" s="85" t="s">
        <v>1592</v>
      </c>
      <c r="B125" s="85" t="s">
        <v>1525</v>
      </c>
      <c r="C125" s="85">
        <v>2</v>
      </c>
      <c r="D125" s="123">
        <v>0.0033253275396283206</v>
      </c>
      <c r="E125" s="123">
        <v>2.346352974450639</v>
      </c>
      <c r="F125" s="85" t="s">
        <v>1664</v>
      </c>
      <c r="G125" s="85" t="b">
        <v>0</v>
      </c>
      <c r="H125" s="85" t="b">
        <v>0</v>
      </c>
      <c r="I125" s="85" t="b">
        <v>0</v>
      </c>
      <c r="J125" s="85" t="b">
        <v>0</v>
      </c>
      <c r="K125" s="85" t="b">
        <v>0</v>
      </c>
      <c r="L125" s="85" t="b">
        <v>0</v>
      </c>
    </row>
    <row r="126" spans="1:12" ht="15">
      <c r="A126" s="85" t="s">
        <v>1525</v>
      </c>
      <c r="B126" s="85" t="s">
        <v>1593</v>
      </c>
      <c r="C126" s="85">
        <v>2</v>
      </c>
      <c r="D126" s="123">
        <v>0.0033253275396283206</v>
      </c>
      <c r="E126" s="123">
        <v>2.346352974450639</v>
      </c>
      <c r="F126" s="85" t="s">
        <v>1664</v>
      </c>
      <c r="G126" s="85" t="b">
        <v>0</v>
      </c>
      <c r="H126" s="85" t="b">
        <v>0</v>
      </c>
      <c r="I126" s="85" t="b">
        <v>0</v>
      </c>
      <c r="J126" s="85" t="b">
        <v>0</v>
      </c>
      <c r="K126" s="85" t="b">
        <v>0</v>
      </c>
      <c r="L126" s="85" t="b">
        <v>0</v>
      </c>
    </row>
    <row r="127" spans="1:12" ht="15">
      <c r="A127" s="85" t="s">
        <v>1593</v>
      </c>
      <c r="B127" s="85" t="s">
        <v>1594</v>
      </c>
      <c r="C127" s="85">
        <v>2</v>
      </c>
      <c r="D127" s="123">
        <v>0.0033253275396283206</v>
      </c>
      <c r="E127" s="123">
        <v>2.6473829701146196</v>
      </c>
      <c r="F127" s="85" t="s">
        <v>1664</v>
      </c>
      <c r="G127" s="85" t="b">
        <v>0</v>
      </c>
      <c r="H127" s="85" t="b">
        <v>0</v>
      </c>
      <c r="I127" s="85" t="b">
        <v>0</v>
      </c>
      <c r="J127" s="85" t="b">
        <v>0</v>
      </c>
      <c r="K127" s="85" t="b">
        <v>0</v>
      </c>
      <c r="L127" s="85" t="b">
        <v>0</v>
      </c>
    </row>
    <row r="128" spans="1:12" ht="15">
      <c r="A128" s="85" t="s">
        <v>1595</v>
      </c>
      <c r="B128" s="85" t="s">
        <v>1596</v>
      </c>
      <c r="C128" s="85">
        <v>2</v>
      </c>
      <c r="D128" s="123">
        <v>0.0033253275396283206</v>
      </c>
      <c r="E128" s="123">
        <v>2.6473829701146196</v>
      </c>
      <c r="F128" s="85" t="s">
        <v>1664</v>
      </c>
      <c r="G128" s="85" t="b">
        <v>0</v>
      </c>
      <c r="H128" s="85" t="b">
        <v>0</v>
      </c>
      <c r="I128" s="85" t="b">
        <v>0</v>
      </c>
      <c r="J128" s="85" t="b">
        <v>1</v>
      </c>
      <c r="K128" s="85" t="b">
        <v>0</v>
      </c>
      <c r="L128" s="85" t="b">
        <v>0</v>
      </c>
    </row>
    <row r="129" spans="1:12" ht="15">
      <c r="A129" s="85" t="s">
        <v>1596</v>
      </c>
      <c r="B129" s="85" t="s">
        <v>1597</v>
      </c>
      <c r="C129" s="85">
        <v>2</v>
      </c>
      <c r="D129" s="123">
        <v>0.0033253275396283206</v>
      </c>
      <c r="E129" s="123">
        <v>2.6473829701146196</v>
      </c>
      <c r="F129" s="85" t="s">
        <v>1664</v>
      </c>
      <c r="G129" s="85" t="b">
        <v>1</v>
      </c>
      <c r="H129" s="85" t="b">
        <v>0</v>
      </c>
      <c r="I129" s="85" t="b">
        <v>0</v>
      </c>
      <c r="J129" s="85" t="b">
        <v>0</v>
      </c>
      <c r="K129" s="85" t="b">
        <v>0</v>
      </c>
      <c r="L129" s="85" t="b">
        <v>0</v>
      </c>
    </row>
    <row r="130" spans="1:12" ht="15">
      <c r="A130" s="85" t="s">
        <v>1597</v>
      </c>
      <c r="B130" s="85" t="s">
        <v>1267</v>
      </c>
      <c r="C130" s="85">
        <v>2</v>
      </c>
      <c r="D130" s="123">
        <v>0.0033253275396283206</v>
      </c>
      <c r="E130" s="123">
        <v>2.1033149257643444</v>
      </c>
      <c r="F130" s="85" t="s">
        <v>1664</v>
      </c>
      <c r="G130" s="85" t="b">
        <v>0</v>
      </c>
      <c r="H130" s="85" t="b">
        <v>0</v>
      </c>
      <c r="I130" s="85" t="b">
        <v>0</v>
      </c>
      <c r="J130" s="85" t="b">
        <v>0</v>
      </c>
      <c r="K130" s="85" t="b">
        <v>0</v>
      </c>
      <c r="L130" s="85" t="b">
        <v>0</v>
      </c>
    </row>
    <row r="131" spans="1:12" ht="15">
      <c r="A131" s="85" t="s">
        <v>1267</v>
      </c>
      <c r="B131" s="85" t="s">
        <v>1598</v>
      </c>
      <c r="C131" s="85">
        <v>2</v>
      </c>
      <c r="D131" s="123">
        <v>0.0033253275396283206</v>
      </c>
      <c r="E131" s="123">
        <v>2.1033149257643444</v>
      </c>
      <c r="F131" s="85" t="s">
        <v>1664</v>
      </c>
      <c r="G131" s="85" t="b">
        <v>0</v>
      </c>
      <c r="H131" s="85" t="b">
        <v>0</v>
      </c>
      <c r="I131" s="85" t="b">
        <v>0</v>
      </c>
      <c r="J131" s="85" t="b">
        <v>0</v>
      </c>
      <c r="K131" s="85" t="b">
        <v>0</v>
      </c>
      <c r="L131" s="85" t="b">
        <v>0</v>
      </c>
    </row>
    <row r="132" spans="1:12" ht="15">
      <c r="A132" s="85" t="s">
        <v>1598</v>
      </c>
      <c r="B132" s="85" t="s">
        <v>1599</v>
      </c>
      <c r="C132" s="85">
        <v>2</v>
      </c>
      <c r="D132" s="123">
        <v>0.0033253275396283206</v>
      </c>
      <c r="E132" s="123">
        <v>2.6473829701146196</v>
      </c>
      <c r="F132" s="85" t="s">
        <v>1664</v>
      </c>
      <c r="G132" s="85" t="b">
        <v>0</v>
      </c>
      <c r="H132" s="85" t="b">
        <v>0</v>
      </c>
      <c r="I132" s="85" t="b">
        <v>0</v>
      </c>
      <c r="J132" s="85" t="b">
        <v>0</v>
      </c>
      <c r="K132" s="85" t="b">
        <v>0</v>
      </c>
      <c r="L132" s="85" t="b">
        <v>0</v>
      </c>
    </row>
    <row r="133" spans="1:12" ht="15">
      <c r="A133" s="85" t="s">
        <v>1599</v>
      </c>
      <c r="B133" s="85" t="s">
        <v>1600</v>
      </c>
      <c r="C133" s="85">
        <v>2</v>
      </c>
      <c r="D133" s="123">
        <v>0.0033253275396283206</v>
      </c>
      <c r="E133" s="123">
        <v>2.6473829701146196</v>
      </c>
      <c r="F133" s="85" t="s">
        <v>1664</v>
      </c>
      <c r="G133" s="85" t="b">
        <v>0</v>
      </c>
      <c r="H133" s="85" t="b">
        <v>0</v>
      </c>
      <c r="I133" s="85" t="b">
        <v>0</v>
      </c>
      <c r="J133" s="85" t="b">
        <v>0</v>
      </c>
      <c r="K133" s="85" t="b">
        <v>0</v>
      </c>
      <c r="L133" s="85" t="b">
        <v>0</v>
      </c>
    </row>
    <row r="134" spans="1:12" ht="15">
      <c r="A134" s="85" t="s">
        <v>1600</v>
      </c>
      <c r="B134" s="85" t="s">
        <v>246</v>
      </c>
      <c r="C134" s="85">
        <v>2</v>
      </c>
      <c r="D134" s="123">
        <v>0.0033253275396283206</v>
      </c>
      <c r="E134" s="123">
        <v>2.6473829701146196</v>
      </c>
      <c r="F134" s="85" t="s">
        <v>1664</v>
      </c>
      <c r="G134" s="85" t="b">
        <v>0</v>
      </c>
      <c r="H134" s="85" t="b">
        <v>0</v>
      </c>
      <c r="I134" s="85" t="b">
        <v>0</v>
      </c>
      <c r="J134" s="85" t="b">
        <v>0</v>
      </c>
      <c r="K134" s="85" t="b">
        <v>0</v>
      </c>
      <c r="L134" s="85" t="b">
        <v>0</v>
      </c>
    </row>
    <row r="135" spans="1:12" ht="15">
      <c r="A135" s="85" t="s">
        <v>246</v>
      </c>
      <c r="B135" s="85" t="s">
        <v>212</v>
      </c>
      <c r="C135" s="85">
        <v>2</v>
      </c>
      <c r="D135" s="123">
        <v>0.0033253275396283206</v>
      </c>
      <c r="E135" s="123">
        <v>2.0453229787866576</v>
      </c>
      <c r="F135" s="85" t="s">
        <v>1664</v>
      </c>
      <c r="G135" s="85" t="b">
        <v>0</v>
      </c>
      <c r="H135" s="85" t="b">
        <v>0</v>
      </c>
      <c r="I135" s="85" t="b">
        <v>0</v>
      </c>
      <c r="J135" s="85" t="b">
        <v>0</v>
      </c>
      <c r="K135" s="85" t="b">
        <v>0</v>
      </c>
      <c r="L135" s="85" t="b">
        <v>0</v>
      </c>
    </row>
    <row r="136" spans="1:12" ht="15">
      <c r="A136" s="85" t="s">
        <v>212</v>
      </c>
      <c r="B136" s="85" t="s">
        <v>258</v>
      </c>
      <c r="C136" s="85">
        <v>2</v>
      </c>
      <c r="D136" s="123">
        <v>0.0033253275396283206</v>
      </c>
      <c r="E136" s="123">
        <v>1.9272236667086629</v>
      </c>
      <c r="F136" s="85" t="s">
        <v>1664</v>
      </c>
      <c r="G136" s="85" t="b">
        <v>0</v>
      </c>
      <c r="H136" s="85" t="b">
        <v>0</v>
      </c>
      <c r="I136" s="85" t="b">
        <v>0</v>
      </c>
      <c r="J136" s="85" t="b">
        <v>0</v>
      </c>
      <c r="K136" s="85" t="b">
        <v>0</v>
      </c>
      <c r="L136" s="85" t="b">
        <v>0</v>
      </c>
    </row>
    <row r="137" spans="1:12" ht="15">
      <c r="A137" s="85" t="s">
        <v>239</v>
      </c>
      <c r="B137" s="85" t="s">
        <v>243</v>
      </c>
      <c r="C137" s="85">
        <v>2</v>
      </c>
      <c r="D137" s="123">
        <v>0.0033253275396283206</v>
      </c>
      <c r="E137" s="123">
        <v>1.4712917110589385</v>
      </c>
      <c r="F137" s="85" t="s">
        <v>1664</v>
      </c>
      <c r="G137" s="85" t="b">
        <v>0</v>
      </c>
      <c r="H137" s="85" t="b">
        <v>0</v>
      </c>
      <c r="I137" s="85" t="b">
        <v>0</v>
      </c>
      <c r="J137" s="85" t="b">
        <v>0</v>
      </c>
      <c r="K137" s="85" t="b">
        <v>0</v>
      </c>
      <c r="L137" s="85" t="b">
        <v>0</v>
      </c>
    </row>
    <row r="138" spans="1:12" ht="15">
      <c r="A138" s="85" t="s">
        <v>1545</v>
      </c>
      <c r="B138" s="85" t="s">
        <v>1247</v>
      </c>
      <c r="C138" s="85">
        <v>2</v>
      </c>
      <c r="D138" s="123">
        <v>0.0033253275396283206</v>
      </c>
      <c r="E138" s="123">
        <v>1.869231719730976</v>
      </c>
      <c r="F138" s="85" t="s">
        <v>1664</v>
      </c>
      <c r="G138" s="85" t="b">
        <v>0</v>
      </c>
      <c r="H138" s="85" t="b">
        <v>0</v>
      </c>
      <c r="I138" s="85" t="b">
        <v>0</v>
      </c>
      <c r="J138" s="85" t="b">
        <v>0</v>
      </c>
      <c r="K138" s="85" t="b">
        <v>0</v>
      </c>
      <c r="L138" s="85" t="b">
        <v>0</v>
      </c>
    </row>
    <row r="139" spans="1:12" ht="15">
      <c r="A139" s="85" t="s">
        <v>432</v>
      </c>
      <c r="B139" s="85" t="s">
        <v>1277</v>
      </c>
      <c r="C139" s="85">
        <v>2</v>
      </c>
      <c r="D139" s="123">
        <v>0.0033253275396283206</v>
      </c>
      <c r="E139" s="123">
        <v>2.4712917110589383</v>
      </c>
      <c r="F139" s="85" t="s">
        <v>1664</v>
      </c>
      <c r="G139" s="85" t="b">
        <v>0</v>
      </c>
      <c r="H139" s="85" t="b">
        <v>0</v>
      </c>
      <c r="I139" s="85" t="b">
        <v>0</v>
      </c>
      <c r="J139" s="85" t="b">
        <v>0</v>
      </c>
      <c r="K139" s="85" t="b">
        <v>0</v>
      </c>
      <c r="L139" s="85" t="b">
        <v>0</v>
      </c>
    </row>
    <row r="140" spans="1:12" ht="15">
      <c r="A140" s="85" t="s">
        <v>1285</v>
      </c>
      <c r="B140" s="85" t="s">
        <v>1603</v>
      </c>
      <c r="C140" s="85">
        <v>2</v>
      </c>
      <c r="D140" s="123">
        <v>0.0033253275396283206</v>
      </c>
      <c r="E140" s="123">
        <v>2.4712917110589383</v>
      </c>
      <c r="F140" s="85" t="s">
        <v>1664</v>
      </c>
      <c r="G140" s="85" t="b">
        <v>0</v>
      </c>
      <c r="H140" s="85" t="b">
        <v>0</v>
      </c>
      <c r="I140" s="85" t="b">
        <v>0</v>
      </c>
      <c r="J140" s="85" t="b">
        <v>0</v>
      </c>
      <c r="K140" s="85" t="b">
        <v>0</v>
      </c>
      <c r="L140" s="85" t="b">
        <v>0</v>
      </c>
    </row>
    <row r="141" spans="1:12" ht="15">
      <c r="A141" s="85" t="s">
        <v>1603</v>
      </c>
      <c r="B141" s="85" t="s">
        <v>1604</v>
      </c>
      <c r="C141" s="85">
        <v>2</v>
      </c>
      <c r="D141" s="123">
        <v>0.0033253275396283206</v>
      </c>
      <c r="E141" s="123">
        <v>2.6473829701146196</v>
      </c>
      <c r="F141" s="85" t="s">
        <v>1664</v>
      </c>
      <c r="G141" s="85" t="b">
        <v>0</v>
      </c>
      <c r="H141" s="85" t="b">
        <v>0</v>
      </c>
      <c r="I141" s="85" t="b">
        <v>0</v>
      </c>
      <c r="J141" s="85" t="b">
        <v>0</v>
      </c>
      <c r="K141" s="85" t="b">
        <v>0</v>
      </c>
      <c r="L141" s="85" t="b">
        <v>0</v>
      </c>
    </row>
    <row r="142" spans="1:12" ht="15">
      <c r="A142" s="85" t="s">
        <v>1604</v>
      </c>
      <c r="B142" s="85" t="s">
        <v>1605</v>
      </c>
      <c r="C142" s="85">
        <v>2</v>
      </c>
      <c r="D142" s="123">
        <v>0.0033253275396283206</v>
      </c>
      <c r="E142" s="123">
        <v>2.6473829701146196</v>
      </c>
      <c r="F142" s="85" t="s">
        <v>1664</v>
      </c>
      <c r="G142" s="85" t="b">
        <v>0</v>
      </c>
      <c r="H142" s="85" t="b">
        <v>0</v>
      </c>
      <c r="I142" s="85" t="b">
        <v>0</v>
      </c>
      <c r="J142" s="85" t="b">
        <v>0</v>
      </c>
      <c r="K142" s="85" t="b">
        <v>0</v>
      </c>
      <c r="L142" s="85" t="b">
        <v>0</v>
      </c>
    </row>
    <row r="143" spans="1:12" ht="15">
      <c r="A143" s="85" t="s">
        <v>1605</v>
      </c>
      <c r="B143" s="85" t="s">
        <v>1301</v>
      </c>
      <c r="C143" s="85">
        <v>2</v>
      </c>
      <c r="D143" s="123">
        <v>0.0033253275396283206</v>
      </c>
      <c r="E143" s="123">
        <v>2.346352974450639</v>
      </c>
      <c r="F143" s="85" t="s">
        <v>1664</v>
      </c>
      <c r="G143" s="85" t="b">
        <v>0</v>
      </c>
      <c r="H143" s="85" t="b">
        <v>0</v>
      </c>
      <c r="I143" s="85" t="b">
        <v>0</v>
      </c>
      <c r="J143" s="85" t="b">
        <v>0</v>
      </c>
      <c r="K143" s="85" t="b">
        <v>0</v>
      </c>
      <c r="L143" s="85" t="b">
        <v>0</v>
      </c>
    </row>
    <row r="144" spans="1:12" ht="15">
      <c r="A144" s="85" t="s">
        <v>1608</v>
      </c>
      <c r="B144" s="85" t="s">
        <v>1609</v>
      </c>
      <c r="C144" s="85">
        <v>2</v>
      </c>
      <c r="D144" s="123">
        <v>0.0033253275396283206</v>
      </c>
      <c r="E144" s="123">
        <v>2.6473829701146196</v>
      </c>
      <c r="F144" s="85" t="s">
        <v>1664</v>
      </c>
      <c r="G144" s="85" t="b">
        <v>0</v>
      </c>
      <c r="H144" s="85" t="b">
        <v>0</v>
      </c>
      <c r="I144" s="85" t="b">
        <v>0</v>
      </c>
      <c r="J144" s="85" t="b">
        <v>0</v>
      </c>
      <c r="K144" s="85" t="b">
        <v>0</v>
      </c>
      <c r="L144" s="85" t="b">
        <v>0</v>
      </c>
    </row>
    <row r="145" spans="1:12" ht="15">
      <c r="A145" s="85" t="s">
        <v>1546</v>
      </c>
      <c r="B145" s="85" t="s">
        <v>1611</v>
      </c>
      <c r="C145" s="85">
        <v>2</v>
      </c>
      <c r="D145" s="123">
        <v>0.0033253275396283206</v>
      </c>
      <c r="E145" s="123">
        <v>2.4712917110589383</v>
      </c>
      <c r="F145" s="85" t="s">
        <v>1664</v>
      </c>
      <c r="G145" s="85" t="b">
        <v>0</v>
      </c>
      <c r="H145" s="85" t="b">
        <v>0</v>
      </c>
      <c r="I145" s="85" t="b">
        <v>0</v>
      </c>
      <c r="J145" s="85" t="b">
        <v>0</v>
      </c>
      <c r="K145" s="85" t="b">
        <v>0</v>
      </c>
      <c r="L145" s="85" t="b">
        <v>0</v>
      </c>
    </row>
    <row r="146" spans="1:12" ht="15">
      <c r="A146" s="85" t="s">
        <v>1611</v>
      </c>
      <c r="B146" s="85" t="s">
        <v>1239</v>
      </c>
      <c r="C146" s="85">
        <v>2</v>
      </c>
      <c r="D146" s="123">
        <v>0.0033253275396283206</v>
      </c>
      <c r="E146" s="123">
        <v>1.7723217067229198</v>
      </c>
      <c r="F146" s="85" t="s">
        <v>1664</v>
      </c>
      <c r="G146" s="85" t="b">
        <v>0</v>
      </c>
      <c r="H146" s="85" t="b">
        <v>0</v>
      </c>
      <c r="I146" s="85" t="b">
        <v>0</v>
      </c>
      <c r="J146" s="85" t="b">
        <v>0</v>
      </c>
      <c r="K146" s="85" t="b">
        <v>0</v>
      </c>
      <c r="L146" s="85" t="b">
        <v>0</v>
      </c>
    </row>
    <row r="147" spans="1:12" ht="15">
      <c r="A147" s="85" t="s">
        <v>1239</v>
      </c>
      <c r="B147" s="85" t="s">
        <v>1612</v>
      </c>
      <c r="C147" s="85">
        <v>2</v>
      </c>
      <c r="D147" s="123">
        <v>0.0033253275396283206</v>
      </c>
      <c r="E147" s="123">
        <v>1.7723217067229198</v>
      </c>
      <c r="F147" s="85" t="s">
        <v>1664</v>
      </c>
      <c r="G147" s="85" t="b">
        <v>0</v>
      </c>
      <c r="H147" s="85" t="b">
        <v>0</v>
      </c>
      <c r="I147" s="85" t="b">
        <v>0</v>
      </c>
      <c r="J147" s="85" t="b">
        <v>0</v>
      </c>
      <c r="K147" s="85" t="b">
        <v>0</v>
      </c>
      <c r="L147" s="85" t="b">
        <v>0</v>
      </c>
    </row>
    <row r="148" spans="1:12" ht="15">
      <c r="A148" s="85" t="s">
        <v>1612</v>
      </c>
      <c r="B148" s="85" t="s">
        <v>1613</v>
      </c>
      <c r="C148" s="85">
        <v>2</v>
      </c>
      <c r="D148" s="123">
        <v>0.0033253275396283206</v>
      </c>
      <c r="E148" s="123">
        <v>2.6473829701146196</v>
      </c>
      <c r="F148" s="85" t="s">
        <v>1664</v>
      </c>
      <c r="G148" s="85" t="b">
        <v>0</v>
      </c>
      <c r="H148" s="85" t="b">
        <v>0</v>
      </c>
      <c r="I148" s="85" t="b">
        <v>0</v>
      </c>
      <c r="J148" s="85" t="b">
        <v>0</v>
      </c>
      <c r="K148" s="85" t="b">
        <v>0</v>
      </c>
      <c r="L148" s="85" t="b">
        <v>0</v>
      </c>
    </row>
    <row r="149" spans="1:12" ht="15">
      <c r="A149" s="85" t="s">
        <v>1613</v>
      </c>
      <c r="B149" s="85" t="s">
        <v>1614</v>
      </c>
      <c r="C149" s="85">
        <v>2</v>
      </c>
      <c r="D149" s="123">
        <v>0.0033253275396283206</v>
      </c>
      <c r="E149" s="123">
        <v>2.6473829701146196</v>
      </c>
      <c r="F149" s="85" t="s">
        <v>1664</v>
      </c>
      <c r="G149" s="85" t="b">
        <v>0</v>
      </c>
      <c r="H149" s="85" t="b">
        <v>0</v>
      </c>
      <c r="I149" s="85" t="b">
        <v>0</v>
      </c>
      <c r="J149" s="85" t="b">
        <v>0</v>
      </c>
      <c r="K149" s="85" t="b">
        <v>0</v>
      </c>
      <c r="L149" s="85" t="b">
        <v>0</v>
      </c>
    </row>
    <row r="150" spans="1:12" ht="15">
      <c r="A150" s="85" t="s">
        <v>1614</v>
      </c>
      <c r="B150" s="85" t="s">
        <v>1516</v>
      </c>
      <c r="C150" s="85">
        <v>2</v>
      </c>
      <c r="D150" s="123">
        <v>0.0033253275396283206</v>
      </c>
      <c r="E150" s="123">
        <v>2.4712917110589383</v>
      </c>
      <c r="F150" s="85" t="s">
        <v>1664</v>
      </c>
      <c r="G150" s="85" t="b">
        <v>0</v>
      </c>
      <c r="H150" s="85" t="b">
        <v>0</v>
      </c>
      <c r="I150" s="85" t="b">
        <v>0</v>
      </c>
      <c r="J150" s="85" t="b">
        <v>0</v>
      </c>
      <c r="K150" s="85" t="b">
        <v>0</v>
      </c>
      <c r="L150" s="85" t="b">
        <v>0</v>
      </c>
    </row>
    <row r="151" spans="1:12" ht="15">
      <c r="A151" s="85" t="s">
        <v>1516</v>
      </c>
      <c r="B151" s="85" t="s">
        <v>1265</v>
      </c>
      <c r="C151" s="85">
        <v>2</v>
      </c>
      <c r="D151" s="123">
        <v>0.0033253275396283206</v>
      </c>
      <c r="E151" s="123">
        <v>1.6473829701146199</v>
      </c>
      <c r="F151" s="85" t="s">
        <v>1664</v>
      </c>
      <c r="G151" s="85" t="b">
        <v>0</v>
      </c>
      <c r="H151" s="85" t="b">
        <v>0</v>
      </c>
      <c r="I151" s="85" t="b">
        <v>0</v>
      </c>
      <c r="J151" s="85" t="b">
        <v>0</v>
      </c>
      <c r="K151" s="85" t="b">
        <v>0</v>
      </c>
      <c r="L151" s="85" t="b">
        <v>0</v>
      </c>
    </row>
    <row r="152" spans="1:12" ht="15">
      <c r="A152" s="85" t="s">
        <v>1246</v>
      </c>
      <c r="B152" s="85" t="s">
        <v>1615</v>
      </c>
      <c r="C152" s="85">
        <v>2</v>
      </c>
      <c r="D152" s="123">
        <v>0.0033253275396283206</v>
      </c>
      <c r="E152" s="123">
        <v>2.1033149257643444</v>
      </c>
      <c r="F152" s="85" t="s">
        <v>1664</v>
      </c>
      <c r="G152" s="85" t="b">
        <v>0</v>
      </c>
      <c r="H152" s="85" t="b">
        <v>0</v>
      </c>
      <c r="I152" s="85" t="b">
        <v>0</v>
      </c>
      <c r="J152" s="85" t="b">
        <v>0</v>
      </c>
      <c r="K152" s="85" t="b">
        <v>0</v>
      </c>
      <c r="L152" s="85" t="b">
        <v>0</v>
      </c>
    </row>
    <row r="153" spans="1:12" ht="15">
      <c r="A153" s="85" t="s">
        <v>1615</v>
      </c>
      <c r="B153" s="85" t="s">
        <v>1524</v>
      </c>
      <c r="C153" s="85">
        <v>2</v>
      </c>
      <c r="D153" s="123">
        <v>0.0033253275396283206</v>
      </c>
      <c r="E153" s="123">
        <v>2.4712917110589383</v>
      </c>
      <c r="F153" s="85" t="s">
        <v>1664</v>
      </c>
      <c r="G153" s="85" t="b">
        <v>0</v>
      </c>
      <c r="H153" s="85" t="b">
        <v>0</v>
      </c>
      <c r="I153" s="85" t="b">
        <v>0</v>
      </c>
      <c r="J153" s="85" t="b">
        <v>1</v>
      </c>
      <c r="K153" s="85" t="b">
        <v>0</v>
      </c>
      <c r="L153" s="85" t="b">
        <v>0</v>
      </c>
    </row>
    <row r="154" spans="1:12" ht="15">
      <c r="A154" s="85" t="s">
        <v>1524</v>
      </c>
      <c r="B154" s="85" t="s">
        <v>1616</v>
      </c>
      <c r="C154" s="85">
        <v>2</v>
      </c>
      <c r="D154" s="123">
        <v>0.0033253275396283206</v>
      </c>
      <c r="E154" s="123">
        <v>2.346352974450639</v>
      </c>
      <c r="F154" s="85" t="s">
        <v>1664</v>
      </c>
      <c r="G154" s="85" t="b">
        <v>1</v>
      </c>
      <c r="H154" s="85" t="b">
        <v>0</v>
      </c>
      <c r="I154" s="85" t="b">
        <v>0</v>
      </c>
      <c r="J154" s="85" t="b">
        <v>1</v>
      </c>
      <c r="K154" s="85" t="b">
        <v>0</v>
      </c>
      <c r="L154" s="85" t="b">
        <v>0</v>
      </c>
    </row>
    <row r="155" spans="1:12" ht="15">
      <c r="A155" s="85" t="s">
        <v>1616</v>
      </c>
      <c r="B155" s="85" t="s">
        <v>1526</v>
      </c>
      <c r="C155" s="85">
        <v>2</v>
      </c>
      <c r="D155" s="123">
        <v>0.0033253275396283206</v>
      </c>
      <c r="E155" s="123">
        <v>2.346352974450639</v>
      </c>
      <c r="F155" s="85" t="s">
        <v>1664</v>
      </c>
      <c r="G155" s="85" t="b">
        <v>1</v>
      </c>
      <c r="H155" s="85" t="b">
        <v>0</v>
      </c>
      <c r="I155" s="85" t="b">
        <v>0</v>
      </c>
      <c r="J155" s="85" t="b">
        <v>0</v>
      </c>
      <c r="K155" s="85" t="b">
        <v>0</v>
      </c>
      <c r="L155" s="85" t="b">
        <v>0</v>
      </c>
    </row>
    <row r="156" spans="1:12" ht="15">
      <c r="A156" s="85" t="s">
        <v>1526</v>
      </c>
      <c r="B156" s="85" t="s">
        <v>244</v>
      </c>
      <c r="C156" s="85">
        <v>2</v>
      </c>
      <c r="D156" s="123">
        <v>0.0033253275396283206</v>
      </c>
      <c r="E156" s="123">
        <v>2.346352974450639</v>
      </c>
      <c r="F156" s="85" t="s">
        <v>1664</v>
      </c>
      <c r="G156" s="85" t="b">
        <v>0</v>
      </c>
      <c r="H156" s="85" t="b">
        <v>0</v>
      </c>
      <c r="I156" s="85" t="b">
        <v>0</v>
      </c>
      <c r="J156" s="85" t="b">
        <v>0</v>
      </c>
      <c r="K156" s="85" t="b">
        <v>0</v>
      </c>
      <c r="L156" s="85" t="b">
        <v>0</v>
      </c>
    </row>
    <row r="157" spans="1:12" ht="15">
      <c r="A157" s="85" t="s">
        <v>244</v>
      </c>
      <c r="B157" s="85" t="s">
        <v>1530</v>
      </c>
      <c r="C157" s="85">
        <v>2</v>
      </c>
      <c r="D157" s="123">
        <v>0.0033253275396283206</v>
      </c>
      <c r="E157" s="123">
        <v>2.2952004520032574</v>
      </c>
      <c r="F157" s="85" t="s">
        <v>1664</v>
      </c>
      <c r="G157" s="85" t="b">
        <v>0</v>
      </c>
      <c r="H157" s="85" t="b">
        <v>0</v>
      </c>
      <c r="I157" s="85" t="b">
        <v>0</v>
      </c>
      <c r="J157" s="85" t="b">
        <v>0</v>
      </c>
      <c r="K157" s="85" t="b">
        <v>0</v>
      </c>
      <c r="L157" s="85" t="b">
        <v>0</v>
      </c>
    </row>
    <row r="158" spans="1:12" ht="15">
      <c r="A158" s="85" t="s">
        <v>1530</v>
      </c>
      <c r="B158" s="85" t="s">
        <v>253</v>
      </c>
      <c r="C158" s="85">
        <v>2</v>
      </c>
      <c r="D158" s="123">
        <v>0.0033253275396283206</v>
      </c>
      <c r="E158" s="123">
        <v>2.2952004520032574</v>
      </c>
      <c r="F158" s="85" t="s">
        <v>1664</v>
      </c>
      <c r="G158" s="85" t="b">
        <v>0</v>
      </c>
      <c r="H158" s="85" t="b">
        <v>0</v>
      </c>
      <c r="I158" s="85" t="b">
        <v>0</v>
      </c>
      <c r="J158" s="85" t="b">
        <v>0</v>
      </c>
      <c r="K158" s="85" t="b">
        <v>0</v>
      </c>
      <c r="L158" s="85" t="b">
        <v>0</v>
      </c>
    </row>
    <row r="159" spans="1:12" ht="15">
      <c r="A159" s="85" t="s">
        <v>1617</v>
      </c>
      <c r="B159" s="85" t="s">
        <v>1289</v>
      </c>
      <c r="C159" s="85">
        <v>2</v>
      </c>
      <c r="D159" s="123">
        <v>0.0033253275396283206</v>
      </c>
      <c r="E159" s="123">
        <v>2.1702617153949575</v>
      </c>
      <c r="F159" s="85" t="s">
        <v>1664</v>
      </c>
      <c r="G159" s="85" t="b">
        <v>0</v>
      </c>
      <c r="H159" s="85" t="b">
        <v>0</v>
      </c>
      <c r="I159" s="85" t="b">
        <v>0</v>
      </c>
      <c r="J159" s="85" t="b">
        <v>0</v>
      </c>
      <c r="K159" s="85" t="b">
        <v>0</v>
      </c>
      <c r="L159" s="85" t="b">
        <v>0</v>
      </c>
    </row>
    <row r="160" spans="1:12" ht="15">
      <c r="A160" s="85" t="s">
        <v>1289</v>
      </c>
      <c r="B160" s="85" t="s">
        <v>1618</v>
      </c>
      <c r="C160" s="85">
        <v>2</v>
      </c>
      <c r="D160" s="123">
        <v>0.0033253275396283206</v>
      </c>
      <c r="E160" s="123">
        <v>2.1702617153949575</v>
      </c>
      <c r="F160" s="85" t="s">
        <v>1664</v>
      </c>
      <c r="G160" s="85" t="b">
        <v>0</v>
      </c>
      <c r="H160" s="85" t="b">
        <v>0</v>
      </c>
      <c r="I160" s="85" t="b">
        <v>0</v>
      </c>
      <c r="J160" s="85" t="b">
        <v>0</v>
      </c>
      <c r="K160" s="85" t="b">
        <v>0</v>
      </c>
      <c r="L160" s="85" t="b">
        <v>0</v>
      </c>
    </row>
    <row r="161" spans="1:12" ht="15">
      <c r="A161" s="85" t="s">
        <v>1618</v>
      </c>
      <c r="B161" s="85" t="s">
        <v>1619</v>
      </c>
      <c r="C161" s="85">
        <v>2</v>
      </c>
      <c r="D161" s="123">
        <v>0.0033253275396283206</v>
      </c>
      <c r="E161" s="123">
        <v>2.6473829701146196</v>
      </c>
      <c r="F161" s="85" t="s">
        <v>1664</v>
      </c>
      <c r="G161" s="85" t="b">
        <v>0</v>
      </c>
      <c r="H161" s="85" t="b">
        <v>0</v>
      </c>
      <c r="I161" s="85" t="b">
        <v>0</v>
      </c>
      <c r="J161" s="85" t="b">
        <v>0</v>
      </c>
      <c r="K161" s="85" t="b">
        <v>0</v>
      </c>
      <c r="L161" s="85" t="b">
        <v>0</v>
      </c>
    </row>
    <row r="162" spans="1:12" ht="15">
      <c r="A162" s="85" t="s">
        <v>1619</v>
      </c>
      <c r="B162" s="85" t="s">
        <v>1523</v>
      </c>
      <c r="C162" s="85">
        <v>2</v>
      </c>
      <c r="D162" s="123">
        <v>0.0033253275396283206</v>
      </c>
      <c r="E162" s="123">
        <v>2.346352974450639</v>
      </c>
      <c r="F162" s="85" t="s">
        <v>1664</v>
      </c>
      <c r="G162" s="85" t="b">
        <v>0</v>
      </c>
      <c r="H162" s="85" t="b">
        <v>0</v>
      </c>
      <c r="I162" s="85" t="b">
        <v>0</v>
      </c>
      <c r="J162" s="85" t="b">
        <v>1</v>
      </c>
      <c r="K162" s="85" t="b">
        <v>0</v>
      </c>
      <c r="L162" s="85" t="b">
        <v>0</v>
      </c>
    </row>
    <row r="163" spans="1:12" ht="15">
      <c r="A163" s="85" t="s">
        <v>1523</v>
      </c>
      <c r="B163" s="85" t="s">
        <v>1620</v>
      </c>
      <c r="C163" s="85">
        <v>2</v>
      </c>
      <c r="D163" s="123">
        <v>0.0033253275396283206</v>
      </c>
      <c r="E163" s="123">
        <v>2.346352974450639</v>
      </c>
      <c r="F163" s="85" t="s">
        <v>1664</v>
      </c>
      <c r="G163" s="85" t="b">
        <v>1</v>
      </c>
      <c r="H163" s="85" t="b">
        <v>0</v>
      </c>
      <c r="I163" s="85" t="b">
        <v>0</v>
      </c>
      <c r="J163" s="85" t="b">
        <v>0</v>
      </c>
      <c r="K163" s="85" t="b">
        <v>0</v>
      </c>
      <c r="L163" s="85" t="b">
        <v>0</v>
      </c>
    </row>
    <row r="164" spans="1:12" ht="15">
      <c r="A164" s="85" t="s">
        <v>1620</v>
      </c>
      <c r="B164" s="85" t="s">
        <v>1242</v>
      </c>
      <c r="C164" s="85">
        <v>2</v>
      </c>
      <c r="D164" s="123">
        <v>0.0033253275396283206</v>
      </c>
      <c r="E164" s="123">
        <v>1.9484129657786011</v>
      </c>
      <c r="F164" s="85" t="s">
        <v>1664</v>
      </c>
      <c r="G164" s="85" t="b">
        <v>0</v>
      </c>
      <c r="H164" s="85" t="b">
        <v>0</v>
      </c>
      <c r="I164" s="85" t="b">
        <v>0</v>
      </c>
      <c r="J164" s="85" t="b">
        <v>0</v>
      </c>
      <c r="K164" s="85" t="b">
        <v>0</v>
      </c>
      <c r="L164" s="85" t="b">
        <v>0</v>
      </c>
    </row>
    <row r="165" spans="1:12" ht="15">
      <c r="A165" s="85" t="s">
        <v>1242</v>
      </c>
      <c r="B165" s="85" t="s">
        <v>1267</v>
      </c>
      <c r="C165" s="85">
        <v>2</v>
      </c>
      <c r="D165" s="123">
        <v>0.0033253275396283206</v>
      </c>
      <c r="E165" s="123">
        <v>1.3629522362701003</v>
      </c>
      <c r="F165" s="85" t="s">
        <v>1664</v>
      </c>
      <c r="G165" s="85" t="b">
        <v>0</v>
      </c>
      <c r="H165" s="85" t="b">
        <v>0</v>
      </c>
      <c r="I165" s="85" t="b">
        <v>0</v>
      </c>
      <c r="J165" s="85" t="b">
        <v>0</v>
      </c>
      <c r="K165" s="85" t="b">
        <v>0</v>
      </c>
      <c r="L165" s="85" t="b">
        <v>0</v>
      </c>
    </row>
    <row r="166" spans="1:12" ht="15">
      <c r="A166" s="85" t="s">
        <v>1267</v>
      </c>
      <c r="B166" s="85" t="s">
        <v>1245</v>
      </c>
      <c r="C166" s="85">
        <v>2</v>
      </c>
      <c r="D166" s="123">
        <v>0.0033253275396283206</v>
      </c>
      <c r="E166" s="123">
        <v>1.5592468814140688</v>
      </c>
      <c r="F166" s="85" t="s">
        <v>1664</v>
      </c>
      <c r="G166" s="85" t="b">
        <v>0</v>
      </c>
      <c r="H166" s="85" t="b">
        <v>0</v>
      </c>
      <c r="I166" s="85" t="b">
        <v>0</v>
      </c>
      <c r="J166" s="85" t="b">
        <v>0</v>
      </c>
      <c r="K166" s="85" t="b">
        <v>0</v>
      </c>
      <c r="L166" s="85" t="b">
        <v>0</v>
      </c>
    </row>
    <row r="167" spans="1:12" ht="15">
      <c r="A167" s="85" t="s">
        <v>1245</v>
      </c>
      <c r="B167" s="85" t="s">
        <v>1514</v>
      </c>
      <c r="C167" s="85">
        <v>2</v>
      </c>
      <c r="D167" s="123">
        <v>0.0033253275396283206</v>
      </c>
      <c r="E167" s="123">
        <v>1.501254934436382</v>
      </c>
      <c r="F167" s="85" t="s">
        <v>1664</v>
      </c>
      <c r="G167" s="85" t="b">
        <v>0</v>
      </c>
      <c r="H167" s="85" t="b">
        <v>0</v>
      </c>
      <c r="I167" s="85" t="b">
        <v>0</v>
      </c>
      <c r="J167" s="85" t="b">
        <v>0</v>
      </c>
      <c r="K167" s="85" t="b">
        <v>0</v>
      </c>
      <c r="L167" s="85" t="b">
        <v>0</v>
      </c>
    </row>
    <row r="168" spans="1:12" ht="15">
      <c r="A168" s="85" t="s">
        <v>1514</v>
      </c>
      <c r="B168" s="85" t="s">
        <v>1621</v>
      </c>
      <c r="C168" s="85">
        <v>2</v>
      </c>
      <c r="D168" s="123">
        <v>0.0033253275396283206</v>
      </c>
      <c r="E168" s="123">
        <v>2.0453229787866576</v>
      </c>
      <c r="F168" s="85" t="s">
        <v>1664</v>
      </c>
      <c r="G168" s="85" t="b">
        <v>0</v>
      </c>
      <c r="H168" s="85" t="b">
        <v>0</v>
      </c>
      <c r="I168" s="85" t="b">
        <v>0</v>
      </c>
      <c r="J168" s="85" t="b">
        <v>0</v>
      </c>
      <c r="K168" s="85" t="b">
        <v>0</v>
      </c>
      <c r="L168" s="85" t="b">
        <v>0</v>
      </c>
    </row>
    <row r="169" spans="1:12" ht="15">
      <c r="A169" s="85" t="s">
        <v>1621</v>
      </c>
      <c r="B169" s="85" t="s">
        <v>1622</v>
      </c>
      <c r="C169" s="85">
        <v>2</v>
      </c>
      <c r="D169" s="123">
        <v>0.0033253275396283206</v>
      </c>
      <c r="E169" s="123">
        <v>2.6473829701146196</v>
      </c>
      <c r="F169" s="85" t="s">
        <v>1664</v>
      </c>
      <c r="G169" s="85" t="b">
        <v>0</v>
      </c>
      <c r="H169" s="85" t="b">
        <v>0</v>
      </c>
      <c r="I169" s="85" t="b">
        <v>0</v>
      </c>
      <c r="J169" s="85" t="b">
        <v>0</v>
      </c>
      <c r="K169" s="85" t="b">
        <v>0</v>
      </c>
      <c r="L169" s="85" t="b">
        <v>0</v>
      </c>
    </row>
    <row r="170" spans="1:12" ht="15">
      <c r="A170" s="85" t="s">
        <v>1622</v>
      </c>
      <c r="B170" s="85" t="s">
        <v>1623</v>
      </c>
      <c r="C170" s="85">
        <v>2</v>
      </c>
      <c r="D170" s="123">
        <v>0.0033253275396283206</v>
      </c>
      <c r="E170" s="123">
        <v>2.6473829701146196</v>
      </c>
      <c r="F170" s="85" t="s">
        <v>1664</v>
      </c>
      <c r="G170" s="85" t="b">
        <v>0</v>
      </c>
      <c r="H170" s="85" t="b">
        <v>0</v>
      </c>
      <c r="I170" s="85" t="b">
        <v>0</v>
      </c>
      <c r="J170" s="85" t="b">
        <v>0</v>
      </c>
      <c r="K170" s="85" t="b">
        <v>1</v>
      </c>
      <c r="L170" s="85" t="b">
        <v>0</v>
      </c>
    </row>
    <row r="171" spans="1:12" ht="15">
      <c r="A171" s="85" t="s">
        <v>1624</v>
      </c>
      <c r="B171" s="85" t="s">
        <v>1625</v>
      </c>
      <c r="C171" s="85">
        <v>2</v>
      </c>
      <c r="D171" s="123">
        <v>0.0033253275396283206</v>
      </c>
      <c r="E171" s="123">
        <v>2.6473829701146196</v>
      </c>
      <c r="F171" s="85" t="s">
        <v>1664</v>
      </c>
      <c r="G171" s="85" t="b">
        <v>0</v>
      </c>
      <c r="H171" s="85" t="b">
        <v>0</v>
      </c>
      <c r="I171" s="85" t="b">
        <v>0</v>
      </c>
      <c r="J171" s="85" t="b">
        <v>0</v>
      </c>
      <c r="K171" s="85" t="b">
        <v>0</v>
      </c>
      <c r="L171" s="85" t="b">
        <v>0</v>
      </c>
    </row>
    <row r="172" spans="1:12" ht="15">
      <c r="A172" s="85" t="s">
        <v>1625</v>
      </c>
      <c r="B172" s="85" t="s">
        <v>1626</v>
      </c>
      <c r="C172" s="85">
        <v>2</v>
      </c>
      <c r="D172" s="123">
        <v>0.0033253275396283206</v>
      </c>
      <c r="E172" s="123">
        <v>2.6473829701146196</v>
      </c>
      <c r="F172" s="85" t="s">
        <v>1664</v>
      </c>
      <c r="G172" s="85" t="b">
        <v>0</v>
      </c>
      <c r="H172" s="85" t="b">
        <v>0</v>
      </c>
      <c r="I172" s="85" t="b">
        <v>0</v>
      </c>
      <c r="J172" s="85" t="b">
        <v>0</v>
      </c>
      <c r="K172" s="85" t="b">
        <v>0</v>
      </c>
      <c r="L172" s="85" t="b">
        <v>0</v>
      </c>
    </row>
    <row r="173" spans="1:12" ht="15">
      <c r="A173" s="85" t="s">
        <v>1626</v>
      </c>
      <c r="B173" s="85" t="s">
        <v>1627</v>
      </c>
      <c r="C173" s="85">
        <v>2</v>
      </c>
      <c r="D173" s="123">
        <v>0.0033253275396283206</v>
      </c>
      <c r="E173" s="123">
        <v>2.6473829701146196</v>
      </c>
      <c r="F173" s="85" t="s">
        <v>1664</v>
      </c>
      <c r="G173" s="85" t="b">
        <v>0</v>
      </c>
      <c r="H173" s="85" t="b">
        <v>0</v>
      </c>
      <c r="I173" s="85" t="b">
        <v>0</v>
      </c>
      <c r="J173" s="85" t="b">
        <v>0</v>
      </c>
      <c r="K173" s="85" t="b">
        <v>0</v>
      </c>
      <c r="L173" s="85" t="b">
        <v>0</v>
      </c>
    </row>
    <row r="174" spans="1:12" ht="15">
      <c r="A174" s="85" t="s">
        <v>1627</v>
      </c>
      <c r="B174" s="85" t="s">
        <v>1628</v>
      </c>
      <c r="C174" s="85">
        <v>2</v>
      </c>
      <c r="D174" s="123">
        <v>0.0033253275396283206</v>
      </c>
      <c r="E174" s="123">
        <v>2.6473829701146196</v>
      </c>
      <c r="F174" s="85" t="s">
        <v>1664</v>
      </c>
      <c r="G174" s="85" t="b">
        <v>0</v>
      </c>
      <c r="H174" s="85" t="b">
        <v>0</v>
      </c>
      <c r="I174" s="85" t="b">
        <v>0</v>
      </c>
      <c r="J174" s="85" t="b">
        <v>0</v>
      </c>
      <c r="K174" s="85" t="b">
        <v>0</v>
      </c>
      <c r="L174" s="85" t="b">
        <v>0</v>
      </c>
    </row>
    <row r="175" spans="1:12" ht="15">
      <c r="A175" s="85" t="s">
        <v>1628</v>
      </c>
      <c r="B175" s="85" t="s">
        <v>1629</v>
      </c>
      <c r="C175" s="85">
        <v>2</v>
      </c>
      <c r="D175" s="123">
        <v>0.0033253275396283206</v>
      </c>
      <c r="E175" s="123">
        <v>2.6473829701146196</v>
      </c>
      <c r="F175" s="85" t="s">
        <v>1664</v>
      </c>
      <c r="G175" s="85" t="b">
        <v>0</v>
      </c>
      <c r="H175" s="85" t="b">
        <v>0</v>
      </c>
      <c r="I175" s="85" t="b">
        <v>0</v>
      </c>
      <c r="J175" s="85" t="b">
        <v>1</v>
      </c>
      <c r="K175" s="85" t="b">
        <v>0</v>
      </c>
      <c r="L175" s="85" t="b">
        <v>0</v>
      </c>
    </row>
    <row r="176" spans="1:12" ht="15">
      <c r="A176" s="85" t="s">
        <v>1629</v>
      </c>
      <c r="B176" s="85" t="s">
        <v>1630</v>
      </c>
      <c r="C176" s="85">
        <v>2</v>
      </c>
      <c r="D176" s="123">
        <v>0.0033253275396283206</v>
      </c>
      <c r="E176" s="123">
        <v>2.6473829701146196</v>
      </c>
      <c r="F176" s="85" t="s">
        <v>1664</v>
      </c>
      <c r="G176" s="85" t="b">
        <v>1</v>
      </c>
      <c r="H176" s="85" t="b">
        <v>0</v>
      </c>
      <c r="I176" s="85" t="b">
        <v>0</v>
      </c>
      <c r="J176" s="85" t="b">
        <v>0</v>
      </c>
      <c r="K176" s="85" t="b">
        <v>0</v>
      </c>
      <c r="L176" s="85" t="b">
        <v>0</v>
      </c>
    </row>
    <row r="177" spans="1:12" ht="15">
      <c r="A177" s="85" t="s">
        <v>1630</v>
      </c>
      <c r="B177" s="85" t="s">
        <v>1244</v>
      </c>
      <c r="C177" s="85">
        <v>2</v>
      </c>
      <c r="D177" s="123">
        <v>0.0033253275396283206</v>
      </c>
      <c r="E177" s="123">
        <v>1.907020280620376</v>
      </c>
      <c r="F177" s="85" t="s">
        <v>1664</v>
      </c>
      <c r="G177" s="85" t="b">
        <v>0</v>
      </c>
      <c r="H177" s="85" t="b">
        <v>0</v>
      </c>
      <c r="I177" s="85" t="b">
        <v>0</v>
      </c>
      <c r="J177" s="85" t="b">
        <v>0</v>
      </c>
      <c r="K177" s="85" t="b">
        <v>0</v>
      </c>
      <c r="L177" s="85" t="b">
        <v>0</v>
      </c>
    </row>
    <row r="178" spans="1:12" ht="15">
      <c r="A178" s="85" t="s">
        <v>1245</v>
      </c>
      <c r="B178" s="85" t="s">
        <v>1631</v>
      </c>
      <c r="C178" s="85">
        <v>2</v>
      </c>
      <c r="D178" s="123">
        <v>0.0033253275396283206</v>
      </c>
      <c r="E178" s="123">
        <v>2.1033149257643444</v>
      </c>
      <c r="F178" s="85" t="s">
        <v>1664</v>
      </c>
      <c r="G178" s="85" t="b">
        <v>0</v>
      </c>
      <c r="H178" s="85" t="b">
        <v>0</v>
      </c>
      <c r="I178" s="85" t="b">
        <v>0</v>
      </c>
      <c r="J178" s="85" t="b">
        <v>0</v>
      </c>
      <c r="K178" s="85" t="b">
        <v>0</v>
      </c>
      <c r="L178" s="85" t="b">
        <v>0</v>
      </c>
    </row>
    <row r="179" spans="1:12" ht="15">
      <c r="A179" s="85" t="s">
        <v>1631</v>
      </c>
      <c r="B179" s="85" t="s">
        <v>1239</v>
      </c>
      <c r="C179" s="85">
        <v>2</v>
      </c>
      <c r="D179" s="123">
        <v>0.0033253275396283206</v>
      </c>
      <c r="E179" s="123">
        <v>1.7723217067229198</v>
      </c>
      <c r="F179" s="85" t="s">
        <v>1664</v>
      </c>
      <c r="G179" s="85" t="b">
        <v>0</v>
      </c>
      <c r="H179" s="85" t="b">
        <v>0</v>
      </c>
      <c r="I179" s="85" t="b">
        <v>0</v>
      </c>
      <c r="J179" s="85" t="b">
        <v>0</v>
      </c>
      <c r="K179" s="85" t="b">
        <v>0</v>
      </c>
      <c r="L179" s="85" t="b">
        <v>0</v>
      </c>
    </row>
    <row r="180" spans="1:12" ht="15">
      <c r="A180" s="85" t="s">
        <v>1239</v>
      </c>
      <c r="B180" s="85" t="s">
        <v>1531</v>
      </c>
      <c r="C180" s="85">
        <v>2</v>
      </c>
      <c r="D180" s="123">
        <v>0.0033253275396283206</v>
      </c>
      <c r="E180" s="123">
        <v>1.5962304476672384</v>
      </c>
      <c r="F180" s="85" t="s">
        <v>1664</v>
      </c>
      <c r="G180" s="85" t="b">
        <v>0</v>
      </c>
      <c r="H180" s="85" t="b">
        <v>0</v>
      </c>
      <c r="I180" s="85" t="b">
        <v>0</v>
      </c>
      <c r="J180" s="85" t="b">
        <v>0</v>
      </c>
      <c r="K180" s="85" t="b">
        <v>0</v>
      </c>
      <c r="L180" s="85" t="b">
        <v>0</v>
      </c>
    </row>
    <row r="181" spans="1:12" ht="15">
      <c r="A181" s="85" t="s">
        <v>1632</v>
      </c>
      <c r="B181" s="85" t="s">
        <v>1519</v>
      </c>
      <c r="C181" s="85">
        <v>2</v>
      </c>
      <c r="D181" s="123">
        <v>0.0033253275396283206</v>
      </c>
      <c r="E181" s="123">
        <v>2.346352974450639</v>
      </c>
      <c r="F181" s="85" t="s">
        <v>1664</v>
      </c>
      <c r="G181" s="85" t="b">
        <v>0</v>
      </c>
      <c r="H181" s="85" t="b">
        <v>0</v>
      </c>
      <c r="I181" s="85" t="b">
        <v>0</v>
      </c>
      <c r="J181" s="85" t="b">
        <v>0</v>
      </c>
      <c r="K181" s="85" t="b">
        <v>0</v>
      </c>
      <c r="L181" s="85" t="b">
        <v>0</v>
      </c>
    </row>
    <row r="182" spans="1:12" ht="15">
      <c r="A182" s="85" t="s">
        <v>1247</v>
      </c>
      <c r="B182" s="85" t="s">
        <v>1633</v>
      </c>
      <c r="C182" s="85">
        <v>2</v>
      </c>
      <c r="D182" s="123">
        <v>0.0033253275396283206</v>
      </c>
      <c r="E182" s="123">
        <v>2.1702617153949575</v>
      </c>
      <c r="F182" s="85" t="s">
        <v>1664</v>
      </c>
      <c r="G182" s="85" t="b">
        <v>0</v>
      </c>
      <c r="H182" s="85" t="b">
        <v>0</v>
      </c>
      <c r="I182" s="85" t="b">
        <v>0</v>
      </c>
      <c r="J182" s="85" t="b">
        <v>0</v>
      </c>
      <c r="K182" s="85" t="b">
        <v>0</v>
      </c>
      <c r="L182" s="85" t="b">
        <v>0</v>
      </c>
    </row>
    <row r="183" spans="1:12" ht="15">
      <c r="A183" s="85" t="s">
        <v>1633</v>
      </c>
      <c r="B183" s="85" t="s">
        <v>1634</v>
      </c>
      <c r="C183" s="85">
        <v>2</v>
      </c>
      <c r="D183" s="123">
        <v>0.0033253275396283206</v>
      </c>
      <c r="E183" s="123">
        <v>2.6473829701146196</v>
      </c>
      <c r="F183" s="85" t="s">
        <v>1664</v>
      </c>
      <c r="G183" s="85" t="b">
        <v>0</v>
      </c>
      <c r="H183" s="85" t="b">
        <v>0</v>
      </c>
      <c r="I183" s="85" t="b">
        <v>0</v>
      </c>
      <c r="J183" s="85" t="b">
        <v>0</v>
      </c>
      <c r="K183" s="85" t="b">
        <v>0</v>
      </c>
      <c r="L183" s="85" t="b">
        <v>0</v>
      </c>
    </row>
    <row r="184" spans="1:12" ht="15">
      <c r="A184" s="85" t="s">
        <v>1634</v>
      </c>
      <c r="B184" s="85" t="s">
        <v>1244</v>
      </c>
      <c r="C184" s="85">
        <v>2</v>
      </c>
      <c r="D184" s="123">
        <v>0.0033253275396283206</v>
      </c>
      <c r="E184" s="123">
        <v>1.907020280620376</v>
      </c>
      <c r="F184" s="85" t="s">
        <v>1664</v>
      </c>
      <c r="G184" s="85" t="b">
        <v>0</v>
      </c>
      <c r="H184" s="85" t="b">
        <v>0</v>
      </c>
      <c r="I184" s="85" t="b">
        <v>0</v>
      </c>
      <c r="J184" s="85" t="b">
        <v>0</v>
      </c>
      <c r="K184" s="85" t="b">
        <v>0</v>
      </c>
      <c r="L184" s="85" t="b">
        <v>0</v>
      </c>
    </row>
    <row r="185" spans="1:12" ht="15">
      <c r="A185" s="85" t="s">
        <v>1245</v>
      </c>
      <c r="B185" s="85" t="s">
        <v>1635</v>
      </c>
      <c r="C185" s="85">
        <v>2</v>
      </c>
      <c r="D185" s="123">
        <v>0.0033253275396283206</v>
      </c>
      <c r="E185" s="123">
        <v>2.1033149257643444</v>
      </c>
      <c r="F185" s="85" t="s">
        <v>1664</v>
      </c>
      <c r="G185" s="85" t="b">
        <v>0</v>
      </c>
      <c r="H185" s="85" t="b">
        <v>0</v>
      </c>
      <c r="I185" s="85" t="b">
        <v>0</v>
      </c>
      <c r="J185" s="85" t="b">
        <v>0</v>
      </c>
      <c r="K185" s="85" t="b">
        <v>0</v>
      </c>
      <c r="L185" s="85" t="b">
        <v>0</v>
      </c>
    </row>
    <row r="186" spans="1:12" ht="15">
      <c r="A186" s="85" t="s">
        <v>1635</v>
      </c>
      <c r="B186" s="85" t="s">
        <v>1532</v>
      </c>
      <c r="C186" s="85">
        <v>2</v>
      </c>
      <c r="D186" s="123">
        <v>0.0033253275396283206</v>
      </c>
      <c r="E186" s="123">
        <v>2.4712917110589383</v>
      </c>
      <c r="F186" s="85" t="s">
        <v>1664</v>
      </c>
      <c r="G186" s="85" t="b">
        <v>0</v>
      </c>
      <c r="H186" s="85" t="b">
        <v>0</v>
      </c>
      <c r="I186" s="85" t="b">
        <v>0</v>
      </c>
      <c r="J186" s="85" t="b">
        <v>0</v>
      </c>
      <c r="K186" s="85" t="b">
        <v>0</v>
      </c>
      <c r="L186" s="85" t="b">
        <v>0</v>
      </c>
    </row>
    <row r="187" spans="1:12" ht="15">
      <c r="A187" s="85" t="s">
        <v>1532</v>
      </c>
      <c r="B187" s="85" t="s">
        <v>1547</v>
      </c>
      <c r="C187" s="85">
        <v>2</v>
      </c>
      <c r="D187" s="123">
        <v>0.0033253275396283206</v>
      </c>
      <c r="E187" s="123">
        <v>2.2952004520032574</v>
      </c>
      <c r="F187" s="85" t="s">
        <v>1664</v>
      </c>
      <c r="G187" s="85" t="b">
        <v>0</v>
      </c>
      <c r="H187" s="85" t="b">
        <v>0</v>
      </c>
      <c r="I187" s="85" t="b">
        <v>0</v>
      </c>
      <c r="J187" s="85" t="b">
        <v>0</v>
      </c>
      <c r="K187" s="85" t="b">
        <v>0</v>
      </c>
      <c r="L187" s="85" t="b">
        <v>0</v>
      </c>
    </row>
    <row r="188" spans="1:12" ht="15">
      <c r="A188" s="85" t="s">
        <v>1547</v>
      </c>
      <c r="B188" s="85" t="s">
        <v>1636</v>
      </c>
      <c r="C188" s="85">
        <v>2</v>
      </c>
      <c r="D188" s="123">
        <v>0.0033253275396283206</v>
      </c>
      <c r="E188" s="123">
        <v>2.4712917110589383</v>
      </c>
      <c r="F188" s="85" t="s">
        <v>1664</v>
      </c>
      <c r="G188" s="85" t="b">
        <v>0</v>
      </c>
      <c r="H188" s="85" t="b">
        <v>0</v>
      </c>
      <c r="I188" s="85" t="b">
        <v>0</v>
      </c>
      <c r="J188" s="85" t="b">
        <v>0</v>
      </c>
      <c r="K188" s="85" t="b">
        <v>0</v>
      </c>
      <c r="L188" s="85" t="b">
        <v>0</v>
      </c>
    </row>
    <row r="189" spans="1:12" ht="15">
      <c r="A189" s="85" t="s">
        <v>1636</v>
      </c>
      <c r="B189" s="85" t="s">
        <v>1526</v>
      </c>
      <c r="C189" s="85">
        <v>2</v>
      </c>
      <c r="D189" s="123">
        <v>0.0033253275396283206</v>
      </c>
      <c r="E189" s="123">
        <v>2.346352974450639</v>
      </c>
      <c r="F189" s="85" t="s">
        <v>1664</v>
      </c>
      <c r="G189" s="85" t="b">
        <v>0</v>
      </c>
      <c r="H189" s="85" t="b">
        <v>0</v>
      </c>
      <c r="I189" s="85" t="b">
        <v>0</v>
      </c>
      <c r="J189" s="85" t="b">
        <v>0</v>
      </c>
      <c r="K189" s="85" t="b">
        <v>0</v>
      </c>
      <c r="L189" s="85" t="b">
        <v>0</v>
      </c>
    </row>
    <row r="190" spans="1:12" ht="15">
      <c r="A190" s="85" t="s">
        <v>1526</v>
      </c>
      <c r="B190" s="85" t="s">
        <v>1637</v>
      </c>
      <c r="C190" s="85">
        <v>2</v>
      </c>
      <c r="D190" s="123">
        <v>0.0033253275396283206</v>
      </c>
      <c r="E190" s="123">
        <v>2.346352974450639</v>
      </c>
      <c r="F190" s="85" t="s">
        <v>1664</v>
      </c>
      <c r="G190" s="85" t="b">
        <v>0</v>
      </c>
      <c r="H190" s="85" t="b">
        <v>0</v>
      </c>
      <c r="I190" s="85" t="b">
        <v>0</v>
      </c>
      <c r="J190" s="85" t="b">
        <v>0</v>
      </c>
      <c r="K190" s="85" t="b">
        <v>0</v>
      </c>
      <c r="L190" s="85" t="b">
        <v>0</v>
      </c>
    </row>
    <row r="191" spans="1:12" ht="15">
      <c r="A191" s="85" t="s">
        <v>1638</v>
      </c>
      <c r="B191" s="85" t="s">
        <v>1639</v>
      </c>
      <c r="C191" s="85">
        <v>2</v>
      </c>
      <c r="D191" s="123">
        <v>0.0033253275396283206</v>
      </c>
      <c r="E191" s="123">
        <v>2.6473829701146196</v>
      </c>
      <c r="F191" s="85" t="s">
        <v>1664</v>
      </c>
      <c r="G191" s="85" t="b">
        <v>0</v>
      </c>
      <c r="H191" s="85" t="b">
        <v>0</v>
      </c>
      <c r="I191" s="85" t="b">
        <v>0</v>
      </c>
      <c r="J191" s="85" t="b">
        <v>0</v>
      </c>
      <c r="K191" s="85" t="b">
        <v>0</v>
      </c>
      <c r="L191" s="85" t="b">
        <v>0</v>
      </c>
    </row>
    <row r="192" spans="1:12" ht="15">
      <c r="A192" s="85" t="s">
        <v>1639</v>
      </c>
      <c r="B192" s="85" t="s">
        <v>1640</v>
      </c>
      <c r="C192" s="85">
        <v>2</v>
      </c>
      <c r="D192" s="123">
        <v>0.0033253275396283206</v>
      </c>
      <c r="E192" s="123">
        <v>2.6473829701146196</v>
      </c>
      <c r="F192" s="85" t="s">
        <v>1664</v>
      </c>
      <c r="G192" s="85" t="b">
        <v>0</v>
      </c>
      <c r="H192" s="85" t="b">
        <v>0</v>
      </c>
      <c r="I192" s="85" t="b">
        <v>0</v>
      </c>
      <c r="J192" s="85" t="b">
        <v>0</v>
      </c>
      <c r="K192" s="85" t="b">
        <v>0</v>
      </c>
      <c r="L192" s="85" t="b">
        <v>0</v>
      </c>
    </row>
    <row r="193" spans="1:12" ht="15">
      <c r="A193" s="85" t="s">
        <v>1640</v>
      </c>
      <c r="B193" s="85" t="s">
        <v>1641</v>
      </c>
      <c r="C193" s="85">
        <v>2</v>
      </c>
      <c r="D193" s="123">
        <v>0.0033253275396283206</v>
      </c>
      <c r="E193" s="123">
        <v>2.6473829701146196</v>
      </c>
      <c r="F193" s="85" t="s">
        <v>1664</v>
      </c>
      <c r="G193" s="85" t="b">
        <v>0</v>
      </c>
      <c r="H193" s="85" t="b">
        <v>0</v>
      </c>
      <c r="I193" s="85" t="b">
        <v>0</v>
      </c>
      <c r="J193" s="85" t="b">
        <v>0</v>
      </c>
      <c r="K193" s="85" t="b">
        <v>0</v>
      </c>
      <c r="L193" s="85" t="b">
        <v>0</v>
      </c>
    </row>
    <row r="194" spans="1:12" ht="15">
      <c r="A194" s="85" t="s">
        <v>1641</v>
      </c>
      <c r="B194" s="85" t="s">
        <v>1540</v>
      </c>
      <c r="C194" s="85">
        <v>2</v>
      </c>
      <c r="D194" s="123">
        <v>0.0033253275396283206</v>
      </c>
      <c r="E194" s="123">
        <v>2.4712917110589383</v>
      </c>
      <c r="F194" s="85" t="s">
        <v>1664</v>
      </c>
      <c r="G194" s="85" t="b">
        <v>0</v>
      </c>
      <c r="H194" s="85" t="b">
        <v>0</v>
      </c>
      <c r="I194" s="85" t="b">
        <v>0</v>
      </c>
      <c r="J194" s="85" t="b">
        <v>0</v>
      </c>
      <c r="K194" s="85" t="b">
        <v>0</v>
      </c>
      <c r="L194" s="85" t="b">
        <v>0</v>
      </c>
    </row>
    <row r="195" spans="1:12" ht="15">
      <c r="A195" s="85" t="s">
        <v>1540</v>
      </c>
      <c r="B195" s="85" t="s">
        <v>1542</v>
      </c>
      <c r="C195" s="85">
        <v>2</v>
      </c>
      <c r="D195" s="123">
        <v>0.0033253275396283206</v>
      </c>
      <c r="E195" s="123">
        <v>2.2952004520032574</v>
      </c>
      <c r="F195" s="85" t="s">
        <v>1664</v>
      </c>
      <c r="G195" s="85" t="b">
        <v>0</v>
      </c>
      <c r="H195" s="85" t="b">
        <v>0</v>
      </c>
      <c r="I195" s="85" t="b">
        <v>0</v>
      </c>
      <c r="J195" s="85" t="b">
        <v>0</v>
      </c>
      <c r="K195" s="85" t="b">
        <v>0</v>
      </c>
      <c r="L195" s="85" t="b">
        <v>0</v>
      </c>
    </row>
    <row r="196" spans="1:12" ht="15">
      <c r="A196" s="85" t="s">
        <v>1542</v>
      </c>
      <c r="B196" s="85" t="s">
        <v>1642</v>
      </c>
      <c r="C196" s="85">
        <v>2</v>
      </c>
      <c r="D196" s="123">
        <v>0.0033253275396283206</v>
      </c>
      <c r="E196" s="123">
        <v>2.4712917110589383</v>
      </c>
      <c r="F196" s="85" t="s">
        <v>1664</v>
      </c>
      <c r="G196" s="85" t="b">
        <v>0</v>
      </c>
      <c r="H196" s="85" t="b">
        <v>0</v>
      </c>
      <c r="I196" s="85" t="b">
        <v>0</v>
      </c>
      <c r="J196" s="85" t="b">
        <v>0</v>
      </c>
      <c r="K196" s="85" t="b">
        <v>0</v>
      </c>
      <c r="L196" s="85" t="b">
        <v>0</v>
      </c>
    </row>
    <row r="197" spans="1:12" ht="15">
      <c r="A197" s="85" t="s">
        <v>1642</v>
      </c>
      <c r="B197" s="85" t="s">
        <v>1643</v>
      </c>
      <c r="C197" s="85">
        <v>2</v>
      </c>
      <c r="D197" s="123">
        <v>0.0033253275396283206</v>
      </c>
      <c r="E197" s="123">
        <v>2.6473829701146196</v>
      </c>
      <c r="F197" s="85" t="s">
        <v>1664</v>
      </c>
      <c r="G197" s="85" t="b">
        <v>0</v>
      </c>
      <c r="H197" s="85" t="b">
        <v>0</v>
      </c>
      <c r="I197" s="85" t="b">
        <v>0</v>
      </c>
      <c r="J197" s="85" t="b">
        <v>0</v>
      </c>
      <c r="K197" s="85" t="b">
        <v>0</v>
      </c>
      <c r="L197" s="85" t="b">
        <v>0</v>
      </c>
    </row>
    <row r="198" spans="1:12" ht="15">
      <c r="A198" s="85" t="s">
        <v>1643</v>
      </c>
      <c r="B198" s="85" t="s">
        <v>1513</v>
      </c>
      <c r="C198" s="85">
        <v>2</v>
      </c>
      <c r="D198" s="123">
        <v>0.0033253275396283206</v>
      </c>
      <c r="E198" s="123">
        <v>1.9941704563392761</v>
      </c>
      <c r="F198" s="85" t="s">
        <v>1664</v>
      </c>
      <c r="G198" s="85" t="b">
        <v>0</v>
      </c>
      <c r="H198" s="85" t="b">
        <v>0</v>
      </c>
      <c r="I198" s="85" t="b">
        <v>0</v>
      </c>
      <c r="J198" s="85" t="b">
        <v>0</v>
      </c>
      <c r="K198" s="85" t="b">
        <v>0</v>
      </c>
      <c r="L198" s="85" t="b">
        <v>0</v>
      </c>
    </row>
    <row r="199" spans="1:12" ht="15">
      <c r="A199" s="85" t="s">
        <v>1513</v>
      </c>
      <c r="B199" s="85" t="s">
        <v>251</v>
      </c>
      <c r="C199" s="85">
        <v>2</v>
      </c>
      <c r="D199" s="123">
        <v>0.0033253275396283206</v>
      </c>
      <c r="E199" s="123">
        <v>1.9941704563392761</v>
      </c>
      <c r="F199" s="85" t="s">
        <v>1664</v>
      </c>
      <c r="G199" s="85" t="b">
        <v>0</v>
      </c>
      <c r="H199" s="85" t="b">
        <v>0</v>
      </c>
      <c r="I199" s="85" t="b">
        <v>0</v>
      </c>
      <c r="J199" s="85" t="b">
        <v>0</v>
      </c>
      <c r="K199" s="85" t="b">
        <v>0</v>
      </c>
      <c r="L199" s="85" t="b">
        <v>0</v>
      </c>
    </row>
    <row r="200" spans="1:12" ht="15">
      <c r="A200" s="85" t="s">
        <v>251</v>
      </c>
      <c r="B200" s="85" t="s">
        <v>1518</v>
      </c>
      <c r="C200" s="85">
        <v>2</v>
      </c>
      <c r="D200" s="123">
        <v>0.0033253275396283206</v>
      </c>
      <c r="E200" s="123">
        <v>2.346352974450639</v>
      </c>
      <c r="F200" s="85" t="s">
        <v>1664</v>
      </c>
      <c r="G200" s="85" t="b">
        <v>0</v>
      </c>
      <c r="H200" s="85" t="b">
        <v>0</v>
      </c>
      <c r="I200" s="85" t="b">
        <v>0</v>
      </c>
      <c r="J200" s="85" t="b">
        <v>1</v>
      </c>
      <c r="K200" s="85" t="b">
        <v>0</v>
      </c>
      <c r="L200" s="85" t="b">
        <v>0</v>
      </c>
    </row>
    <row r="201" spans="1:12" ht="15">
      <c r="A201" s="85" t="s">
        <v>1644</v>
      </c>
      <c r="B201" s="85" t="s">
        <v>1645</v>
      </c>
      <c r="C201" s="85">
        <v>2</v>
      </c>
      <c r="D201" s="123">
        <v>0.0033253275396283206</v>
      </c>
      <c r="E201" s="123">
        <v>2.6473829701146196</v>
      </c>
      <c r="F201" s="85" t="s">
        <v>1664</v>
      </c>
      <c r="G201" s="85" t="b">
        <v>0</v>
      </c>
      <c r="H201" s="85" t="b">
        <v>0</v>
      </c>
      <c r="I201" s="85" t="b">
        <v>0</v>
      </c>
      <c r="J201" s="85" t="b">
        <v>0</v>
      </c>
      <c r="K201" s="85" t="b">
        <v>1</v>
      </c>
      <c r="L201" s="85" t="b">
        <v>0</v>
      </c>
    </row>
    <row r="202" spans="1:12" ht="15">
      <c r="A202" s="85" t="s">
        <v>1645</v>
      </c>
      <c r="B202" s="85" t="s">
        <v>1646</v>
      </c>
      <c r="C202" s="85">
        <v>2</v>
      </c>
      <c r="D202" s="123">
        <v>0.0033253275396283206</v>
      </c>
      <c r="E202" s="123">
        <v>2.6473829701146196</v>
      </c>
      <c r="F202" s="85" t="s">
        <v>1664</v>
      </c>
      <c r="G202" s="85" t="b">
        <v>0</v>
      </c>
      <c r="H202" s="85" t="b">
        <v>1</v>
      </c>
      <c r="I202" s="85" t="b">
        <v>0</v>
      </c>
      <c r="J202" s="85" t="b">
        <v>0</v>
      </c>
      <c r="K202" s="85" t="b">
        <v>0</v>
      </c>
      <c r="L202" s="85" t="b">
        <v>0</v>
      </c>
    </row>
    <row r="203" spans="1:12" ht="15">
      <c r="A203" s="85" t="s">
        <v>1646</v>
      </c>
      <c r="B203" s="85" t="s">
        <v>1647</v>
      </c>
      <c r="C203" s="85">
        <v>2</v>
      </c>
      <c r="D203" s="123">
        <v>0.0033253275396283206</v>
      </c>
      <c r="E203" s="123">
        <v>2.6473829701146196</v>
      </c>
      <c r="F203" s="85" t="s">
        <v>1664</v>
      </c>
      <c r="G203" s="85" t="b">
        <v>0</v>
      </c>
      <c r="H203" s="85" t="b">
        <v>0</v>
      </c>
      <c r="I203" s="85" t="b">
        <v>0</v>
      </c>
      <c r="J203" s="85" t="b">
        <v>0</v>
      </c>
      <c r="K203" s="85" t="b">
        <v>0</v>
      </c>
      <c r="L203" s="85" t="b">
        <v>0</v>
      </c>
    </row>
    <row r="204" spans="1:12" ht="15">
      <c r="A204" s="85" t="s">
        <v>1647</v>
      </c>
      <c r="B204" s="85" t="s">
        <v>1541</v>
      </c>
      <c r="C204" s="85">
        <v>2</v>
      </c>
      <c r="D204" s="123">
        <v>0.0033253275396283206</v>
      </c>
      <c r="E204" s="123">
        <v>2.4712917110589383</v>
      </c>
      <c r="F204" s="85" t="s">
        <v>1664</v>
      </c>
      <c r="G204" s="85" t="b">
        <v>0</v>
      </c>
      <c r="H204" s="85" t="b">
        <v>0</v>
      </c>
      <c r="I204" s="85" t="b">
        <v>0</v>
      </c>
      <c r="J204" s="85" t="b">
        <v>0</v>
      </c>
      <c r="K204" s="85" t="b">
        <v>0</v>
      </c>
      <c r="L204" s="85" t="b">
        <v>0</v>
      </c>
    </row>
    <row r="205" spans="1:12" ht="15">
      <c r="A205" s="85" t="s">
        <v>1541</v>
      </c>
      <c r="B205" s="85" t="s">
        <v>1648</v>
      </c>
      <c r="C205" s="85">
        <v>2</v>
      </c>
      <c r="D205" s="123">
        <v>0.0033253275396283206</v>
      </c>
      <c r="E205" s="123">
        <v>2.4712917110589383</v>
      </c>
      <c r="F205" s="85" t="s">
        <v>1664</v>
      </c>
      <c r="G205" s="85" t="b">
        <v>0</v>
      </c>
      <c r="H205" s="85" t="b">
        <v>0</v>
      </c>
      <c r="I205" s="85" t="b">
        <v>0</v>
      </c>
      <c r="J205" s="85" t="b">
        <v>0</v>
      </c>
      <c r="K205" s="85" t="b">
        <v>0</v>
      </c>
      <c r="L205" s="85" t="b">
        <v>0</v>
      </c>
    </row>
    <row r="206" spans="1:12" ht="15">
      <c r="A206" s="85" t="s">
        <v>1648</v>
      </c>
      <c r="B206" s="85" t="s">
        <v>1649</v>
      </c>
      <c r="C206" s="85">
        <v>2</v>
      </c>
      <c r="D206" s="123">
        <v>0.0033253275396283206</v>
      </c>
      <c r="E206" s="123">
        <v>2.6473829701146196</v>
      </c>
      <c r="F206" s="85" t="s">
        <v>1664</v>
      </c>
      <c r="G206" s="85" t="b">
        <v>0</v>
      </c>
      <c r="H206" s="85" t="b">
        <v>0</v>
      </c>
      <c r="I206" s="85" t="b">
        <v>0</v>
      </c>
      <c r="J206" s="85" t="b">
        <v>0</v>
      </c>
      <c r="K206" s="85" t="b">
        <v>0</v>
      </c>
      <c r="L206" s="85" t="b">
        <v>0</v>
      </c>
    </row>
    <row r="207" spans="1:12" ht="15">
      <c r="A207" s="85" t="s">
        <v>1649</v>
      </c>
      <c r="B207" s="85" t="s">
        <v>1650</v>
      </c>
      <c r="C207" s="85">
        <v>2</v>
      </c>
      <c r="D207" s="123">
        <v>0.0033253275396283206</v>
      </c>
      <c r="E207" s="123">
        <v>2.6473829701146196</v>
      </c>
      <c r="F207" s="85" t="s">
        <v>1664</v>
      </c>
      <c r="G207" s="85" t="b">
        <v>0</v>
      </c>
      <c r="H207" s="85" t="b">
        <v>0</v>
      </c>
      <c r="I207" s="85" t="b">
        <v>0</v>
      </c>
      <c r="J207" s="85" t="b">
        <v>0</v>
      </c>
      <c r="K207" s="85" t="b">
        <v>0</v>
      </c>
      <c r="L207" s="85" t="b">
        <v>0</v>
      </c>
    </row>
    <row r="208" spans="1:12" ht="15">
      <c r="A208" s="85" t="s">
        <v>1650</v>
      </c>
      <c r="B208" s="85" t="s">
        <v>1651</v>
      </c>
      <c r="C208" s="85">
        <v>2</v>
      </c>
      <c r="D208" s="123">
        <v>0.0033253275396283206</v>
      </c>
      <c r="E208" s="123">
        <v>2.6473829701146196</v>
      </c>
      <c r="F208" s="85" t="s">
        <v>1664</v>
      </c>
      <c r="G208" s="85" t="b">
        <v>0</v>
      </c>
      <c r="H208" s="85" t="b">
        <v>0</v>
      </c>
      <c r="I208" s="85" t="b">
        <v>0</v>
      </c>
      <c r="J208" s="85" t="b">
        <v>0</v>
      </c>
      <c r="K208" s="85" t="b">
        <v>0</v>
      </c>
      <c r="L208" s="85" t="b">
        <v>0</v>
      </c>
    </row>
    <row r="209" spans="1:12" ht="15">
      <c r="A209" s="85" t="s">
        <v>1651</v>
      </c>
      <c r="B209" s="85" t="s">
        <v>1652</v>
      </c>
      <c r="C209" s="85">
        <v>2</v>
      </c>
      <c r="D209" s="123">
        <v>0.0033253275396283206</v>
      </c>
      <c r="E209" s="123">
        <v>2.6473829701146196</v>
      </c>
      <c r="F209" s="85" t="s">
        <v>1664</v>
      </c>
      <c r="G209" s="85" t="b">
        <v>0</v>
      </c>
      <c r="H209" s="85" t="b">
        <v>0</v>
      </c>
      <c r="I209" s="85" t="b">
        <v>0</v>
      </c>
      <c r="J209" s="85" t="b">
        <v>0</v>
      </c>
      <c r="K209" s="85" t="b">
        <v>0</v>
      </c>
      <c r="L209" s="85" t="b">
        <v>0</v>
      </c>
    </row>
    <row r="210" spans="1:12" ht="15">
      <c r="A210" s="85" t="s">
        <v>1652</v>
      </c>
      <c r="B210" s="85" t="s">
        <v>1653</v>
      </c>
      <c r="C210" s="85">
        <v>2</v>
      </c>
      <c r="D210" s="123">
        <v>0.0033253275396283206</v>
      </c>
      <c r="E210" s="123">
        <v>2.6473829701146196</v>
      </c>
      <c r="F210" s="85" t="s">
        <v>1664</v>
      </c>
      <c r="G210" s="85" t="b">
        <v>0</v>
      </c>
      <c r="H210" s="85" t="b">
        <v>0</v>
      </c>
      <c r="I210" s="85" t="b">
        <v>0</v>
      </c>
      <c r="J210" s="85" t="b">
        <v>0</v>
      </c>
      <c r="K210" s="85" t="b">
        <v>0</v>
      </c>
      <c r="L210" s="85" t="b">
        <v>0</v>
      </c>
    </row>
    <row r="211" spans="1:12" ht="15">
      <c r="A211" s="85" t="s">
        <v>1653</v>
      </c>
      <c r="B211" s="85" t="s">
        <v>1239</v>
      </c>
      <c r="C211" s="85">
        <v>2</v>
      </c>
      <c r="D211" s="123">
        <v>0.0033253275396283206</v>
      </c>
      <c r="E211" s="123">
        <v>1.7723217067229198</v>
      </c>
      <c r="F211" s="85" t="s">
        <v>1664</v>
      </c>
      <c r="G211" s="85" t="b">
        <v>0</v>
      </c>
      <c r="H211" s="85" t="b">
        <v>0</v>
      </c>
      <c r="I211" s="85" t="b">
        <v>0</v>
      </c>
      <c r="J211" s="85" t="b">
        <v>0</v>
      </c>
      <c r="K211" s="85" t="b">
        <v>0</v>
      </c>
      <c r="L211" s="85" t="b">
        <v>0</v>
      </c>
    </row>
    <row r="212" spans="1:12" ht="15">
      <c r="A212" s="85" t="s">
        <v>1239</v>
      </c>
      <c r="B212" s="85" t="s">
        <v>1533</v>
      </c>
      <c r="C212" s="85">
        <v>2</v>
      </c>
      <c r="D212" s="123">
        <v>0.0033253275396283206</v>
      </c>
      <c r="E212" s="123">
        <v>1.5962304476672384</v>
      </c>
      <c r="F212" s="85" t="s">
        <v>1664</v>
      </c>
      <c r="G212" s="85" t="b">
        <v>0</v>
      </c>
      <c r="H212" s="85" t="b">
        <v>0</v>
      </c>
      <c r="I212" s="85" t="b">
        <v>0</v>
      </c>
      <c r="J212" s="85" t="b">
        <v>0</v>
      </c>
      <c r="K212" s="85" t="b">
        <v>0</v>
      </c>
      <c r="L212" s="85" t="b">
        <v>0</v>
      </c>
    </row>
    <row r="213" spans="1:12" ht="15">
      <c r="A213" s="85" t="s">
        <v>1533</v>
      </c>
      <c r="B213" s="85" t="s">
        <v>1654</v>
      </c>
      <c r="C213" s="85">
        <v>2</v>
      </c>
      <c r="D213" s="123">
        <v>0.0033253275396283206</v>
      </c>
      <c r="E213" s="123">
        <v>2.4712917110589383</v>
      </c>
      <c r="F213" s="85" t="s">
        <v>1664</v>
      </c>
      <c r="G213" s="85" t="b">
        <v>0</v>
      </c>
      <c r="H213" s="85" t="b">
        <v>0</v>
      </c>
      <c r="I213" s="85" t="b">
        <v>0</v>
      </c>
      <c r="J213" s="85" t="b">
        <v>1</v>
      </c>
      <c r="K213" s="85" t="b">
        <v>0</v>
      </c>
      <c r="L213" s="85" t="b">
        <v>0</v>
      </c>
    </row>
    <row r="214" spans="1:12" ht="15">
      <c r="A214" s="85" t="s">
        <v>216</v>
      </c>
      <c r="B214" s="85" t="s">
        <v>1249</v>
      </c>
      <c r="C214" s="85">
        <v>2</v>
      </c>
      <c r="D214" s="123">
        <v>0.0033253275396283206</v>
      </c>
      <c r="E214" s="123">
        <v>2.4712917110589383</v>
      </c>
      <c r="F214" s="85" t="s">
        <v>1664</v>
      </c>
      <c r="G214" s="85" t="b">
        <v>0</v>
      </c>
      <c r="H214" s="85" t="b">
        <v>0</v>
      </c>
      <c r="I214" s="85" t="b">
        <v>0</v>
      </c>
      <c r="J214" s="85" t="b">
        <v>0</v>
      </c>
      <c r="K214" s="85" t="b">
        <v>0</v>
      </c>
      <c r="L214" s="85" t="b">
        <v>0</v>
      </c>
    </row>
    <row r="215" spans="1:12" ht="15">
      <c r="A215" s="85" t="s">
        <v>1255</v>
      </c>
      <c r="B215" s="85" t="s">
        <v>1655</v>
      </c>
      <c r="C215" s="85">
        <v>2</v>
      </c>
      <c r="D215" s="123">
        <v>0.0033253275396283206</v>
      </c>
      <c r="E215" s="123">
        <v>1.9941704563392761</v>
      </c>
      <c r="F215" s="85" t="s">
        <v>1664</v>
      </c>
      <c r="G215" s="85" t="b">
        <v>0</v>
      </c>
      <c r="H215" s="85" t="b">
        <v>0</v>
      </c>
      <c r="I215" s="85" t="b">
        <v>0</v>
      </c>
      <c r="J215" s="85" t="b">
        <v>0</v>
      </c>
      <c r="K215" s="85" t="b">
        <v>0</v>
      </c>
      <c r="L215" s="85" t="b">
        <v>0</v>
      </c>
    </row>
    <row r="216" spans="1:12" ht="15">
      <c r="A216" s="85" t="s">
        <v>1657</v>
      </c>
      <c r="B216" s="85" t="s">
        <v>1241</v>
      </c>
      <c r="C216" s="85">
        <v>2</v>
      </c>
      <c r="D216" s="123">
        <v>0.0033253275396283206</v>
      </c>
      <c r="E216" s="123">
        <v>1.869231719730976</v>
      </c>
      <c r="F216" s="85" t="s">
        <v>1664</v>
      </c>
      <c r="G216" s="85" t="b">
        <v>0</v>
      </c>
      <c r="H216" s="85" t="b">
        <v>0</v>
      </c>
      <c r="I216" s="85" t="b">
        <v>0</v>
      </c>
      <c r="J216" s="85" t="b">
        <v>0</v>
      </c>
      <c r="K216" s="85" t="b">
        <v>0</v>
      </c>
      <c r="L216" s="85" t="b">
        <v>0</v>
      </c>
    </row>
    <row r="217" spans="1:12" ht="15">
      <c r="A217" s="85" t="s">
        <v>1241</v>
      </c>
      <c r="B217" s="85" t="s">
        <v>1658</v>
      </c>
      <c r="C217" s="85">
        <v>2</v>
      </c>
      <c r="D217" s="123">
        <v>0.0033253275396283206</v>
      </c>
      <c r="E217" s="123">
        <v>1.869231719730976</v>
      </c>
      <c r="F217" s="85" t="s">
        <v>1664</v>
      </c>
      <c r="G217" s="85" t="b">
        <v>0</v>
      </c>
      <c r="H217" s="85" t="b">
        <v>0</v>
      </c>
      <c r="I217" s="85" t="b">
        <v>0</v>
      </c>
      <c r="J217" s="85" t="b">
        <v>0</v>
      </c>
      <c r="K217" s="85" t="b">
        <v>0</v>
      </c>
      <c r="L217" s="85" t="b">
        <v>0</v>
      </c>
    </row>
    <row r="218" spans="1:12" ht="15">
      <c r="A218" s="85" t="s">
        <v>1658</v>
      </c>
      <c r="B218" s="85" t="s">
        <v>1214</v>
      </c>
      <c r="C218" s="85">
        <v>2</v>
      </c>
      <c r="D218" s="123">
        <v>0.0033253275396283206</v>
      </c>
      <c r="E218" s="123">
        <v>2.249442961442582</v>
      </c>
      <c r="F218" s="85" t="s">
        <v>1664</v>
      </c>
      <c r="G218" s="85" t="b">
        <v>0</v>
      </c>
      <c r="H218" s="85" t="b">
        <v>0</v>
      </c>
      <c r="I218" s="85" t="b">
        <v>0</v>
      </c>
      <c r="J218" s="85" t="b">
        <v>0</v>
      </c>
      <c r="K218" s="85" t="b">
        <v>0</v>
      </c>
      <c r="L218" s="85" t="b">
        <v>0</v>
      </c>
    </row>
    <row r="219" spans="1:12" ht="15">
      <c r="A219" s="85" t="s">
        <v>1214</v>
      </c>
      <c r="B219" s="85" t="s">
        <v>1659</v>
      </c>
      <c r="C219" s="85">
        <v>2</v>
      </c>
      <c r="D219" s="123">
        <v>0.0033253275396283206</v>
      </c>
      <c r="E219" s="123">
        <v>2.249442961442582</v>
      </c>
      <c r="F219" s="85" t="s">
        <v>1664</v>
      </c>
      <c r="G219" s="85" t="b">
        <v>0</v>
      </c>
      <c r="H219" s="85" t="b">
        <v>0</v>
      </c>
      <c r="I219" s="85" t="b">
        <v>0</v>
      </c>
      <c r="J219" s="85" t="b">
        <v>0</v>
      </c>
      <c r="K219" s="85" t="b">
        <v>0</v>
      </c>
      <c r="L219" s="85" t="b">
        <v>0</v>
      </c>
    </row>
    <row r="220" spans="1:12" ht="15">
      <c r="A220" s="85" t="s">
        <v>1659</v>
      </c>
      <c r="B220" s="85" t="s">
        <v>1525</v>
      </c>
      <c r="C220" s="85">
        <v>2</v>
      </c>
      <c r="D220" s="123">
        <v>0.0033253275396283206</v>
      </c>
      <c r="E220" s="123">
        <v>2.346352974450639</v>
      </c>
      <c r="F220" s="85" t="s">
        <v>1664</v>
      </c>
      <c r="G220" s="85" t="b">
        <v>0</v>
      </c>
      <c r="H220" s="85" t="b">
        <v>0</v>
      </c>
      <c r="I220" s="85" t="b">
        <v>0</v>
      </c>
      <c r="J220" s="85" t="b">
        <v>0</v>
      </c>
      <c r="K220" s="85" t="b">
        <v>0</v>
      </c>
      <c r="L220" s="85" t="b">
        <v>0</v>
      </c>
    </row>
    <row r="221" spans="1:12" ht="15">
      <c r="A221" s="85" t="s">
        <v>1525</v>
      </c>
      <c r="B221" s="85" t="s">
        <v>1660</v>
      </c>
      <c r="C221" s="85">
        <v>2</v>
      </c>
      <c r="D221" s="123">
        <v>0.0033253275396283206</v>
      </c>
      <c r="E221" s="123">
        <v>2.346352974450639</v>
      </c>
      <c r="F221" s="85" t="s">
        <v>1664</v>
      </c>
      <c r="G221" s="85" t="b">
        <v>0</v>
      </c>
      <c r="H221" s="85" t="b">
        <v>0</v>
      </c>
      <c r="I221" s="85" t="b">
        <v>0</v>
      </c>
      <c r="J221" s="85" t="b">
        <v>1</v>
      </c>
      <c r="K221" s="85" t="b">
        <v>0</v>
      </c>
      <c r="L221" s="85" t="b">
        <v>0</v>
      </c>
    </row>
    <row r="222" spans="1:12" ht="15">
      <c r="A222" s="85" t="s">
        <v>1660</v>
      </c>
      <c r="B222" s="85" t="s">
        <v>1549</v>
      </c>
      <c r="C222" s="85">
        <v>2</v>
      </c>
      <c r="D222" s="123">
        <v>0.0033253275396283206</v>
      </c>
      <c r="E222" s="123">
        <v>2.4712917110589383</v>
      </c>
      <c r="F222" s="85" t="s">
        <v>1664</v>
      </c>
      <c r="G222" s="85" t="b">
        <v>1</v>
      </c>
      <c r="H222" s="85" t="b">
        <v>0</v>
      </c>
      <c r="I222" s="85" t="b">
        <v>0</v>
      </c>
      <c r="J222" s="85" t="b">
        <v>0</v>
      </c>
      <c r="K222" s="85" t="b">
        <v>0</v>
      </c>
      <c r="L222" s="85" t="b">
        <v>0</v>
      </c>
    </row>
    <row r="223" spans="1:12" ht="15">
      <c r="A223" s="85" t="s">
        <v>1549</v>
      </c>
      <c r="B223" s="85" t="s">
        <v>1241</v>
      </c>
      <c r="C223" s="85">
        <v>2</v>
      </c>
      <c r="D223" s="123">
        <v>0.0033253275396283206</v>
      </c>
      <c r="E223" s="123">
        <v>1.693140460675295</v>
      </c>
      <c r="F223" s="85" t="s">
        <v>1664</v>
      </c>
      <c r="G223" s="85" t="b">
        <v>0</v>
      </c>
      <c r="H223" s="85" t="b">
        <v>0</v>
      </c>
      <c r="I223" s="85" t="b">
        <v>0</v>
      </c>
      <c r="J223" s="85" t="b">
        <v>0</v>
      </c>
      <c r="K223" s="85" t="b">
        <v>0</v>
      </c>
      <c r="L223" s="85" t="b">
        <v>0</v>
      </c>
    </row>
    <row r="224" spans="1:12" ht="15">
      <c r="A224" s="85" t="s">
        <v>1241</v>
      </c>
      <c r="B224" s="85" t="s">
        <v>1225</v>
      </c>
      <c r="C224" s="85">
        <v>2</v>
      </c>
      <c r="D224" s="123">
        <v>0.0033253275396283206</v>
      </c>
      <c r="E224" s="123">
        <v>1.3921104650113136</v>
      </c>
      <c r="F224" s="85" t="s">
        <v>1664</v>
      </c>
      <c r="G224" s="85" t="b">
        <v>0</v>
      </c>
      <c r="H224" s="85" t="b">
        <v>0</v>
      </c>
      <c r="I224" s="85" t="b">
        <v>0</v>
      </c>
      <c r="J224" s="85" t="b">
        <v>0</v>
      </c>
      <c r="K224" s="85" t="b">
        <v>0</v>
      </c>
      <c r="L224" s="85" t="b">
        <v>0</v>
      </c>
    </row>
    <row r="225" spans="1:12" ht="15">
      <c r="A225" s="85" t="s">
        <v>1225</v>
      </c>
      <c r="B225" s="85" t="s">
        <v>1539</v>
      </c>
      <c r="C225" s="85">
        <v>2</v>
      </c>
      <c r="D225" s="123">
        <v>0.0033253275396283206</v>
      </c>
      <c r="E225" s="123">
        <v>2.1033149257643444</v>
      </c>
      <c r="F225" s="85" t="s">
        <v>1664</v>
      </c>
      <c r="G225" s="85" t="b">
        <v>0</v>
      </c>
      <c r="H225" s="85" t="b">
        <v>0</v>
      </c>
      <c r="I225" s="85" t="b">
        <v>0</v>
      </c>
      <c r="J225" s="85" t="b">
        <v>0</v>
      </c>
      <c r="K225" s="85" t="b">
        <v>0</v>
      </c>
      <c r="L225" s="85" t="b">
        <v>0</v>
      </c>
    </row>
    <row r="226" spans="1:12" ht="15">
      <c r="A226" s="85" t="s">
        <v>1539</v>
      </c>
      <c r="B226" s="85" t="s">
        <v>1548</v>
      </c>
      <c r="C226" s="85">
        <v>2</v>
      </c>
      <c r="D226" s="123">
        <v>0.0033253275396283206</v>
      </c>
      <c r="E226" s="123">
        <v>2.4712917110589383</v>
      </c>
      <c r="F226" s="85" t="s">
        <v>1664</v>
      </c>
      <c r="G226" s="85" t="b">
        <v>0</v>
      </c>
      <c r="H226" s="85" t="b">
        <v>0</v>
      </c>
      <c r="I226" s="85" t="b">
        <v>0</v>
      </c>
      <c r="J226" s="85" t="b">
        <v>0</v>
      </c>
      <c r="K226" s="85" t="b">
        <v>0</v>
      </c>
      <c r="L226" s="85" t="b">
        <v>0</v>
      </c>
    </row>
    <row r="227" spans="1:12" ht="15">
      <c r="A227" s="85" t="s">
        <v>1548</v>
      </c>
      <c r="B227" s="85" t="s">
        <v>1244</v>
      </c>
      <c r="C227" s="85">
        <v>2</v>
      </c>
      <c r="D227" s="123">
        <v>0.0033253275396283206</v>
      </c>
      <c r="E227" s="123">
        <v>1.7309290215646946</v>
      </c>
      <c r="F227" s="85" t="s">
        <v>1664</v>
      </c>
      <c r="G227" s="85" t="b">
        <v>0</v>
      </c>
      <c r="H227" s="85" t="b">
        <v>0</v>
      </c>
      <c r="I227" s="85" t="b">
        <v>0</v>
      </c>
      <c r="J227" s="85" t="b">
        <v>0</v>
      </c>
      <c r="K227" s="85" t="b">
        <v>0</v>
      </c>
      <c r="L227" s="85" t="b">
        <v>0</v>
      </c>
    </row>
    <row r="228" spans="1:12" ht="15">
      <c r="A228" s="85" t="s">
        <v>1529</v>
      </c>
      <c r="B228" s="85" t="s">
        <v>1661</v>
      </c>
      <c r="C228" s="85">
        <v>2</v>
      </c>
      <c r="D228" s="123">
        <v>0.0033253275396283206</v>
      </c>
      <c r="E228" s="123">
        <v>2.6473829701146196</v>
      </c>
      <c r="F228" s="85" t="s">
        <v>1664</v>
      </c>
      <c r="G228" s="85" t="b">
        <v>0</v>
      </c>
      <c r="H228" s="85" t="b">
        <v>0</v>
      </c>
      <c r="I228" s="85" t="b">
        <v>0</v>
      </c>
      <c r="J228" s="85" t="b">
        <v>0</v>
      </c>
      <c r="K228" s="85" t="b">
        <v>0</v>
      </c>
      <c r="L228" s="85" t="b">
        <v>0</v>
      </c>
    </row>
    <row r="229" spans="1:12" ht="15">
      <c r="A229" s="85" t="s">
        <v>243</v>
      </c>
      <c r="B229" s="85" t="s">
        <v>1240</v>
      </c>
      <c r="C229" s="85">
        <v>14</v>
      </c>
      <c r="D229" s="123">
        <v>0.015023575189159486</v>
      </c>
      <c r="E229" s="123">
        <v>1.3821118770510403</v>
      </c>
      <c r="F229" s="85" t="s">
        <v>1121</v>
      </c>
      <c r="G229" s="85" t="b">
        <v>0</v>
      </c>
      <c r="H229" s="85" t="b">
        <v>0</v>
      </c>
      <c r="I229" s="85" t="b">
        <v>0</v>
      </c>
      <c r="J229" s="85" t="b">
        <v>0</v>
      </c>
      <c r="K229" s="85" t="b">
        <v>0</v>
      </c>
      <c r="L229" s="85" t="b">
        <v>0</v>
      </c>
    </row>
    <row r="230" spans="1:12" ht="15">
      <c r="A230" s="85" t="s">
        <v>1244</v>
      </c>
      <c r="B230" s="85" t="s">
        <v>1245</v>
      </c>
      <c r="C230" s="85">
        <v>5</v>
      </c>
      <c r="D230" s="123">
        <v>0.009775405085724801</v>
      </c>
      <c r="E230" s="123">
        <v>1.5604949328863063</v>
      </c>
      <c r="F230" s="85" t="s">
        <v>1121</v>
      </c>
      <c r="G230" s="85" t="b">
        <v>0</v>
      </c>
      <c r="H230" s="85" t="b">
        <v>0</v>
      </c>
      <c r="I230" s="85" t="b">
        <v>0</v>
      </c>
      <c r="J230" s="85" t="b">
        <v>0</v>
      </c>
      <c r="K230" s="85" t="b">
        <v>0</v>
      </c>
      <c r="L230" s="85" t="b">
        <v>0</v>
      </c>
    </row>
    <row r="231" spans="1:12" ht="15">
      <c r="A231" s="85" t="s">
        <v>1519</v>
      </c>
      <c r="B231" s="85" t="s">
        <v>1247</v>
      </c>
      <c r="C231" s="85">
        <v>4</v>
      </c>
      <c r="D231" s="123">
        <v>0.008584900108091134</v>
      </c>
      <c r="E231" s="123">
        <v>1.8827142276202256</v>
      </c>
      <c r="F231" s="85" t="s">
        <v>1121</v>
      </c>
      <c r="G231" s="85" t="b">
        <v>0</v>
      </c>
      <c r="H231" s="85" t="b">
        <v>0</v>
      </c>
      <c r="I231" s="85" t="b">
        <v>0</v>
      </c>
      <c r="J231" s="85" t="b">
        <v>0</v>
      </c>
      <c r="K231" s="85" t="b">
        <v>0</v>
      </c>
      <c r="L231" s="85" t="b">
        <v>0</v>
      </c>
    </row>
    <row r="232" spans="1:12" ht="15">
      <c r="A232" s="85" t="s">
        <v>1265</v>
      </c>
      <c r="B232" s="85" t="s">
        <v>1246</v>
      </c>
      <c r="C232" s="85">
        <v>3</v>
      </c>
      <c r="D232" s="123">
        <v>0.0071779575462062204</v>
      </c>
      <c r="E232" s="123">
        <v>1.8827142276202256</v>
      </c>
      <c r="F232" s="85" t="s">
        <v>1121</v>
      </c>
      <c r="G232" s="85" t="b">
        <v>0</v>
      </c>
      <c r="H232" s="85" t="b">
        <v>0</v>
      </c>
      <c r="I232" s="85" t="b">
        <v>0</v>
      </c>
      <c r="J232" s="85" t="b">
        <v>0</v>
      </c>
      <c r="K232" s="85" t="b">
        <v>0</v>
      </c>
      <c r="L232" s="85" t="b">
        <v>0</v>
      </c>
    </row>
    <row r="233" spans="1:12" ht="15">
      <c r="A233" s="85" t="s">
        <v>1632</v>
      </c>
      <c r="B233" s="85" t="s">
        <v>1519</v>
      </c>
      <c r="C233" s="85">
        <v>2</v>
      </c>
      <c r="D233" s="123">
        <v>0.005479945105974487</v>
      </c>
      <c r="E233" s="123">
        <v>2.0588054866759067</v>
      </c>
      <c r="F233" s="85" t="s">
        <v>1121</v>
      </c>
      <c r="G233" s="85" t="b">
        <v>0</v>
      </c>
      <c r="H233" s="85" t="b">
        <v>0</v>
      </c>
      <c r="I233" s="85" t="b">
        <v>0</v>
      </c>
      <c r="J233" s="85" t="b">
        <v>0</v>
      </c>
      <c r="K233" s="85" t="b">
        <v>0</v>
      </c>
      <c r="L233" s="85" t="b">
        <v>0</v>
      </c>
    </row>
    <row r="234" spans="1:12" ht="15">
      <c r="A234" s="85" t="s">
        <v>1247</v>
      </c>
      <c r="B234" s="85" t="s">
        <v>1633</v>
      </c>
      <c r="C234" s="85">
        <v>2</v>
      </c>
      <c r="D234" s="123">
        <v>0.005479945105974487</v>
      </c>
      <c r="E234" s="123">
        <v>1.8827142276202256</v>
      </c>
      <c r="F234" s="85" t="s">
        <v>1121</v>
      </c>
      <c r="G234" s="85" t="b">
        <v>0</v>
      </c>
      <c r="H234" s="85" t="b">
        <v>0</v>
      </c>
      <c r="I234" s="85" t="b">
        <v>0</v>
      </c>
      <c r="J234" s="85" t="b">
        <v>0</v>
      </c>
      <c r="K234" s="85" t="b">
        <v>0</v>
      </c>
      <c r="L234" s="85" t="b">
        <v>0</v>
      </c>
    </row>
    <row r="235" spans="1:12" ht="15">
      <c r="A235" s="85" t="s">
        <v>1633</v>
      </c>
      <c r="B235" s="85" t="s">
        <v>1634</v>
      </c>
      <c r="C235" s="85">
        <v>2</v>
      </c>
      <c r="D235" s="123">
        <v>0.005479945105974487</v>
      </c>
      <c r="E235" s="123">
        <v>2.359835482339888</v>
      </c>
      <c r="F235" s="85" t="s">
        <v>1121</v>
      </c>
      <c r="G235" s="85" t="b">
        <v>0</v>
      </c>
      <c r="H235" s="85" t="b">
        <v>0</v>
      </c>
      <c r="I235" s="85" t="b">
        <v>0</v>
      </c>
      <c r="J235" s="85" t="b">
        <v>0</v>
      </c>
      <c r="K235" s="85" t="b">
        <v>0</v>
      </c>
      <c r="L235" s="85" t="b">
        <v>0</v>
      </c>
    </row>
    <row r="236" spans="1:12" ht="15">
      <c r="A236" s="85" t="s">
        <v>1634</v>
      </c>
      <c r="B236" s="85" t="s">
        <v>1244</v>
      </c>
      <c r="C236" s="85">
        <v>2</v>
      </c>
      <c r="D236" s="123">
        <v>0.005479945105974487</v>
      </c>
      <c r="E236" s="123">
        <v>1.7066229685645444</v>
      </c>
      <c r="F236" s="85" t="s">
        <v>1121</v>
      </c>
      <c r="G236" s="85" t="b">
        <v>0</v>
      </c>
      <c r="H236" s="85" t="b">
        <v>0</v>
      </c>
      <c r="I236" s="85" t="b">
        <v>0</v>
      </c>
      <c r="J236" s="85" t="b">
        <v>0</v>
      </c>
      <c r="K236" s="85" t="b">
        <v>0</v>
      </c>
      <c r="L236" s="85" t="b">
        <v>0</v>
      </c>
    </row>
    <row r="237" spans="1:12" ht="15">
      <c r="A237" s="85" t="s">
        <v>1245</v>
      </c>
      <c r="B237" s="85" t="s">
        <v>1635</v>
      </c>
      <c r="C237" s="85">
        <v>2</v>
      </c>
      <c r="D237" s="123">
        <v>0.005479945105974487</v>
      </c>
      <c r="E237" s="123">
        <v>1.8157674379896123</v>
      </c>
      <c r="F237" s="85" t="s">
        <v>1121</v>
      </c>
      <c r="G237" s="85" t="b">
        <v>0</v>
      </c>
      <c r="H237" s="85" t="b">
        <v>0</v>
      </c>
      <c r="I237" s="85" t="b">
        <v>0</v>
      </c>
      <c r="J237" s="85" t="b">
        <v>0</v>
      </c>
      <c r="K237" s="85" t="b">
        <v>0</v>
      </c>
      <c r="L237" s="85" t="b">
        <v>0</v>
      </c>
    </row>
    <row r="238" spans="1:12" ht="15">
      <c r="A238" s="85" t="s">
        <v>1635</v>
      </c>
      <c r="B238" s="85" t="s">
        <v>1532</v>
      </c>
      <c r="C238" s="85">
        <v>2</v>
      </c>
      <c r="D238" s="123">
        <v>0.005479945105974487</v>
      </c>
      <c r="E238" s="123">
        <v>2.1837442232842066</v>
      </c>
      <c r="F238" s="85" t="s">
        <v>1121</v>
      </c>
      <c r="G238" s="85" t="b">
        <v>0</v>
      </c>
      <c r="H238" s="85" t="b">
        <v>0</v>
      </c>
      <c r="I238" s="85" t="b">
        <v>0</v>
      </c>
      <c r="J238" s="85" t="b">
        <v>0</v>
      </c>
      <c r="K238" s="85" t="b">
        <v>0</v>
      </c>
      <c r="L238" s="85" t="b">
        <v>0</v>
      </c>
    </row>
    <row r="239" spans="1:12" ht="15">
      <c r="A239" s="85" t="s">
        <v>1532</v>
      </c>
      <c r="B239" s="85" t="s">
        <v>1547</v>
      </c>
      <c r="C239" s="85">
        <v>2</v>
      </c>
      <c r="D239" s="123">
        <v>0.005479945105974487</v>
      </c>
      <c r="E239" s="123">
        <v>2.1837442232842066</v>
      </c>
      <c r="F239" s="85" t="s">
        <v>1121</v>
      </c>
      <c r="G239" s="85" t="b">
        <v>0</v>
      </c>
      <c r="H239" s="85" t="b">
        <v>0</v>
      </c>
      <c r="I239" s="85" t="b">
        <v>0</v>
      </c>
      <c r="J239" s="85" t="b">
        <v>0</v>
      </c>
      <c r="K239" s="85" t="b">
        <v>0</v>
      </c>
      <c r="L239" s="85" t="b">
        <v>0</v>
      </c>
    </row>
    <row r="240" spans="1:12" ht="15">
      <c r="A240" s="85" t="s">
        <v>1547</v>
      </c>
      <c r="B240" s="85" t="s">
        <v>1636</v>
      </c>
      <c r="C240" s="85">
        <v>2</v>
      </c>
      <c r="D240" s="123">
        <v>0.005479945105974487</v>
      </c>
      <c r="E240" s="123">
        <v>2.359835482339888</v>
      </c>
      <c r="F240" s="85" t="s">
        <v>1121</v>
      </c>
      <c r="G240" s="85" t="b">
        <v>0</v>
      </c>
      <c r="H240" s="85" t="b">
        <v>0</v>
      </c>
      <c r="I240" s="85" t="b">
        <v>0</v>
      </c>
      <c r="J240" s="85" t="b">
        <v>0</v>
      </c>
      <c r="K240" s="85" t="b">
        <v>0</v>
      </c>
      <c r="L240" s="85" t="b">
        <v>0</v>
      </c>
    </row>
    <row r="241" spans="1:12" ht="15">
      <c r="A241" s="85" t="s">
        <v>1636</v>
      </c>
      <c r="B241" s="85" t="s">
        <v>1526</v>
      </c>
      <c r="C241" s="85">
        <v>2</v>
      </c>
      <c r="D241" s="123">
        <v>0.005479945105974487</v>
      </c>
      <c r="E241" s="123">
        <v>2.0588054866759067</v>
      </c>
      <c r="F241" s="85" t="s">
        <v>1121</v>
      </c>
      <c r="G241" s="85" t="b">
        <v>0</v>
      </c>
      <c r="H241" s="85" t="b">
        <v>0</v>
      </c>
      <c r="I241" s="85" t="b">
        <v>0</v>
      </c>
      <c r="J241" s="85" t="b">
        <v>0</v>
      </c>
      <c r="K241" s="85" t="b">
        <v>0</v>
      </c>
      <c r="L241" s="85" t="b">
        <v>0</v>
      </c>
    </row>
    <row r="242" spans="1:12" ht="15">
      <c r="A242" s="85" t="s">
        <v>1526</v>
      </c>
      <c r="B242" s="85" t="s">
        <v>1637</v>
      </c>
      <c r="C242" s="85">
        <v>2</v>
      </c>
      <c r="D242" s="123">
        <v>0.005479945105974487</v>
      </c>
      <c r="E242" s="123">
        <v>2.0588054866759067</v>
      </c>
      <c r="F242" s="85" t="s">
        <v>1121</v>
      </c>
      <c r="G242" s="85" t="b">
        <v>0</v>
      </c>
      <c r="H242" s="85" t="b">
        <v>0</v>
      </c>
      <c r="I242" s="85" t="b">
        <v>0</v>
      </c>
      <c r="J242" s="85" t="b">
        <v>0</v>
      </c>
      <c r="K242" s="85" t="b">
        <v>0</v>
      </c>
      <c r="L242" s="85" t="b">
        <v>0</v>
      </c>
    </row>
    <row r="243" spans="1:12" ht="15">
      <c r="A243" s="85" t="s">
        <v>1644</v>
      </c>
      <c r="B243" s="85" t="s">
        <v>1645</v>
      </c>
      <c r="C243" s="85">
        <v>2</v>
      </c>
      <c r="D243" s="123">
        <v>0.005479945105974487</v>
      </c>
      <c r="E243" s="123">
        <v>2.359835482339888</v>
      </c>
      <c r="F243" s="85" t="s">
        <v>1121</v>
      </c>
      <c r="G243" s="85" t="b">
        <v>0</v>
      </c>
      <c r="H243" s="85" t="b">
        <v>0</v>
      </c>
      <c r="I243" s="85" t="b">
        <v>0</v>
      </c>
      <c r="J243" s="85" t="b">
        <v>0</v>
      </c>
      <c r="K243" s="85" t="b">
        <v>1</v>
      </c>
      <c r="L243" s="85" t="b">
        <v>0</v>
      </c>
    </row>
    <row r="244" spans="1:12" ht="15">
      <c r="A244" s="85" t="s">
        <v>1645</v>
      </c>
      <c r="B244" s="85" t="s">
        <v>1646</v>
      </c>
      <c r="C244" s="85">
        <v>2</v>
      </c>
      <c r="D244" s="123">
        <v>0.005479945105974487</v>
      </c>
      <c r="E244" s="123">
        <v>2.359835482339888</v>
      </c>
      <c r="F244" s="85" t="s">
        <v>1121</v>
      </c>
      <c r="G244" s="85" t="b">
        <v>0</v>
      </c>
      <c r="H244" s="85" t="b">
        <v>1</v>
      </c>
      <c r="I244" s="85" t="b">
        <v>0</v>
      </c>
      <c r="J244" s="85" t="b">
        <v>0</v>
      </c>
      <c r="K244" s="85" t="b">
        <v>0</v>
      </c>
      <c r="L244" s="85" t="b">
        <v>0</v>
      </c>
    </row>
    <row r="245" spans="1:12" ht="15">
      <c r="A245" s="85" t="s">
        <v>1646</v>
      </c>
      <c r="B245" s="85" t="s">
        <v>1647</v>
      </c>
      <c r="C245" s="85">
        <v>2</v>
      </c>
      <c r="D245" s="123">
        <v>0.005479945105974487</v>
      </c>
      <c r="E245" s="123">
        <v>2.359835482339888</v>
      </c>
      <c r="F245" s="85" t="s">
        <v>1121</v>
      </c>
      <c r="G245" s="85" t="b">
        <v>0</v>
      </c>
      <c r="H245" s="85" t="b">
        <v>0</v>
      </c>
      <c r="I245" s="85" t="b">
        <v>0</v>
      </c>
      <c r="J245" s="85" t="b">
        <v>0</v>
      </c>
      <c r="K245" s="85" t="b">
        <v>0</v>
      </c>
      <c r="L245" s="85" t="b">
        <v>0</v>
      </c>
    </row>
    <row r="246" spans="1:12" ht="15">
      <c r="A246" s="85" t="s">
        <v>1647</v>
      </c>
      <c r="B246" s="85" t="s">
        <v>1541</v>
      </c>
      <c r="C246" s="85">
        <v>2</v>
      </c>
      <c r="D246" s="123">
        <v>0.005479945105974487</v>
      </c>
      <c r="E246" s="123">
        <v>2.1837442232842066</v>
      </c>
      <c r="F246" s="85" t="s">
        <v>1121</v>
      </c>
      <c r="G246" s="85" t="b">
        <v>0</v>
      </c>
      <c r="H246" s="85" t="b">
        <v>0</v>
      </c>
      <c r="I246" s="85" t="b">
        <v>0</v>
      </c>
      <c r="J246" s="85" t="b">
        <v>0</v>
      </c>
      <c r="K246" s="85" t="b">
        <v>0</v>
      </c>
      <c r="L246" s="85" t="b">
        <v>0</v>
      </c>
    </row>
    <row r="247" spans="1:12" ht="15">
      <c r="A247" s="85" t="s">
        <v>1541</v>
      </c>
      <c r="B247" s="85" t="s">
        <v>1648</v>
      </c>
      <c r="C247" s="85">
        <v>2</v>
      </c>
      <c r="D247" s="123">
        <v>0.005479945105974487</v>
      </c>
      <c r="E247" s="123">
        <v>2.1837442232842066</v>
      </c>
      <c r="F247" s="85" t="s">
        <v>1121</v>
      </c>
      <c r="G247" s="85" t="b">
        <v>0</v>
      </c>
      <c r="H247" s="85" t="b">
        <v>0</v>
      </c>
      <c r="I247" s="85" t="b">
        <v>0</v>
      </c>
      <c r="J247" s="85" t="b">
        <v>0</v>
      </c>
      <c r="K247" s="85" t="b">
        <v>0</v>
      </c>
      <c r="L247" s="85" t="b">
        <v>0</v>
      </c>
    </row>
    <row r="248" spans="1:12" ht="15">
      <c r="A248" s="85" t="s">
        <v>1648</v>
      </c>
      <c r="B248" s="85" t="s">
        <v>1649</v>
      </c>
      <c r="C248" s="85">
        <v>2</v>
      </c>
      <c r="D248" s="123">
        <v>0.005479945105974487</v>
      </c>
      <c r="E248" s="123">
        <v>2.359835482339888</v>
      </c>
      <c r="F248" s="85" t="s">
        <v>1121</v>
      </c>
      <c r="G248" s="85" t="b">
        <v>0</v>
      </c>
      <c r="H248" s="85" t="b">
        <v>0</v>
      </c>
      <c r="I248" s="85" t="b">
        <v>0</v>
      </c>
      <c r="J248" s="85" t="b">
        <v>0</v>
      </c>
      <c r="K248" s="85" t="b">
        <v>0</v>
      </c>
      <c r="L248" s="85" t="b">
        <v>0</v>
      </c>
    </row>
    <row r="249" spans="1:12" ht="15">
      <c r="A249" s="85" t="s">
        <v>1649</v>
      </c>
      <c r="B249" s="85" t="s">
        <v>1650</v>
      </c>
      <c r="C249" s="85">
        <v>2</v>
      </c>
      <c r="D249" s="123">
        <v>0.005479945105974487</v>
      </c>
      <c r="E249" s="123">
        <v>2.359835482339888</v>
      </c>
      <c r="F249" s="85" t="s">
        <v>1121</v>
      </c>
      <c r="G249" s="85" t="b">
        <v>0</v>
      </c>
      <c r="H249" s="85" t="b">
        <v>0</v>
      </c>
      <c r="I249" s="85" t="b">
        <v>0</v>
      </c>
      <c r="J249" s="85" t="b">
        <v>0</v>
      </c>
      <c r="K249" s="85" t="b">
        <v>0</v>
      </c>
      <c r="L249" s="85" t="b">
        <v>0</v>
      </c>
    </row>
    <row r="250" spans="1:12" ht="15">
      <c r="A250" s="85" t="s">
        <v>1650</v>
      </c>
      <c r="B250" s="85" t="s">
        <v>1651</v>
      </c>
      <c r="C250" s="85">
        <v>2</v>
      </c>
      <c r="D250" s="123">
        <v>0.005479945105974487</v>
      </c>
      <c r="E250" s="123">
        <v>2.359835482339888</v>
      </c>
      <c r="F250" s="85" t="s">
        <v>1121</v>
      </c>
      <c r="G250" s="85" t="b">
        <v>0</v>
      </c>
      <c r="H250" s="85" t="b">
        <v>0</v>
      </c>
      <c r="I250" s="85" t="b">
        <v>0</v>
      </c>
      <c r="J250" s="85" t="b">
        <v>0</v>
      </c>
      <c r="K250" s="85" t="b">
        <v>0</v>
      </c>
      <c r="L250" s="85" t="b">
        <v>0</v>
      </c>
    </row>
    <row r="251" spans="1:12" ht="15">
      <c r="A251" s="85" t="s">
        <v>1651</v>
      </c>
      <c r="B251" s="85" t="s">
        <v>1652</v>
      </c>
      <c r="C251" s="85">
        <v>2</v>
      </c>
      <c r="D251" s="123">
        <v>0.005479945105974487</v>
      </c>
      <c r="E251" s="123">
        <v>2.359835482339888</v>
      </c>
      <c r="F251" s="85" t="s">
        <v>1121</v>
      </c>
      <c r="G251" s="85" t="b">
        <v>0</v>
      </c>
      <c r="H251" s="85" t="b">
        <v>0</v>
      </c>
      <c r="I251" s="85" t="b">
        <v>0</v>
      </c>
      <c r="J251" s="85" t="b">
        <v>0</v>
      </c>
      <c r="K251" s="85" t="b">
        <v>0</v>
      </c>
      <c r="L251" s="85" t="b">
        <v>0</v>
      </c>
    </row>
    <row r="252" spans="1:12" ht="15">
      <c r="A252" s="85" t="s">
        <v>1652</v>
      </c>
      <c r="B252" s="85" t="s">
        <v>1653</v>
      </c>
      <c r="C252" s="85">
        <v>2</v>
      </c>
      <c r="D252" s="123">
        <v>0.005479945105974487</v>
      </c>
      <c r="E252" s="123">
        <v>2.359835482339888</v>
      </c>
      <c r="F252" s="85" t="s">
        <v>1121</v>
      </c>
      <c r="G252" s="85" t="b">
        <v>0</v>
      </c>
      <c r="H252" s="85" t="b">
        <v>0</v>
      </c>
      <c r="I252" s="85" t="b">
        <v>0</v>
      </c>
      <c r="J252" s="85" t="b">
        <v>0</v>
      </c>
      <c r="K252" s="85" t="b">
        <v>0</v>
      </c>
      <c r="L252" s="85" t="b">
        <v>0</v>
      </c>
    </row>
    <row r="253" spans="1:12" ht="15">
      <c r="A253" s="85" t="s">
        <v>1653</v>
      </c>
      <c r="B253" s="85" t="s">
        <v>1239</v>
      </c>
      <c r="C253" s="85">
        <v>2</v>
      </c>
      <c r="D253" s="123">
        <v>0.005479945105974487</v>
      </c>
      <c r="E253" s="123">
        <v>1.5469221256970325</v>
      </c>
      <c r="F253" s="85" t="s">
        <v>1121</v>
      </c>
      <c r="G253" s="85" t="b">
        <v>0</v>
      </c>
      <c r="H253" s="85" t="b">
        <v>0</v>
      </c>
      <c r="I253" s="85" t="b">
        <v>0</v>
      </c>
      <c r="J253" s="85" t="b">
        <v>0</v>
      </c>
      <c r="K253" s="85" t="b">
        <v>0</v>
      </c>
      <c r="L253" s="85" t="b">
        <v>0</v>
      </c>
    </row>
    <row r="254" spans="1:12" ht="15">
      <c r="A254" s="85" t="s">
        <v>1239</v>
      </c>
      <c r="B254" s="85" t="s">
        <v>1533</v>
      </c>
      <c r="C254" s="85">
        <v>2</v>
      </c>
      <c r="D254" s="123">
        <v>0.005479945105974487</v>
      </c>
      <c r="E254" s="123">
        <v>1.3708308666413511</v>
      </c>
      <c r="F254" s="85" t="s">
        <v>1121</v>
      </c>
      <c r="G254" s="85" t="b">
        <v>0</v>
      </c>
      <c r="H254" s="85" t="b">
        <v>0</v>
      </c>
      <c r="I254" s="85" t="b">
        <v>0</v>
      </c>
      <c r="J254" s="85" t="b">
        <v>0</v>
      </c>
      <c r="K254" s="85" t="b">
        <v>0</v>
      </c>
      <c r="L254" s="85" t="b">
        <v>0</v>
      </c>
    </row>
    <row r="255" spans="1:12" ht="15">
      <c r="A255" s="85" t="s">
        <v>1533</v>
      </c>
      <c r="B255" s="85" t="s">
        <v>1654</v>
      </c>
      <c r="C255" s="85">
        <v>2</v>
      </c>
      <c r="D255" s="123">
        <v>0.005479945105974487</v>
      </c>
      <c r="E255" s="123">
        <v>2.1837442232842066</v>
      </c>
      <c r="F255" s="85" t="s">
        <v>1121</v>
      </c>
      <c r="G255" s="85" t="b">
        <v>0</v>
      </c>
      <c r="H255" s="85" t="b">
        <v>0</v>
      </c>
      <c r="I255" s="85" t="b">
        <v>0</v>
      </c>
      <c r="J255" s="85" t="b">
        <v>1</v>
      </c>
      <c r="K255" s="85" t="b">
        <v>0</v>
      </c>
      <c r="L255" s="85" t="b">
        <v>0</v>
      </c>
    </row>
    <row r="256" spans="1:12" ht="15">
      <c r="A256" s="85" t="s">
        <v>1288</v>
      </c>
      <c r="B256" s="85" t="s">
        <v>1289</v>
      </c>
      <c r="C256" s="85">
        <v>2</v>
      </c>
      <c r="D256" s="123">
        <v>0.005479945105974487</v>
      </c>
      <c r="E256" s="123">
        <v>2.0588054866759067</v>
      </c>
      <c r="F256" s="85" t="s">
        <v>1121</v>
      </c>
      <c r="G256" s="85" t="b">
        <v>0</v>
      </c>
      <c r="H256" s="85" t="b">
        <v>0</v>
      </c>
      <c r="I256" s="85" t="b">
        <v>0</v>
      </c>
      <c r="J256" s="85" t="b">
        <v>0</v>
      </c>
      <c r="K256" s="85" t="b">
        <v>0</v>
      </c>
      <c r="L256" s="85" t="b">
        <v>0</v>
      </c>
    </row>
    <row r="257" spans="1:12" ht="15">
      <c r="A257" s="85" t="s">
        <v>1289</v>
      </c>
      <c r="B257" s="85" t="s">
        <v>1290</v>
      </c>
      <c r="C257" s="85">
        <v>2</v>
      </c>
      <c r="D257" s="123">
        <v>0.005479945105974487</v>
      </c>
      <c r="E257" s="123">
        <v>2.0588054866759067</v>
      </c>
      <c r="F257" s="85" t="s">
        <v>1121</v>
      </c>
      <c r="G257" s="85" t="b">
        <v>0</v>
      </c>
      <c r="H257" s="85" t="b">
        <v>0</v>
      </c>
      <c r="I257" s="85" t="b">
        <v>0</v>
      </c>
      <c r="J257" s="85" t="b">
        <v>0</v>
      </c>
      <c r="K257" s="85" t="b">
        <v>0</v>
      </c>
      <c r="L257" s="85" t="b">
        <v>0</v>
      </c>
    </row>
    <row r="258" spans="1:12" ht="15">
      <c r="A258" s="85" t="s">
        <v>1290</v>
      </c>
      <c r="B258" s="85" t="s">
        <v>1291</v>
      </c>
      <c r="C258" s="85">
        <v>2</v>
      </c>
      <c r="D258" s="123">
        <v>0.005479945105974487</v>
      </c>
      <c r="E258" s="123">
        <v>2.359835482339888</v>
      </c>
      <c r="F258" s="85" t="s">
        <v>1121</v>
      </c>
      <c r="G258" s="85" t="b">
        <v>0</v>
      </c>
      <c r="H258" s="85" t="b">
        <v>0</v>
      </c>
      <c r="I258" s="85" t="b">
        <v>0</v>
      </c>
      <c r="J258" s="85" t="b">
        <v>0</v>
      </c>
      <c r="K258" s="85" t="b">
        <v>0</v>
      </c>
      <c r="L258" s="85" t="b">
        <v>0</v>
      </c>
    </row>
    <row r="259" spans="1:12" ht="15">
      <c r="A259" s="85" t="s">
        <v>1291</v>
      </c>
      <c r="B259" s="85" t="s">
        <v>1292</v>
      </c>
      <c r="C259" s="85">
        <v>2</v>
      </c>
      <c r="D259" s="123">
        <v>0.005479945105974487</v>
      </c>
      <c r="E259" s="123">
        <v>2.359835482339888</v>
      </c>
      <c r="F259" s="85" t="s">
        <v>1121</v>
      </c>
      <c r="G259" s="85" t="b">
        <v>0</v>
      </c>
      <c r="H259" s="85" t="b">
        <v>0</v>
      </c>
      <c r="I259" s="85" t="b">
        <v>0</v>
      </c>
      <c r="J259" s="85" t="b">
        <v>0</v>
      </c>
      <c r="K259" s="85" t="b">
        <v>0</v>
      </c>
      <c r="L259" s="85" t="b">
        <v>0</v>
      </c>
    </row>
    <row r="260" spans="1:12" ht="15">
      <c r="A260" s="85" t="s">
        <v>1292</v>
      </c>
      <c r="B260" s="85" t="s">
        <v>1293</v>
      </c>
      <c r="C260" s="85">
        <v>2</v>
      </c>
      <c r="D260" s="123">
        <v>0.005479945105974487</v>
      </c>
      <c r="E260" s="123">
        <v>2.359835482339888</v>
      </c>
      <c r="F260" s="85" t="s">
        <v>1121</v>
      </c>
      <c r="G260" s="85" t="b">
        <v>0</v>
      </c>
      <c r="H260" s="85" t="b">
        <v>0</v>
      </c>
      <c r="I260" s="85" t="b">
        <v>0</v>
      </c>
      <c r="J260" s="85" t="b">
        <v>0</v>
      </c>
      <c r="K260" s="85" t="b">
        <v>0</v>
      </c>
      <c r="L260" s="85" t="b">
        <v>0</v>
      </c>
    </row>
    <row r="261" spans="1:12" ht="15">
      <c r="A261" s="85" t="s">
        <v>1293</v>
      </c>
      <c r="B261" s="85" t="s">
        <v>1294</v>
      </c>
      <c r="C261" s="85">
        <v>2</v>
      </c>
      <c r="D261" s="123">
        <v>0.005479945105974487</v>
      </c>
      <c r="E261" s="123">
        <v>2.1837442232842066</v>
      </c>
      <c r="F261" s="85" t="s">
        <v>1121</v>
      </c>
      <c r="G261" s="85" t="b">
        <v>0</v>
      </c>
      <c r="H261" s="85" t="b">
        <v>0</v>
      </c>
      <c r="I261" s="85" t="b">
        <v>0</v>
      </c>
      <c r="J261" s="85" t="b">
        <v>0</v>
      </c>
      <c r="K261" s="85" t="b">
        <v>0</v>
      </c>
      <c r="L261" s="85" t="b">
        <v>0</v>
      </c>
    </row>
    <row r="262" spans="1:12" ht="15">
      <c r="A262" s="85" t="s">
        <v>1294</v>
      </c>
      <c r="B262" s="85" t="s">
        <v>1295</v>
      </c>
      <c r="C262" s="85">
        <v>2</v>
      </c>
      <c r="D262" s="123">
        <v>0.005479945105974487</v>
      </c>
      <c r="E262" s="123">
        <v>2.0076529642285257</v>
      </c>
      <c r="F262" s="85" t="s">
        <v>1121</v>
      </c>
      <c r="G262" s="85" t="b">
        <v>0</v>
      </c>
      <c r="H262" s="85" t="b">
        <v>0</v>
      </c>
      <c r="I262" s="85" t="b">
        <v>0</v>
      </c>
      <c r="J262" s="85" t="b">
        <v>0</v>
      </c>
      <c r="K262" s="85" t="b">
        <v>0</v>
      </c>
      <c r="L262" s="85" t="b">
        <v>0</v>
      </c>
    </row>
    <row r="263" spans="1:12" ht="15">
      <c r="A263" s="85" t="s">
        <v>1295</v>
      </c>
      <c r="B263" s="85" t="s">
        <v>1296</v>
      </c>
      <c r="C263" s="85">
        <v>2</v>
      </c>
      <c r="D263" s="123">
        <v>0.005479945105974487</v>
      </c>
      <c r="E263" s="123">
        <v>2.1837442232842066</v>
      </c>
      <c r="F263" s="85" t="s">
        <v>1121</v>
      </c>
      <c r="G263" s="85" t="b">
        <v>0</v>
      </c>
      <c r="H263" s="85" t="b">
        <v>0</v>
      </c>
      <c r="I263" s="85" t="b">
        <v>0</v>
      </c>
      <c r="J263" s="85" t="b">
        <v>0</v>
      </c>
      <c r="K263" s="85" t="b">
        <v>0</v>
      </c>
      <c r="L263" s="85" t="b">
        <v>0</v>
      </c>
    </row>
    <row r="264" spans="1:12" ht="15">
      <c r="A264" s="85" t="s">
        <v>1296</v>
      </c>
      <c r="B264" s="85" t="s">
        <v>1297</v>
      </c>
      <c r="C264" s="85">
        <v>2</v>
      </c>
      <c r="D264" s="123">
        <v>0.005479945105974487</v>
      </c>
      <c r="E264" s="123">
        <v>2.359835482339888</v>
      </c>
      <c r="F264" s="85" t="s">
        <v>1121</v>
      </c>
      <c r="G264" s="85" t="b">
        <v>0</v>
      </c>
      <c r="H264" s="85" t="b">
        <v>0</v>
      </c>
      <c r="I264" s="85" t="b">
        <v>0</v>
      </c>
      <c r="J264" s="85" t="b">
        <v>0</v>
      </c>
      <c r="K264" s="85" t="b">
        <v>0</v>
      </c>
      <c r="L264" s="85" t="b">
        <v>0</v>
      </c>
    </row>
    <row r="265" spans="1:12" ht="15">
      <c r="A265" s="85" t="s">
        <v>1297</v>
      </c>
      <c r="B265" s="85" t="s">
        <v>1528</v>
      </c>
      <c r="C265" s="85">
        <v>2</v>
      </c>
      <c r="D265" s="123">
        <v>0.005479945105974487</v>
      </c>
      <c r="E265" s="123">
        <v>2.359835482339888</v>
      </c>
      <c r="F265" s="85" t="s">
        <v>1121</v>
      </c>
      <c r="G265" s="85" t="b">
        <v>0</v>
      </c>
      <c r="H265" s="85" t="b">
        <v>0</v>
      </c>
      <c r="I265" s="85" t="b">
        <v>0</v>
      </c>
      <c r="J265" s="85" t="b">
        <v>0</v>
      </c>
      <c r="K265" s="85" t="b">
        <v>0</v>
      </c>
      <c r="L265" s="85" t="b">
        <v>0</v>
      </c>
    </row>
    <row r="266" spans="1:12" ht="15">
      <c r="A266" s="85" t="s">
        <v>1528</v>
      </c>
      <c r="B266" s="85" t="s">
        <v>1529</v>
      </c>
      <c r="C266" s="85">
        <v>2</v>
      </c>
      <c r="D266" s="123">
        <v>0.005479945105974487</v>
      </c>
      <c r="E266" s="123">
        <v>2.359835482339888</v>
      </c>
      <c r="F266" s="85" t="s">
        <v>1121</v>
      </c>
      <c r="G266" s="85" t="b">
        <v>0</v>
      </c>
      <c r="H266" s="85" t="b">
        <v>0</v>
      </c>
      <c r="I266" s="85" t="b">
        <v>0</v>
      </c>
      <c r="J266" s="85" t="b">
        <v>0</v>
      </c>
      <c r="K266" s="85" t="b">
        <v>0</v>
      </c>
      <c r="L266" s="85" t="b">
        <v>0</v>
      </c>
    </row>
    <row r="267" spans="1:12" ht="15">
      <c r="A267" s="85" t="s">
        <v>1624</v>
      </c>
      <c r="B267" s="85" t="s">
        <v>1625</v>
      </c>
      <c r="C267" s="85">
        <v>2</v>
      </c>
      <c r="D267" s="123">
        <v>0.005479945105974487</v>
      </c>
      <c r="E267" s="123">
        <v>2.359835482339888</v>
      </c>
      <c r="F267" s="85" t="s">
        <v>1121</v>
      </c>
      <c r="G267" s="85" t="b">
        <v>0</v>
      </c>
      <c r="H267" s="85" t="b">
        <v>0</v>
      </c>
      <c r="I267" s="85" t="b">
        <v>0</v>
      </c>
      <c r="J267" s="85" t="b">
        <v>0</v>
      </c>
      <c r="K267" s="85" t="b">
        <v>0</v>
      </c>
      <c r="L267" s="85" t="b">
        <v>0</v>
      </c>
    </row>
    <row r="268" spans="1:12" ht="15">
      <c r="A268" s="85" t="s">
        <v>1625</v>
      </c>
      <c r="B268" s="85" t="s">
        <v>1626</v>
      </c>
      <c r="C268" s="85">
        <v>2</v>
      </c>
      <c r="D268" s="123">
        <v>0.005479945105974487</v>
      </c>
      <c r="E268" s="123">
        <v>2.359835482339888</v>
      </c>
      <c r="F268" s="85" t="s">
        <v>1121</v>
      </c>
      <c r="G268" s="85" t="b">
        <v>0</v>
      </c>
      <c r="H268" s="85" t="b">
        <v>0</v>
      </c>
      <c r="I268" s="85" t="b">
        <v>0</v>
      </c>
      <c r="J268" s="85" t="b">
        <v>0</v>
      </c>
      <c r="K268" s="85" t="b">
        <v>0</v>
      </c>
      <c r="L268" s="85" t="b">
        <v>0</v>
      </c>
    </row>
    <row r="269" spans="1:12" ht="15">
      <c r="A269" s="85" t="s">
        <v>1626</v>
      </c>
      <c r="B269" s="85" t="s">
        <v>1627</v>
      </c>
      <c r="C269" s="85">
        <v>2</v>
      </c>
      <c r="D269" s="123">
        <v>0.005479945105974487</v>
      </c>
      <c r="E269" s="123">
        <v>2.359835482339888</v>
      </c>
      <c r="F269" s="85" t="s">
        <v>1121</v>
      </c>
      <c r="G269" s="85" t="b">
        <v>0</v>
      </c>
      <c r="H269" s="85" t="b">
        <v>0</v>
      </c>
      <c r="I269" s="85" t="b">
        <v>0</v>
      </c>
      <c r="J269" s="85" t="b">
        <v>0</v>
      </c>
      <c r="K269" s="85" t="b">
        <v>0</v>
      </c>
      <c r="L269" s="85" t="b">
        <v>0</v>
      </c>
    </row>
    <row r="270" spans="1:12" ht="15">
      <c r="A270" s="85" t="s">
        <v>1627</v>
      </c>
      <c r="B270" s="85" t="s">
        <v>1628</v>
      </c>
      <c r="C270" s="85">
        <v>2</v>
      </c>
      <c r="D270" s="123">
        <v>0.005479945105974487</v>
      </c>
      <c r="E270" s="123">
        <v>2.359835482339888</v>
      </c>
      <c r="F270" s="85" t="s">
        <v>1121</v>
      </c>
      <c r="G270" s="85" t="b">
        <v>0</v>
      </c>
      <c r="H270" s="85" t="b">
        <v>0</v>
      </c>
      <c r="I270" s="85" t="b">
        <v>0</v>
      </c>
      <c r="J270" s="85" t="b">
        <v>0</v>
      </c>
      <c r="K270" s="85" t="b">
        <v>0</v>
      </c>
      <c r="L270" s="85" t="b">
        <v>0</v>
      </c>
    </row>
    <row r="271" spans="1:12" ht="15">
      <c r="A271" s="85" t="s">
        <v>1628</v>
      </c>
      <c r="B271" s="85" t="s">
        <v>1629</v>
      </c>
      <c r="C271" s="85">
        <v>2</v>
      </c>
      <c r="D271" s="123">
        <v>0.005479945105974487</v>
      </c>
      <c r="E271" s="123">
        <v>2.359835482339888</v>
      </c>
      <c r="F271" s="85" t="s">
        <v>1121</v>
      </c>
      <c r="G271" s="85" t="b">
        <v>0</v>
      </c>
      <c r="H271" s="85" t="b">
        <v>0</v>
      </c>
      <c r="I271" s="85" t="b">
        <v>0</v>
      </c>
      <c r="J271" s="85" t="b">
        <v>1</v>
      </c>
      <c r="K271" s="85" t="b">
        <v>0</v>
      </c>
      <c r="L271" s="85" t="b">
        <v>0</v>
      </c>
    </row>
    <row r="272" spans="1:12" ht="15">
      <c r="A272" s="85" t="s">
        <v>1629</v>
      </c>
      <c r="B272" s="85" t="s">
        <v>1630</v>
      </c>
      <c r="C272" s="85">
        <v>2</v>
      </c>
      <c r="D272" s="123">
        <v>0.005479945105974487</v>
      </c>
      <c r="E272" s="123">
        <v>2.359835482339888</v>
      </c>
      <c r="F272" s="85" t="s">
        <v>1121</v>
      </c>
      <c r="G272" s="85" t="b">
        <v>1</v>
      </c>
      <c r="H272" s="85" t="b">
        <v>0</v>
      </c>
      <c r="I272" s="85" t="b">
        <v>0</v>
      </c>
      <c r="J272" s="85" t="b">
        <v>0</v>
      </c>
      <c r="K272" s="85" t="b">
        <v>0</v>
      </c>
      <c r="L272" s="85" t="b">
        <v>0</v>
      </c>
    </row>
    <row r="273" spans="1:12" ht="15">
      <c r="A273" s="85" t="s">
        <v>1630</v>
      </c>
      <c r="B273" s="85" t="s">
        <v>1244</v>
      </c>
      <c r="C273" s="85">
        <v>2</v>
      </c>
      <c r="D273" s="123">
        <v>0.005479945105974487</v>
      </c>
      <c r="E273" s="123">
        <v>1.7066229685645444</v>
      </c>
      <c r="F273" s="85" t="s">
        <v>1121</v>
      </c>
      <c r="G273" s="85" t="b">
        <v>0</v>
      </c>
      <c r="H273" s="85" t="b">
        <v>0</v>
      </c>
      <c r="I273" s="85" t="b">
        <v>0</v>
      </c>
      <c r="J273" s="85" t="b">
        <v>0</v>
      </c>
      <c r="K273" s="85" t="b">
        <v>0</v>
      </c>
      <c r="L273" s="85" t="b">
        <v>0</v>
      </c>
    </row>
    <row r="274" spans="1:12" ht="15">
      <c r="A274" s="85" t="s">
        <v>1245</v>
      </c>
      <c r="B274" s="85" t="s">
        <v>1631</v>
      </c>
      <c r="C274" s="85">
        <v>2</v>
      </c>
      <c r="D274" s="123">
        <v>0.005479945105974487</v>
      </c>
      <c r="E274" s="123">
        <v>1.8157674379896123</v>
      </c>
      <c r="F274" s="85" t="s">
        <v>1121</v>
      </c>
      <c r="G274" s="85" t="b">
        <v>0</v>
      </c>
      <c r="H274" s="85" t="b">
        <v>0</v>
      </c>
      <c r="I274" s="85" t="b">
        <v>0</v>
      </c>
      <c r="J274" s="85" t="b">
        <v>0</v>
      </c>
      <c r="K274" s="85" t="b">
        <v>0</v>
      </c>
      <c r="L274" s="85" t="b">
        <v>0</v>
      </c>
    </row>
    <row r="275" spans="1:12" ht="15">
      <c r="A275" s="85" t="s">
        <v>1631</v>
      </c>
      <c r="B275" s="85" t="s">
        <v>1239</v>
      </c>
      <c r="C275" s="85">
        <v>2</v>
      </c>
      <c r="D275" s="123">
        <v>0.005479945105974487</v>
      </c>
      <c r="E275" s="123">
        <v>1.5469221256970325</v>
      </c>
      <c r="F275" s="85" t="s">
        <v>1121</v>
      </c>
      <c r="G275" s="85" t="b">
        <v>0</v>
      </c>
      <c r="H275" s="85" t="b">
        <v>0</v>
      </c>
      <c r="I275" s="85" t="b">
        <v>0</v>
      </c>
      <c r="J275" s="85" t="b">
        <v>0</v>
      </c>
      <c r="K275" s="85" t="b">
        <v>0</v>
      </c>
      <c r="L275" s="85" t="b">
        <v>0</v>
      </c>
    </row>
    <row r="276" spans="1:12" ht="15">
      <c r="A276" s="85" t="s">
        <v>1239</v>
      </c>
      <c r="B276" s="85" t="s">
        <v>1531</v>
      </c>
      <c r="C276" s="85">
        <v>2</v>
      </c>
      <c r="D276" s="123">
        <v>0.005479945105974487</v>
      </c>
      <c r="E276" s="123">
        <v>1.3708308666413511</v>
      </c>
      <c r="F276" s="85" t="s">
        <v>1121</v>
      </c>
      <c r="G276" s="85" t="b">
        <v>0</v>
      </c>
      <c r="H276" s="85" t="b">
        <v>0</v>
      </c>
      <c r="I276" s="85" t="b">
        <v>0</v>
      </c>
      <c r="J276" s="85" t="b">
        <v>0</v>
      </c>
      <c r="K276" s="85" t="b">
        <v>0</v>
      </c>
      <c r="L276" s="85" t="b">
        <v>0</v>
      </c>
    </row>
    <row r="277" spans="1:12" ht="15">
      <c r="A277" s="85" t="s">
        <v>1617</v>
      </c>
      <c r="B277" s="85" t="s">
        <v>1289</v>
      </c>
      <c r="C277" s="85">
        <v>2</v>
      </c>
      <c r="D277" s="123">
        <v>0.005479945105974487</v>
      </c>
      <c r="E277" s="123">
        <v>2.0588054866759067</v>
      </c>
      <c r="F277" s="85" t="s">
        <v>1121</v>
      </c>
      <c r="G277" s="85" t="b">
        <v>0</v>
      </c>
      <c r="H277" s="85" t="b">
        <v>0</v>
      </c>
      <c r="I277" s="85" t="b">
        <v>0</v>
      </c>
      <c r="J277" s="85" t="b">
        <v>0</v>
      </c>
      <c r="K277" s="85" t="b">
        <v>0</v>
      </c>
      <c r="L277" s="85" t="b">
        <v>0</v>
      </c>
    </row>
    <row r="278" spans="1:12" ht="15">
      <c r="A278" s="85" t="s">
        <v>1289</v>
      </c>
      <c r="B278" s="85" t="s">
        <v>1618</v>
      </c>
      <c r="C278" s="85">
        <v>2</v>
      </c>
      <c r="D278" s="123">
        <v>0.005479945105974487</v>
      </c>
      <c r="E278" s="123">
        <v>2.0588054866759067</v>
      </c>
      <c r="F278" s="85" t="s">
        <v>1121</v>
      </c>
      <c r="G278" s="85" t="b">
        <v>0</v>
      </c>
      <c r="H278" s="85" t="b">
        <v>0</v>
      </c>
      <c r="I278" s="85" t="b">
        <v>0</v>
      </c>
      <c r="J278" s="85" t="b">
        <v>0</v>
      </c>
      <c r="K278" s="85" t="b">
        <v>0</v>
      </c>
      <c r="L278" s="85" t="b">
        <v>0</v>
      </c>
    </row>
    <row r="279" spans="1:12" ht="15">
      <c r="A279" s="85" t="s">
        <v>1618</v>
      </c>
      <c r="B279" s="85" t="s">
        <v>1619</v>
      </c>
      <c r="C279" s="85">
        <v>2</v>
      </c>
      <c r="D279" s="123">
        <v>0.005479945105974487</v>
      </c>
      <c r="E279" s="123">
        <v>2.359835482339888</v>
      </c>
      <c r="F279" s="85" t="s">
        <v>1121</v>
      </c>
      <c r="G279" s="85" t="b">
        <v>0</v>
      </c>
      <c r="H279" s="85" t="b">
        <v>0</v>
      </c>
      <c r="I279" s="85" t="b">
        <v>0</v>
      </c>
      <c r="J279" s="85" t="b">
        <v>0</v>
      </c>
      <c r="K279" s="85" t="b">
        <v>0</v>
      </c>
      <c r="L279" s="85" t="b">
        <v>0</v>
      </c>
    </row>
    <row r="280" spans="1:12" ht="15">
      <c r="A280" s="85" t="s">
        <v>1619</v>
      </c>
      <c r="B280" s="85" t="s">
        <v>1523</v>
      </c>
      <c r="C280" s="85">
        <v>2</v>
      </c>
      <c r="D280" s="123">
        <v>0.005479945105974487</v>
      </c>
      <c r="E280" s="123">
        <v>2.0588054866759067</v>
      </c>
      <c r="F280" s="85" t="s">
        <v>1121</v>
      </c>
      <c r="G280" s="85" t="b">
        <v>0</v>
      </c>
      <c r="H280" s="85" t="b">
        <v>0</v>
      </c>
      <c r="I280" s="85" t="b">
        <v>0</v>
      </c>
      <c r="J280" s="85" t="b">
        <v>1</v>
      </c>
      <c r="K280" s="85" t="b">
        <v>0</v>
      </c>
      <c r="L280" s="85" t="b">
        <v>0</v>
      </c>
    </row>
    <row r="281" spans="1:12" ht="15">
      <c r="A281" s="85" t="s">
        <v>1523</v>
      </c>
      <c r="B281" s="85" t="s">
        <v>1620</v>
      </c>
      <c r="C281" s="85">
        <v>2</v>
      </c>
      <c r="D281" s="123">
        <v>0.005479945105974487</v>
      </c>
      <c r="E281" s="123">
        <v>2.0588054866759067</v>
      </c>
      <c r="F281" s="85" t="s">
        <v>1121</v>
      </c>
      <c r="G281" s="85" t="b">
        <v>1</v>
      </c>
      <c r="H281" s="85" t="b">
        <v>0</v>
      </c>
      <c r="I281" s="85" t="b">
        <v>0</v>
      </c>
      <c r="J281" s="85" t="b">
        <v>0</v>
      </c>
      <c r="K281" s="85" t="b">
        <v>0</v>
      </c>
      <c r="L281" s="85" t="b">
        <v>0</v>
      </c>
    </row>
    <row r="282" spans="1:12" ht="15">
      <c r="A282" s="85" t="s">
        <v>1620</v>
      </c>
      <c r="B282" s="85" t="s">
        <v>1242</v>
      </c>
      <c r="C282" s="85">
        <v>2</v>
      </c>
      <c r="D282" s="123">
        <v>0.005479945105974487</v>
      </c>
      <c r="E282" s="123">
        <v>2.1837442232842066</v>
      </c>
      <c r="F282" s="85" t="s">
        <v>1121</v>
      </c>
      <c r="G282" s="85" t="b">
        <v>0</v>
      </c>
      <c r="H282" s="85" t="b">
        <v>0</v>
      </c>
      <c r="I282" s="85" t="b">
        <v>0</v>
      </c>
      <c r="J282" s="85" t="b">
        <v>0</v>
      </c>
      <c r="K282" s="85" t="b">
        <v>0</v>
      </c>
      <c r="L282" s="85" t="b">
        <v>0</v>
      </c>
    </row>
    <row r="283" spans="1:12" ht="15">
      <c r="A283" s="85" t="s">
        <v>1242</v>
      </c>
      <c r="B283" s="85" t="s">
        <v>1267</v>
      </c>
      <c r="C283" s="85">
        <v>2</v>
      </c>
      <c r="D283" s="123">
        <v>0.005479945105974487</v>
      </c>
      <c r="E283" s="123">
        <v>1.8827142276202256</v>
      </c>
      <c r="F283" s="85" t="s">
        <v>1121</v>
      </c>
      <c r="G283" s="85" t="b">
        <v>0</v>
      </c>
      <c r="H283" s="85" t="b">
        <v>0</v>
      </c>
      <c r="I283" s="85" t="b">
        <v>0</v>
      </c>
      <c r="J283" s="85" t="b">
        <v>0</v>
      </c>
      <c r="K283" s="85" t="b">
        <v>0</v>
      </c>
      <c r="L283" s="85" t="b">
        <v>0</v>
      </c>
    </row>
    <row r="284" spans="1:12" ht="15">
      <c r="A284" s="85" t="s">
        <v>1267</v>
      </c>
      <c r="B284" s="85" t="s">
        <v>1245</v>
      </c>
      <c r="C284" s="85">
        <v>2</v>
      </c>
      <c r="D284" s="123">
        <v>0.005479945105974487</v>
      </c>
      <c r="E284" s="123">
        <v>1.6396761789339311</v>
      </c>
      <c r="F284" s="85" t="s">
        <v>1121</v>
      </c>
      <c r="G284" s="85" t="b">
        <v>0</v>
      </c>
      <c r="H284" s="85" t="b">
        <v>0</v>
      </c>
      <c r="I284" s="85" t="b">
        <v>0</v>
      </c>
      <c r="J284" s="85" t="b">
        <v>0</v>
      </c>
      <c r="K284" s="85" t="b">
        <v>0</v>
      </c>
      <c r="L284" s="85" t="b">
        <v>0</v>
      </c>
    </row>
    <row r="285" spans="1:12" ht="15">
      <c r="A285" s="85" t="s">
        <v>1245</v>
      </c>
      <c r="B285" s="85" t="s">
        <v>1514</v>
      </c>
      <c r="C285" s="85">
        <v>2</v>
      </c>
      <c r="D285" s="123">
        <v>0.005479945105974487</v>
      </c>
      <c r="E285" s="123">
        <v>1.6396761789339311</v>
      </c>
      <c r="F285" s="85" t="s">
        <v>1121</v>
      </c>
      <c r="G285" s="85" t="b">
        <v>0</v>
      </c>
      <c r="H285" s="85" t="b">
        <v>0</v>
      </c>
      <c r="I285" s="85" t="b">
        <v>0</v>
      </c>
      <c r="J285" s="85" t="b">
        <v>0</v>
      </c>
      <c r="K285" s="85" t="b">
        <v>0</v>
      </c>
      <c r="L285" s="85" t="b">
        <v>0</v>
      </c>
    </row>
    <row r="286" spans="1:12" ht="15">
      <c r="A286" s="85" t="s">
        <v>1514</v>
      </c>
      <c r="B286" s="85" t="s">
        <v>1621</v>
      </c>
      <c r="C286" s="85">
        <v>2</v>
      </c>
      <c r="D286" s="123">
        <v>0.005479945105974487</v>
      </c>
      <c r="E286" s="123">
        <v>2.1837442232842066</v>
      </c>
      <c r="F286" s="85" t="s">
        <v>1121</v>
      </c>
      <c r="G286" s="85" t="b">
        <v>0</v>
      </c>
      <c r="H286" s="85" t="b">
        <v>0</v>
      </c>
      <c r="I286" s="85" t="b">
        <v>0</v>
      </c>
      <c r="J286" s="85" t="b">
        <v>0</v>
      </c>
      <c r="K286" s="85" t="b">
        <v>0</v>
      </c>
      <c r="L286" s="85" t="b">
        <v>0</v>
      </c>
    </row>
    <row r="287" spans="1:12" ht="15">
      <c r="A287" s="85" t="s">
        <v>1621</v>
      </c>
      <c r="B287" s="85" t="s">
        <v>1622</v>
      </c>
      <c r="C287" s="85">
        <v>2</v>
      </c>
      <c r="D287" s="123">
        <v>0.005479945105974487</v>
      </c>
      <c r="E287" s="123">
        <v>2.359835482339888</v>
      </c>
      <c r="F287" s="85" t="s">
        <v>1121</v>
      </c>
      <c r="G287" s="85" t="b">
        <v>0</v>
      </c>
      <c r="H287" s="85" t="b">
        <v>0</v>
      </c>
      <c r="I287" s="85" t="b">
        <v>0</v>
      </c>
      <c r="J287" s="85" t="b">
        <v>0</v>
      </c>
      <c r="K287" s="85" t="b">
        <v>0</v>
      </c>
      <c r="L287" s="85" t="b">
        <v>0</v>
      </c>
    </row>
    <row r="288" spans="1:12" ht="15">
      <c r="A288" s="85" t="s">
        <v>1622</v>
      </c>
      <c r="B288" s="85" t="s">
        <v>1623</v>
      </c>
      <c r="C288" s="85">
        <v>2</v>
      </c>
      <c r="D288" s="123">
        <v>0.005479945105974487</v>
      </c>
      <c r="E288" s="123">
        <v>2.359835482339888</v>
      </c>
      <c r="F288" s="85" t="s">
        <v>1121</v>
      </c>
      <c r="G288" s="85" t="b">
        <v>0</v>
      </c>
      <c r="H288" s="85" t="b">
        <v>0</v>
      </c>
      <c r="I288" s="85" t="b">
        <v>0</v>
      </c>
      <c r="J288" s="85" t="b">
        <v>0</v>
      </c>
      <c r="K288" s="85" t="b">
        <v>1</v>
      </c>
      <c r="L288" s="85" t="b">
        <v>0</v>
      </c>
    </row>
    <row r="289" spans="1:12" ht="15">
      <c r="A289" s="85" t="s">
        <v>1638</v>
      </c>
      <c r="B289" s="85" t="s">
        <v>1639</v>
      </c>
      <c r="C289" s="85">
        <v>2</v>
      </c>
      <c r="D289" s="123">
        <v>0.005479945105974487</v>
      </c>
      <c r="E289" s="123">
        <v>2.359835482339888</v>
      </c>
      <c r="F289" s="85" t="s">
        <v>1121</v>
      </c>
      <c r="G289" s="85" t="b">
        <v>0</v>
      </c>
      <c r="H289" s="85" t="b">
        <v>0</v>
      </c>
      <c r="I289" s="85" t="b">
        <v>0</v>
      </c>
      <c r="J289" s="85" t="b">
        <v>0</v>
      </c>
      <c r="K289" s="85" t="b">
        <v>0</v>
      </c>
      <c r="L289" s="85" t="b">
        <v>0</v>
      </c>
    </row>
    <row r="290" spans="1:12" ht="15">
      <c r="A290" s="85" t="s">
        <v>1639</v>
      </c>
      <c r="B290" s="85" t="s">
        <v>1640</v>
      </c>
      <c r="C290" s="85">
        <v>2</v>
      </c>
      <c r="D290" s="123">
        <v>0.005479945105974487</v>
      </c>
      <c r="E290" s="123">
        <v>2.359835482339888</v>
      </c>
      <c r="F290" s="85" t="s">
        <v>1121</v>
      </c>
      <c r="G290" s="85" t="b">
        <v>0</v>
      </c>
      <c r="H290" s="85" t="b">
        <v>0</v>
      </c>
      <c r="I290" s="85" t="b">
        <v>0</v>
      </c>
      <c r="J290" s="85" t="b">
        <v>0</v>
      </c>
      <c r="K290" s="85" t="b">
        <v>0</v>
      </c>
      <c r="L290" s="85" t="b">
        <v>0</v>
      </c>
    </row>
    <row r="291" spans="1:12" ht="15">
      <c r="A291" s="85" t="s">
        <v>1640</v>
      </c>
      <c r="B291" s="85" t="s">
        <v>1641</v>
      </c>
      <c r="C291" s="85">
        <v>2</v>
      </c>
      <c r="D291" s="123">
        <v>0.005479945105974487</v>
      </c>
      <c r="E291" s="123">
        <v>2.359835482339888</v>
      </c>
      <c r="F291" s="85" t="s">
        <v>1121</v>
      </c>
      <c r="G291" s="85" t="b">
        <v>0</v>
      </c>
      <c r="H291" s="85" t="b">
        <v>0</v>
      </c>
      <c r="I291" s="85" t="b">
        <v>0</v>
      </c>
      <c r="J291" s="85" t="b">
        <v>0</v>
      </c>
      <c r="K291" s="85" t="b">
        <v>0</v>
      </c>
      <c r="L291" s="85" t="b">
        <v>0</v>
      </c>
    </row>
    <row r="292" spans="1:12" ht="15">
      <c r="A292" s="85" t="s">
        <v>1641</v>
      </c>
      <c r="B292" s="85" t="s">
        <v>1540</v>
      </c>
      <c r="C292" s="85">
        <v>2</v>
      </c>
      <c r="D292" s="123">
        <v>0.005479945105974487</v>
      </c>
      <c r="E292" s="123">
        <v>2.1837442232842066</v>
      </c>
      <c r="F292" s="85" t="s">
        <v>1121</v>
      </c>
      <c r="G292" s="85" t="b">
        <v>0</v>
      </c>
      <c r="H292" s="85" t="b">
        <v>0</v>
      </c>
      <c r="I292" s="85" t="b">
        <v>0</v>
      </c>
      <c r="J292" s="85" t="b">
        <v>0</v>
      </c>
      <c r="K292" s="85" t="b">
        <v>0</v>
      </c>
      <c r="L292" s="85" t="b">
        <v>0</v>
      </c>
    </row>
    <row r="293" spans="1:12" ht="15">
      <c r="A293" s="85" t="s">
        <v>1540</v>
      </c>
      <c r="B293" s="85" t="s">
        <v>1542</v>
      </c>
      <c r="C293" s="85">
        <v>2</v>
      </c>
      <c r="D293" s="123">
        <v>0.005479945105974487</v>
      </c>
      <c r="E293" s="123">
        <v>2.0076529642285257</v>
      </c>
      <c r="F293" s="85" t="s">
        <v>1121</v>
      </c>
      <c r="G293" s="85" t="b">
        <v>0</v>
      </c>
      <c r="H293" s="85" t="b">
        <v>0</v>
      </c>
      <c r="I293" s="85" t="b">
        <v>0</v>
      </c>
      <c r="J293" s="85" t="b">
        <v>0</v>
      </c>
      <c r="K293" s="85" t="b">
        <v>0</v>
      </c>
      <c r="L293" s="85" t="b">
        <v>0</v>
      </c>
    </row>
    <row r="294" spans="1:12" ht="15">
      <c r="A294" s="85" t="s">
        <v>1542</v>
      </c>
      <c r="B294" s="85" t="s">
        <v>1642</v>
      </c>
      <c r="C294" s="85">
        <v>2</v>
      </c>
      <c r="D294" s="123">
        <v>0.005479945105974487</v>
      </c>
      <c r="E294" s="123">
        <v>2.1837442232842066</v>
      </c>
      <c r="F294" s="85" t="s">
        <v>1121</v>
      </c>
      <c r="G294" s="85" t="b">
        <v>0</v>
      </c>
      <c r="H294" s="85" t="b">
        <v>0</v>
      </c>
      <c r="I294" s="85" t="b">
        <v>0</v>
      </c>
      <c r="J294" s="85" t="b">
        <v>0</v>
      </c>
      <c r="K294" s="85" t="b">
        <v>0</v>
      </c>
      <c r="L294" s="85" t="b">
        <v>0</v>
      </c>
    </row>
    <row r="295" spans="1:12" ht="15">
      <c r="A295" s="85" t="s">
        <v>1642</v>
      </c>
      <c r="B295" s="85" t="s">
        <v>1643</v>
      </c>
      <c r="C295" s="85">
        <v>2</v>
      </c>
      <c r="D295" s="123">
        <v>0.005479945105974487</v>
      </c>
      <c r="E295" s="123">
        <v>2.359835482339888</v>
      </c>
      <c r="F295" s="85" t="s">
        <v>1121</v>
      </c>
      <c r="G295" s="85" t="b">
        <v>0</v>
      </c>
      <c r="H295" s="85" t="b">
        <v>0</v>
      </c>
      <c r="I295" s="85" t="b">
        <v>0</v>
      </c>
      <c r="J295" s="85" t="b">
        <v>0</v>
      </c>
      <c r="K295" s="85" t="b">
        <v>0</v>
      </c>
      <c r="L295" s="85" t="b">
        <v>0</v>
      </c>
    </row>
    <row r="296" spans="1:12" ht="15">
      <c r="A296" s="85" t="s">
        <v>1643</v>
      </c>
      <c r="B296" s="85" t="s">
        <v>1513</v>
      </c>
      <c r="C296" s="85">
        <v>2</v>
      </c>
      <c r="D296" s="123">
        <v>0.005479945105974487</v>
      </c>
      <c r="E296" s="123">
        <v>2.359835482339888</v>
      </c>
      <c r="F296" s="85" t="s">
        <v>1121</v>
      </c>
      <c r="G296" s="85" t="b">
        <v>0</v>
      </c>
      <c r="H296" s="85" t="b">
        <v>0</v>
      </c>
      <c r="I296" s="85" t="b">
        <v>0</v>
      </c>
      <c r="J296" s="85" t="b">
        <v>0</v>
      </c>
      <c r="K296" s="85" t="b">
        <v>0</v>
      </c>
      <c r="L296" s="85" t="b">
        <v>0</v>
      </c>
    </row>
    <row r="297" spans="1:12" ht="15">
      <c r="A297" s="85" t="s">
        <v>1513</v>
      </c>
      <c r="B297" s="85" t="s">
        <v>251</v>
      </c>
      <c r="C297" s="85">
        <v>2</v>
      </c>
      <c r="D297" s="123">
        <v>0.005479945105974487</v>
      </c>
      <c r="E297" s="123">
        <v>2.359835482339888</v>
      </c>
      <c r="F297" s="85" t="s">
        <v>1121</v>
      </c>
      <c r="G297" s="85" t="b">
        <v>0</v>
      </c>
      <c r="H297" s="85" t="b">
        <v>0</v>
      </c>
      <c r="I297" s="85" t="b">
        <v>0</v>
      </c>
      <c r="J297" s="85" t="b">
        <v>0</v>
      </c>
      <c r="K297" s="85" t="b">
        <v>0</v>
      </c>
      <c r="L297" s="85" t="b">
        <v>0</v>
      </c>
    </row>
    <row r="298" spans="1:12" ht="15">
      <c r="A298" s="85" t="s">
        <v>251</v>
      </c>
      <c r="B298" s="85" t="s">
        <v>1518</v>
      </c>
      <c r="C298" s="85">
        <v>2</v>
      </c>
      <c r="D298" s="123">
        <v>0.005479945105974487</v>
      </c>
      <c r="E298" s="123">
        <v>2.0588054866759067</v>
      </c>
      <c r="F298" s="85" t="s">
        <v>1121</v>
      </c>
      <c r="G298" s="85" t="b">
        <v>0</v>
      </c>
      <c r="H298" s="85" t="b">
        <v>0</v>
      </c>
      <c r="I298" s="85" t="b">
        <v>0</v>
      </c>
      <c r="J298" s="85" t="b">
        <v>1</v>
      </c>
      <c r="K298" s="85" t="b">
        <v>0</v>
      </c>
      <c r="L298" s="85" t="b">
        <v>0</v>
      </c>
    </row>
    <row r="299" spans="1:12" ht="15">
      <c r="A299" s="85" t="s">
        <v>1546</v>
      </c>
      <c r="B299" s="85" t="s">
        <v>1611</v>
      </c>
      <c r="C299" s="85">
        <v>2</v>
      </c>
      <c r="D299" s="123">
        <v>0.005479945105974487</v>
      </c>
      <c r="E299" s="123">
        <v>2.1837442232842066</v>
      </c>
      <c r="F299" s="85" t="s">
        <v>1121</v>
      </c>
      <c r="G299" s="85" t="b">
        <v>0</v>
      </c>
      <c r="H299" s="85" t="b">
        <v>0</v>
      </c>
      <c r="I299" s="85" t="b">
        <v>0</v>
      </c>
      <c r="J299" s="85" t="b">
        <v>0</v>
      </c>
      <c r="K299" s="85" t="b">
        <v>0</v>
      </c>
      <c r="L299" s="85" t="b">
        <v>0</v>
      </c>
    </row>
    <row r="300" spans="1:12" ht="15">
      <c r="A300" s="85" t="s">
        <v>1611</v>
      </c>
      <c r="B300" s="85" t="s">
        <v>1239</v>
      </c>
      <c r="C300" s="85">
        <v>2</v>
      </c>
      <c r="D300" s="123">
        <v>0.005479945105974487</v>
      </c>
      <c r="E300" s="123">
        <v>1.5469221256970325</v>
      </c>
      <c r="F300" s="85" t="s">
        <v>1121</v>
      </c>
      <c r="G300" s="85" t="b">
        <v>0</v>
      </c>
      <c r="H300" s="85" t="b">
        <v>0</v>
      </c>
      <c r="I300" s="85" t="b">
        <v>0</v>
      </c>
      <c r="J300" s="85" t="b">
        <v>0</v>
      </c>
      <c r="K300" s="85" t="b">
        <v>0</v>
      </c>
      <c r="L300" s="85" t="b">
        <v>0</v>
      </c>
    </row>
    <row r="301" spans="1:12" ht="15">
      <c r="A301" s="85" t="s">
        <v>1239</v>
      </c>
      <c r="B301" s="85" t="s">
        <v>1612</v>
      </c>
      <c r="C301" s="85">
        <v>2</v>
      </c>
      <c r="D301" s="123">
        <v>0.005479945105974487</v>
      </c>
      <c r="E301" s="123">
        <v>1.5469221256970325</v>
      </c>
      <c r="F301" s="85" t="s">
        <v>1121</v>
      </c>
      <c r="G301" s="85" t="b">
        <v>0</v>
      </c>
      <c r="H301" s="85" t="b">
        <v>0</v>
      </c>
      <c r="I301" s="85" t="b">
        <v>0</v>
      </c>
      <c r="J301" s="85" t="b">
        <v>0</v>
      </c>
      <c r="K301" s="85" t="b">
        <v>0</v>
      </c>
      <c r="L301" s="85" t="b">
        <v>0</v>
      </c>
    </row>
    <row r="302" spans="1:12" ht="15">
      <c r="A302" s="85" t="s">
        <v>1612</v>
      </c>
      <c r="B302" s="85" t="s">
        <v>1613</v>
      </c>
      <c r="C302" s="85">
        <v>2</v>
      </c>
      <c r="D302" s="123">
        <v>0.005479945105974487</v>
      </c>
      <c r="E302" s="123">
        <v>2.359835482339888</v>
      </c>
      <c r="F302" s="85" t="s">
        <v>1121</v>
      </c>
      <c r="G302" s="85" t="b">
        <v>0</v>
      </c>
      <c r="H302" s="85" t="b">
        <v>0</v>
      </c>
      <c r="I302" s="85" t="b">
        <v>0</v>
      </c>
      <c r="J302" s="85" t="b">
        <v>0</v>
      </c>
      <c r="K302" s="85" t="b">
        <v>0</v>
      </c>
      <c r="L302" s="85" t="b">
        <v>0</v>
      </c>
    </row>
    <row r="303" spans="1:12" ht="15">
      <c r="A303" s="85" t="s">
        <v>1613</v>
      </c>
      <c r="B303" s="85" t="s">
        <v>1614</v>
      </c>
      <c r="C303" s="85">
        <v>2</v>
      </c>
      <c r="D303" s="123">
        <v>0.005479945105974487</v>
      </c>
      <c r="E303" s="123">
        <v>2.359835482339888</v>
      </c>
      <c r="F303" s="85" t="s">
        <v>1121</v>
      </c>
      <c r="G303" s="85" t="b">
        <v>0</v>
      </c>
      <c r="H303" s="85" t="b">
        <v>0</v>
      </c>
      <c r="I303" s="85" t="b">
        <v>0</v>
      </c>
      <c r="J303" s="85" t="b">
        <v>0</v>
      </c>
      <c r="K303" s="85" t="b">
        <v>0</v>
      </c>
      <c r="L303" s="85" t="b">
        <v>0</v>
      </c>
    </row>
    <row r="304" spans="1:12" ht="15">
      <c r="A304" s="85" t="s">
        <v>1614</v>
      </c>
      <c r="B304" s="85" t="s">
        <v>1516</v>
      </c>
      <c r="C304" s="85">
        <v>2</v>
      </c>
      <c r="D304" s="123">
        <v>0.005479945105974487</v>
      </c>
      <c r="E304" s="123">
        <v>2.359835482339888</v>
      </c>
      <c r="F304" s="85" t="s">
        <v>1121</v>
      </c>
      <c r="G304" s="85" t="b">
        <v>0</v>
      </c>
      <c r="H304" s="85" t="b">
        <v>0</v>
      </c>
      <c r="I304" s="85" t="b">
        <v>0</v>
      </c>
      <c r="J304" s="85" t="b">
        <v>0</v>
      </c>
      <c r="K304" s="85" t="b">
        <v>0</v>
      </c>
      <c r="L304" s="85" t="b">
        <v>0</v>
      </c>
    </row>
    <row r="305" spans="1:12" ht="15">
      <c r="A305" s="85" t="s">
        <v>1516</v>
      </c>
      <c r="B305" s="85" t="s">
        <v>1265</v>
      </c>
      <c r="C305" s="85">
        <v>2</v>
      </c>
      <c r="D305" s="123">
        <v>0.005479945105974487</v>
      </c>
      <c r="E305" s="123">
        <v>1.8827142276202256</v>
      </c>
      <c r="F305" s="85" t="s">
        <v>1121</v>
      </c>
      <c r="G305" s="85" t="b">
        <v>0</v>
      </c>
      <c r="H305" s="85" t="b">
        <v>0</v>
      </c>
      <c r="I305" s="85" t="b">
        <v>0</v>
      </c>
      <c r="J305" s="85" t="b">
        <v>0</v>
      </c>
      <c r="K305" s="85" t="b">
        <v>0</v>
      </c>
      <c r="L305" s="85" t="b">
        <v>0</v>
      </c>
    </row>
    <row r="306" spans="1:12" ht="15">
      <c r="A306" s="85" t="s">
        <v>1246</v>
      </c>
      <c r="B306" s="85" t="s">
        <v>1615</v>
      </c>
      <c r="C306" s="85">
        <v>2</v>
      </c>
      <c r="D306" s="123">
        <v>0.005479945105974487</v>
      </c>
      <c r="E306" s="123">
        <v>1.8157674379896123</v>
      </c>
      <c r="F306" s="85" t="s">
        <v>1121</v>
      </c>
      <c r="G306" s="85" t="b">
        <v>0</v>
      </c>
      <c r="H306" s="85" t="b">
        <v>0</v>
      </c>
      <c r="I306" s="85" t="b">
        <v>0</v>
      </c>
      <c r="J306" s="85" t="b">
        <v>0</v>
      </c>
      <c r="K306" s="85" t="b">
        <v>0</v>
      </c>
      <c r="L306" s="85" t="b">
        <v>0</v>
      </c>
    </row>
    <row r="307" spans="1:12" ht="15">
      <c r="A307" s="85" t="s">
        <v>1615</v>
      </c>
      <c r="B307" s="85" t="s">
        <v>1524</v>
      </c>
      <c r="C307" s="85">
        <v>2</v>
      </c>
      <c r="D307" s="123">
        <v>0.005479945105974487</v>
      </c>
      <c r="E307" s="123">
        <v>2.1837442232842066</v>
      </c>
      <c r="F307" s="85" t="s">
        <v>1121</v>
      </c>
      <c r="G307" s="85" t="b">
        <v>0</v>
      </c>
      <c r="H307" s="85" t="b">
        <v>0</v>
      </c>
      <c r="I307" s="85" t="b">
        <v>0</v>
      </c>
      <c r="J307" s="85" t="b">
        <v>1</v>
      </c>
      <c r="K307" s="85" t="b">
        <v>0</v>
      </c>
      <c r="L307" s="85" t="b">
        <v>0</v>
      </c>
    </row>
    <row r="308" spans="1:12" ht="15">
      <c r="A308" s="85" t="s">
        <v>1524</v>
      </c>
      <c r="B308" s="85" t="s">
        <v>1616</v>
      </c>
      <c r="C308" s="85">
        <v>2</v>
      </c>
      <c r="D308" s="123">
        <v>0.005479945105974487</v>
      </c>
      <c r="E308" s="123">
        <v>2.1837442232842066</v>
      </c>
      <c r="F308" s="85" t="s">
        <v>1121</v>
      </c>
      <c r="G308" s="85" t="b">
        <v>1</v>
      </c>
      <c r="H308" s="85" t="b">
        <v>0</v>
      </c>
      <c r="I308" s="85" t="b">
        <v>0</v>
      </c>
      <c r="J308" s="85" t="b">
        <v>1</v>
      </c>
      <c r="K308" s="85" t="b">
        <v>0</v>
      </c>
      <c r="L308" s="85" t="b">
        <v>0</v>
      </c>
    </row>
    <row r="309" spans="1:12" ht="15">
      <c r="A309" s="85" t="s">
        <v>1616</v>
      </c>
      <c r="B309" s="85" t="s">
        <v>1526</v>
      </c>
      <c r="C309" s="85">
        <v>2</v>
      </c>
      <c r="D309" s="123">
        <v>0.005479945105974487</v>
      </c>
      <c r="E309" s="123">
        <v>2.0588054866759067</v>
      </c>
      <c r="F309" s="85" t="s">
        <v>1121</v>
      </c>
      <c r="G309" s="85" t="b">
        <v>1</v>
      </c>
      <c r="H309" s="85" t="b">
        <v>0</v>
      </c>
      <c r="I309" s="85" t="b">
        <v>0</v>
      </c>
      <c r="J309" s="85" t="b">
        <v>0</v>
      </c>
      <c r="K309" s="85" t="b">
        <v>0</v>
      </c>
      <c r="L309" s="85" t="b">
        <v>0</v>
      </c>
    </row>
    <row r="310" spans="1:12" ht="15">
      <c r="A310" s="85" t="s">
        <v>1526</v>
      </c>
      <c r="B310" s="85" t="s">
        <v>244</v>
      </c>
      <c r="C310" s="85">
        <v>2</v>
      </c>
      <c r="D310" s="123">
        <v>0.005479945105974487</v>
      </c>
      <c r="E310" s="123">
        <v>2.0588054866759067</v>
      </c>
      <c r="F310" s="85" t="s">
        <v>1121</v>
      </c>
      <c r="G310" s="85" t="b">
        <v>0</v>
      </c>
      <c r="H310" s="85" t="b">
        <v>0</v>
      </c>
      <c r="I310" s="85" t="b">
        <v>0</v>
      </c>
      <c r="J310" s="85" t="b">
        <v>0</v>
      </c>
      <c r="K310" s="85" t="b">
        <v>0</v>
      </c>
      <c r="L310" s="85" t="b">
        <v>0</v>
      </c>
    </row>
    <row r="311" spans="1:12" ht="15">
      <c r="A311" s="85" t="s">
        <v>244</v>
      </c>
      <c r="B311" s="85" t="s">
        <v>1530</v>
      </c>
      <c r="C311" s="85">
        <v>2</v>
      </c>
      <c r="D311" s="123">
        <v>0.005479945105974487</v>
      </c>
      <c r="E311" s="123">
        <v>2.0076529642285257</v>
      </c>
      <c r="F311" s="85" t="s">
        <v>1121</v>
      </c>
      <c r="G311" s="85" t="b">
        <v>0</v>
      </c>
      <c r="H311" s="85" t="b">
        <v>0</v>
      </c>
      <c r="I311" s="85" t="b">
        <v>0</v>
      </c>
      <c r="J311" s="85" t="b">
        <v>0</v>
      </c>
      <c r="K311" s="85" t="b">
        <v>0</v>
      </c>
      <c r="L311" s="85" t="b">
        <v>0</v>
      </c>
    </row>
    <row r="312" spans="1:12" ht="15">
      <c r="A312" s="85" t="s">
        <v>1530</v>
      </c>
      <c r="B312" s="85" t="s">
        <v>253</v>
      </c>
      <c r="C312" s="85">
        <v>2</v>
      </c>
      <c r="D312" s="123">
        <v>0.005479945105974487</v>
      </c>
      <c r="E312" s="123">
        <v>2.0076529642285257</v>
      </c>
      <c r="F312" s="85" t="s">
        <v>1121</v>
      </c>
      <c r="G312" s="85" t="b">
        <v>0</v>
      </c>
      <c r="H312" s="85" t="b">
        <v>0</v>
      </c>
      <c r="I312" s="85" t="b">
        <v>0</v>
      </c>
      <c r="J312" s="85" t="b">
        <v>0</v>
      </c>
      <c r="K312" s="85" t="b">
        <v>0</v>
      </c>
      <c r="L312" s="85" t="b">
        <v>0</v>
      </c>
    </row>
    <row r="313" spans="1:12" ht="15">
      <c r="A313" s="85" t="s">
        <v>1608</v>
      </c>
      <c r="B313" s="85" t="s">
        <v>1609</v>
      </c>
      <c r="C313" s="85">
        <v>2</v>
      </c>
      <c r="D313" s="123">
        <v>0.005479945105974487</v>
      </c>
      <c r="E313" s="123">
        <v>2.359835482339888</v>
      </c>
      <c r="F313" s="85" t="s">
        <v>1121</v>
      </c>
      <c r="G313" s="85" t="b">
        <v>0</v>
      </c>
      <c r="H313" s="85" t="b">
        <v>0</v>
      </c>
      <c r="I313" s="85" t="b">
        <v>0</v>
      </c>
      <c r="J313" s="85" t="b">
        <v>0</v>
      </c>
      <c r="K313" s="85" t="b">
        <v>0</v>
      </c>
      <c r="L313" s="85" t="b">
        <v>0</v>
      </c>
    </row>
    <row r="314" spans="1:12" ht="15">
      <c r="A314" s="85" t="s">
        <v>1557</v>
      </c>
      <c r="B314" s="85" t="s">
        <v>1558</v>
      </c>
      <c r="C314" s="85">
        <v>2</v>
      </c>
      <c r="D314" s="123">
        <v>0.005479945105974487</v>
      </c>
      <c r="E314" s="123">
        <v>2.359835482339888</v>
      </c>
      <c r="F314" s="85" t="s">
        <v>1121</v>
      </c>
      <c r="G314" s="85" t="b">
        <v>1</v>
      </c>
      <c r="H314" s="85" t="b">
        <v>0</v>
      </c>
      <c r="I314" s="85" t="b">
        <v>0</v>
      </c>
      <c r="J314" s="85" t="b">
        <v>0</v>
      </c>
      <c r="K314" s="85" t="b">
        <v>0</v>
      </c>
      <c r="L314" s="85" t="b">
        <v>0</v>
      </c>
    </row>
    <row r="315" spans="1:12" ht="15">
      <c r="A315" s="85" t="s">
        <v>1558</v>
      </c>
      <c r="B315" s="85" t="s">
        <v>212</v>
      </c>
      <c r="C315" s="85">
        <v>2</v>
      </c>
      <c r="D315" s="123">
        <v>0.005479945105974487</v>
      </c>
      <c r="E315" s="123">
        <v>2.359835482339888</v>
      </c>
      <c r="F315" s="85" t="s">
        <v>1121</v>
      </c>
      <c r="G315" s="85" t="b">
        <v>0</v>
      </c>
      <c r="H315" s="85" t="b">
        <v>0</v>
      </c>
      <c r="I315" s="85" t="b">
        <v>0</v>
      </c>
      <c r="J315" s="85" t="b">
        <v>0</v>
      </c>
      <c r="K315" s="85" t="b">
        <v>0</v>
      </c>
      <c r="L315" s="85" t="b">
        <v>0</v>
      </c>
    </row>
    <row r="316" spans="1:12" ht="15">
      <c r="A316" s="85" t="s">
        <v>212</v>
      </c>
      <c r="B316" s="85" t="s">
        <v>1283</v>
      </c>
      <c r="C316" s="85">
        <v>2</v>
      </c>
      <c r="D316" s="123">
        <v>0.005479945105974487</v>
      </c>
      <c r="E316" s="123">
        <v>1.9618954736678504</v>
      </c>
      <c r="F316" s="85" t="s">
        <v>1121</v>
      </c>
      <c r="G316" s="85" t="b">
        <v>0</v>
      </c>
      <c r="H316" s="85" t="b">
        <v>0</v>
      </c>
      <c r="I316" s="85" t="b">
        <v>0</v>
      </c>
      <c r="J316" s="85" t="b">
        <v>0</v>
      </c>
      <c r="K316" s="85" t="b">
        <v>0</v>
      </c>
      <c r="L316" s="85" t="b">
        <v>0</v>
      </c>
    </row>
    <row r="317" spans="1:12" ht="15">
      <c r="A317" s="85" t="s">
        <v>1283</v>
      </c>
      <c r="B317" s="85" t="s">
        <v>1559</v>
      </c>
      <c r="C317" s="85">
        <v>2</v>
      </c>
      <c r="D317" s="123">
        <v>0.005479945105974487</v>
      </c>
      <c r="E317" s="123">
        <v>2.359835482339888</v>
      </c>
      <c r="F317" s="85" t="s">
        <v>1121</v>
      </c>
      <c r="G317" s="85" t="b">
        <v>0</v>
      </c>
      <c r="H317" s="85" t="b">
        <v>0</v>
      </c>
      <c r="I317" s="85" t="b">
        <v>0</v>
      </c>
      <c r="J317" s="85" t="b">
        <v>0</v>
      </c>
      <c r="K317" s="85" t="b">
        <v>0</v>
      </c>
      <c r="L317" s="85" t="b">
        <v>0</v>
      </c>
    </row>
    <row r="318" spans="1:12" ht="15">
      <c r="A318" s="85" t="s">
        <v>1559</v>
      </c>
      <c r="B318" s="85" t="s">
        <v>264</v>
      </c>
      <c r="C318" s="85">
        <v>2</v>
      </c>
      <c r="D318" s="123">
        <v>0.005479945105974487</v>
      </c>
      <c r="E318" s="123">
        <v>2.359835482339888</v>
      </c>
      <c r="F318" s="85" t="s">
        <v>1121</v>
      </c>
      <c r="G318" s="85" t="b">
        <v>0</v>
      </c>
      <c r="H318" s="85" t="b">
        <v>0</v>
      </c>
      <c r="I318" s="85" t="b">
        <v>0</v>
      </c>
      <c r="J318" s="85" t="b">
        <v>0</v>
      </c>
      <c r="K318" s="85" t="b">
        <v>0</v>
      </c>
      <c r="L318" s="85" t="b">
        <v>0</v>
      </c>
    </row>
    <row r="319" spans="1:12" ht="15">
      <c r="A319" s="85" t="s">
        <v>264</v>
      </c>
      <c r="B319" s="85" t="s">
        <v>1522</v>
      </c>
      <c r="C319" s="85">
        <v>2</v>
      </c>
      <c r="D319" s="123">
        <v>0.005479945105974487</v>
      </c>
      <c r="E319" s="123">
        <v>2.1837442232842066</v>
      </c>
      <c r="F319" s="85" t="s">
        <v>1121</v>
      </c>
      <c r="G319" s="85" t="b">
        <v>0</v>
      </c>
      <c r="H319" s="85" t="b">
        <v>0</v>
      </c>
      <c r="I319" s="85" t="b">
        <v>0</v>
      </c>
      <c r="J319" s="85" t="b">
        <v>0</v>
      </c>
      <c r="K319" s="85" t="b">
        <v>0</v>
      </c>
      <c r="L319" s="85" t="b">
        <v>0</v>
      </c>
    </row>
    <row r="320" spans="1:12" ht="15">
      <c r="A320" s="85" t="s">
        <v>1522</v>
      </c>
      <c r="B320" s="85" t="s">
        <v>1214</v>
      </c>
      <c r="C320" s="85">
        <v>2</v>
      </c>
      <c r="D320" s="123">
        <v>0.005479945105974487</v>
      </c>
      <c r="E320" s="123">
        <v>1.8827142276202256</v>
      </c>
      <c r="F320" s="85" t="s">
        <v>1121</v>
      </c>
      <c r="G320" s="85" t="b">
        <v>0</v>
      </c>
      <c r="H320" s="85" t="b">
        <v>0</v>
      </c>
      <c r="I320" s="85" t="b">
        <v>0</v>
      </c>
      <c r="J320" s="85" t="b">
        <v>0</v>
      </c>
      <c r="K320" s="85" t="b">
        <v>0</v>
      </c>
      <c r="L320" s="85" t="b">
        <v>0</v>
      </c>
    </row>
    <row r="321" spans="1:12" ht="15">
      <c r="A321" s="85" t="s">
        <v>1214</v>
      </c>
      <c r="B321" s="85" t="s">
        <v>1560</v>
      </c>
      <c r="C321" s="85">
        <v>2</v>
      </c>
      <c r="D321" s="123">
        <v>0.005479945105974487</v>
      </c>
      <c r="E321" s="123">
        <v>2.0588054866759067</v>
      </c>
      <c r="F321" s="85" t="s">
        <v>1121</v>
      </c>
      <c r="G321" s="85" t="b">
        <v>0</v>
      </c>
      <c r="H321" s="85" t="b">
        <v>0</v>
      </c>
      <c r="I321" s="85" t="b">
        <v>0</v>
      </c>
      <c r="J321" s="85" t="b">
        <v>0</v>
      </c>
      <c r="K321" s="85" t="b">
        <v>0</v>
      </c>
      <c r="L321" s="85" t="b">
        <v>0</v>
      </c>
    </row>
    <row r="322" spans="1:12" ht="15">
      <c r="A322" s="85" t="s">
        <v>1560</v>
      </c>
      <c r="B322" s="85" t="s">
        <v>1523</v>
      </c>
      <c r="C322" s="85">
        <v>2</v>
      </c>
      <c r="D322" s="123">
        <v>0.005479945105974487</v>
      </c>
      <c r="E322" s="123">
        <v>2.0588054866759067</v>
      </c>
      <c r="F322" s="85" t="s">
        <v>1121</v>
      </c>
      <c r="G322" s="85" t="b">
        <v>0</v>
      </c>
      <c r="H322" s="85" t="b">
        <v>0</v>
      </c>
      <c r="I322" s="85" t="b">
        <v>0</v>
      </c>
      <c r="J322" s="85" t="b">
        <v>1</v>
      </c>
      <c r="K322" s="85" t="b">
        <v>0</v>
      </c>
      <c r="L322" s="85" t="b">
        <v>0</v>
      </c>
    </row>
    <row r="323" spans="1:12" ht="15">
      <c r="A323" s="85" t="s">
        <v>1523</v>
      </c>
      <c r="B323" s="85" t="s">
        <v>1561</v>
      </c>
      <c r="C323" s="85">
        <v>2</v>
      </c>
      <c r="D323" s="123">
        <v>0.005479945105974487</v>
      </c>
      <c r="E323" s="123">
        <v>2.0588054866759067</v>
      </c>
      <c r="F323" s="85" t="s">
        <v>1121</v>
      </c>
      <c r="G323" s="85" t="b">
        <v>1</v>
      </c>
      <c r="H323" s="85" t="b">
        <v>0</v>
      </c>
      <c r="I323" s="85" t="b">
        <v>0</v>
      </c>
      <c r="J323" s="85" t="b">
        <v>0</v>
      </c>
      <c r="K323" s="85" t="b">
        <v>0</v>
      </c>
      <c r="L323" s="85" t="b">
        <v>0</v>
      </c>
    </row>
    <row r="324" spans="1:12" ht="15">
      <c r="A324" s="85" t="s">
        <v>1552</v>
      </c>
      <c r="B324" s="85" t="s">
        <v>1247</v>
      </c>
      <c r="C324" s="85">
        <v>2</v>
      </c>
      <c r="D324" s="123">
        <v>0.005479945105974487</v>
      </c>
      <c r="E324" s="123">
        <v>1.8827142276202256</v>
      </c>
      <c r="F324" s="85" t="s">
        <v>1121</v>
      </c>
      <c r="G324" s="85" t="b">
        <v>0</v>
      </c>
      <c r="H324" s="85" t="b">
        <v>0</v>
      </c>
      <c r="I324" s="85" t="b">
        <v>0</v>
      </c>
      <c r="J324" s="85" t="b">
        <v>0</v>
      </c>
      <c r="K324" s="85" t="b">
        <v>0</v>
      </c>
      <c r="L324" s="85" t="b">
        <v>0</v>
      </c>
    </row>
    <row r="325" spans="1:12" ht="15">
      <c r="A325" s="85" t="s">
        <v>1555</v>
      </c>
      <c r="B325" s="85" t="s">
        <v>1518</v>
      </c>
      <c r="C325" s="85">
        <v>2</v>
      </c>
      <c r="D325" s="123">
        <v>0.005479945105974487</v>
      </c>
      <c r="E325" s="123">
        <v>2.0588054866759067</v>
      </c>
      <c r="F325" s="85" t="s">
        <v>1121</v>
      </c>
      <c r="G325" s="85" t="b">
        <v>1</v>
      </c>
      <c r="H325" s="85" t="b">
        <v>0</v>
      </c>
      <c r="I325" s="85" t="b">
        <v>0</v>
      </c>
      <c r="J325" s="85" t="b">
        <v>1</v>
      </c>
      <c r="K325" s="85" t="b">
        <v>0</v>
      </c>
      <c r="L325" s="85" t="b">
        <v>0</v>
      </c>
    </row>
    <row r="326" spans="1:12" ht="15">
      <c r="A326" s="85" t="s">
        <v>1518</v>
      </c>
      <c r="B326" s="85" t="s">
        <v>1519</v>
      </c>
      <c r="C326" s="85">
        <v>2</v>
      </c>
      <c r="D326" s="123">
        <v>0.005479945105974487</v>
      </c>
      <c r="E326" s="123">
        <v>1.7577754910119257</v>
      </c>
      <c r="F326" s="85" t="s">
        <v>1121</v>
      </c>
      <c r="G326" s="85" t="b">
        <v>1</v>
      </c>
      <c r="H326" s="85" t="b">
        <v>0</v>
      </c>
      <c r="I326" s="85" t="b">
        <v>0</v>
      </c>
      <c r="J326" s="85" t="b">
        <v>0</v>
      </c>
      <c r="K326" s="85" t="b">
        <v>0</v>
      </c>
      <c r="L326" s="85" t="b">
        <v>0</v>
      </c>
    </row>
    <row r="327" spans="1:12" ht="15">
      <c r="A327" s="85" t="s">
        <v>1247</v>
      </c>
      <c r="B327" s="85" t="s">
        <v>1520</v>
      </c>
      <c r="C327" s="85">
        <v>2</v>
      </c>
      <c r="D327" s="123">
        <v>0.005479945105974487</v>
      </c>
      <c r="E327" s="123">
        <v>1.5816842319562443</v>
      </c>
      <c r="F327" s="85" t="s">
        <v>1121</v>
      </c>
      <c r="G327" s="85" t="b">
        <v>0</v>
      </c>
      <c r="H327" s="85" t="b">
        <v>0</v>
      </c>
      <c r="I327" s="85" t="b">
        <v>0</v>
      </c>
      <c r="J327" s="85" t="b">
        <v>0</v>
      </c>
      <c r="K327" s="85" t="b">
        <v>0</v>
      </c>
      <c r="L327" s="85" t="b">
        <v>0</v>
      </c>
    </row>
    <row r="328" spans="1:12" ht="15">
      <c r="A328" s="85" t="s">
        <v>1520</v>
      </c>
      <c r="B328" s="85" t="s">
        <v>1244</v>
      </c>
      <c r="C328" s="85">
        <v>2</v>
      </c>
      <c r="D328" s="123">
        <v>0.005479945105974487</v>
      </c>
      <c r="E328" s="123">
        <v>1.4055929729005632</v>
      </c>
      <c r="F328" s="85" t="s">
        <v>1121</v>
      </c>
      <c r="G328" s="85" t="b">
        <v>0</v>
      </c>
      <c r="H328" s="85" t="b">
        <v>0</v>
      </c>
      <c r="I328" s="85" t="b">
        <v>0</v>
      </c>
      <c r="J328" s="85" t="b">
        <v>0</v>
      </c>
      <c r="K328" s="85" t="b">
        <v>0</v>
      </c>
      <c r="L328" s="85" t="b">
        <v>0</v>
      </c>
    </row>
    <row r="329" spans="1:12" ht="15">
      <c r="A329" s="85" t="s">
        <v>1244</v>
      </c>
      <c r="B329" s="85" t="s">
        <v>1239</v>
      </c>
      <c r="C329" s="85">
        <v>2</v>
      </c>
      <c r="D329" s="123">
        <v>0.005479945105974487</v>
      </c>
      <c r="E329" s="123">
        <v>0.8937096119216887</v>
      </c>
      <c r="F329" s="85" t="s">
        <v>1121</v>
      </c>
      <c r="G329" s="85" t="b">
        <v>0</v>
      </c>
      <c r="H329" s="85" t="b">
        <v>0</v>
      </c>
      <c r="I329" s="85" t="b">
        <v>0</v>
      </c>
      <c r="J329" s="85" t="b">
        <v>0</v>
      </c>
      <c r="K329" s="85" t="b">
        <v>0</v>
      </c>
      <c r="L329" s="85" t="b">
        <v>0</v>
      </c>
    </row>
    <row r="330" spans="1:12" ht="15">
      <c r="A330" s="85" t="s">
        <v>1239</v>
      </c>
      <c r="B330" s="85" t="s">
        <v>1520</v>
      </c>
      <c r="C330" s="85">
        <v>2</v>
      </c>
      <c r="D330" s="123">
        <v>0.005479945105974487</v>
      </c>
      <c r="E330" s="123">
        <v>1.2458921300330512</v>
      </c>
      <c r="F330" s="85" t="s">
        <v>1121</v>
      </c>
      <c r="G330" s="85" t="b">
        <v>0</v>
      </c>
      <c r="H330" s="85" t="b">
        <v>0</v>
      </c>
      <c r="I330" s="85" t="b">
        <v>0</v>
      </c>
      <c r="J330" s="85" t="b">
        <v>0</v>
      </c>
      <c r="K330" s="85" t="b">
        <v>0</v>
      </c>
      <c r="L330" s="85" t="b">
        <v>0</v>
      </c>
    </row>
    <row r="331" spans="1:12" ht="15">
      <c r="A331" s="85" t="s">
        <v>1520</v>
      </c>
      <c r="B331" s="85" t="s">
        <v>1536</v>
      </c>
      <c r="C331" s="85">
        <v>2</v>
      </c>
      <c r="D331" s="123">
        <v>0.005479945105974487</v>
      </c>
      <c r="E331" s="123">
        <v>1.8827142276202256</v>
      </c>
      <c r="F331" s="85" t="s">
        <v>1121</v>
      </c>
      <c r="G331" s="85" t="b">
        <v>0</v>
      </c>
      <c r="H331" s="85" t="b">
        <v>0</v>
      </c>
      <c r="I331" s="85" t="b">
        <v>0</v>
      </c>
      <c r="J331" s="85" t="b">
        <v>0</v>
      </c>
      <c r="K331" s="85" t="b">
        <v>0</v>
      </c>
      <c r="L331" s="85" t="b">
        <v>0</v>
      </c>
    </row>
    <row r="332" spans="1:12" ht="15">
      <c r="A332" s="85" t="s">
        <v>1536</v>
      </c>
      <c r="B332" s="85" t="s">
        <v>1556</v>
      </c>
      <c r="C332" s="85">
        <v>2</v>
      </c>
      <c r="D332" s="123">
        <v>0.005479945105974487</v>
      </c>
      <c r="E332" s="123">
        <v>2.1837442232842066</v>
      </c>
      <c r="F332" s="85" t="s">
        <v>1121</v>
      </c>
      <c r="G332" s="85" t="b">
        <v>0</v>
      </c>
      <c r="H332" s="85" t="b">
        <v>0</v>
      </c>
      <c r="I332" s="85" t="b">
        <v>0</v>
      </c>
      <c r="J332" s="85" t="b">
        <v>0</v>
      </c>
      <c r="K332" s="85" t="b">
        <v>0</v>
      </c>
      <c r="L332" s="85" t="b">
        <v>0</v>
      </c>
    </row>
    <row r="333" spans="1:12" ht="15">
      <c r="A333" s="85" t="s">
        <v>1556</v>
      </c>
      <c r="B333" s="85" t="s">
        <v>1521</v>
      </c>
      <c r="C333" s="85">
        <v>2</v>
      </c>
      <c r="D333" s="123">
        <v>0.005479945105974487</v>
      </c>
      <c r="E333" s="123">
        <v>2.0588054866759067</v>
      </c>
      <c r="F333" s="85" t="s">
        <v>1121</v>
      </c>
      <c r="G333" s="85" t="b">
        <v>0</v>
      </c>
      <c r="H333" s="85" t="b">
        <v>0</v>
      </c>
      <c r="I333" s="85" t="b">
        <v>0</v>
      </c>
      <c r="J333" s="85" t="b">
        <v>0</v>
      </c>
      <c r="K333" s="85" t="b">
        <v>0</v>
      </c>
      <c r="L333" s="85" t="b">
        <v>0</v>
      </c>
    </row>
    <row r="334" spans="1:12" ht="15">
      <c r="A334" s="85" t="s">
        <v>1249</v>
      </c>
      <c r="B334" s="85" t="s">
        <v>249</v>
      </c>
      <c r="C334" s="85">
        <v>8</v>
      </c>
      <c r="D334" s="123">
        <v>0</v>
      </c>
      <c r="E334" s="123">
        <v>1.0881360887005513</v>
      </c>
      <c r="F334" s="85" t="s">
        <v>1122</v>
      </c>
      <c r="G334" s="85" t="b">
        <v>0</v>
      </c>
      <c r="H334" s="85" t="b">
        <v>0</v>
      </c>
      <c r="I334" s="85" t="b">
        <v>0</v>
      </c>
      <c r="J334" s="85" t="b">
        <v>0</v>
      </c>
      <c r="K334" s="85" t="b">
        <v>0</v>
      </c>
      <c r="L334" s="85" t="b">
        <v>0</v>
      </c>
    </row>
    <row r="335" spans="1:12" ht="15">
      <c r="A335" s="85" t="s">
        <v>249</v>
      </c>
      <c r="B335" s="85" t="s">
        <v>243</v>
      </c>
      <c r="C335" s="85">
        <v>8</v>
      </c>
      <c r="D335" s="123">
        <v>0</v>
      </c>
      <c r="E335" s="123">
        <v>1.0881360887005513</v>
      </c>
      <c r="F335" s="85" t="s">
        <v>1122</v>
      </c>
      <c r="G335" s="85" t="b">
        <v>0</v>
      </c>
      <c r="H335" s="85" t="b">
        <v>0</v>
      </c>
      <c r="I335" s="85" t="b">
        <v>0</v>
      </c>
      <c r="J335" s="85" t="b">
        <v>0</v>
      </c>
      <c r="K335" s="85" t="b">
        <v>0</v>
      </c>
      <c r="L335" s="85" t="b">
        <v>0</v>
      </c>
    </row>
    <row r="336" spans="1:12" ht="15">
      <c r="A336" s="85" t="s">
        <v>243</v>
      </c>
      <c r="B336" s="85" t="s">
        <v>1250</v>
      </c>
      <c r="C336" s="85">
        <v>8</v>
      </c>
      <c r="D336" s="123">
        <v>0</v>
      </c>
      <c r="E336" s="123">
        <v>1.0881360887005513</v>
      </c>
      <c r="F336" s="85" t="s">
        <v>1122</v>
      </c>
      <c r="G336" s="85" t="b">
        <v>0</v>
      </c>
      <c r="H336" s="85" t="b">
        <v>0</v>
      </c>
      <c r="I336" s="85" t="b">
        <v>0</v>
      </c>
      <c r="J336" s="85" t="b">
        <v>0</v>
      </c>
      <c r="K336" s="85" t="b">
        <v>0</v>
      </c>
      <c r="L336" s="85" t="b">
        <v>0</v>
      </c>
    </row>
    <row r="337" spans="1:12" ht="15">
      <c r="A337" s="85" t="s">
        <v>1250</v>
      </c>
      <c r="B337" s="85" t="s">
        <v>1251</v>
      </c>
      <c r="C337" s="85">
        <v>8</v>
      </c>
      <c r="D337" s="123">
        <v>0</v>
      </c>
      <c r="E337" s="123">
        <v>1.0881360887005513</v>
      </c>
      <c r="F337" s="85" t="s">
        <v>1122</v>
      </c>
      <c r="G337" s="85" t="b">
        <v>0</v>
      </c>
      <c r="H337" s="85" t="b">
        <v>0</v>
      </c>
      <c r="I337" s="85" t="b">
        <v>0</v>
      </c>
      <c r="J337" s="85" t="b">
        <v>0</v>
      </c>
      <c r="K337" s="85" t="b">
        <v>0</v>
      </c>
      <c r="L337" s="85" t="b">
        <v>0</v>
      </c>
    </row>
    <row r="338" spans="1:12" ht="15">
      <c r="A338" s="85" t="s">
        <v>1251</v>
      </c>
      <c r="B338" s="85" t="s">
        <v>1252</v>
      </c>
      <c r="C338" s="85">
        <v>8</v>
      </c>
      <c r="D338" s="123">
        <v>0</v>
      </c>
      <c r="E338" s="123">
        <v>1.0881360887005513</v>
      </c>
      <c r="F338" s="85" t="s">
        <v>1122</v>
      </c>
      <c r="G338" s="85" t="b">
        <v>0</v>
      </c>
      <c r="H338" s="85" t="b">
        <v>0</v>
      </c>
      <c r="I338" s="85" t="b">
        <v>0</v>
      </c>
      <c r="J338" s="85" t="b">
        <v>0</v>
      </c>
      <c r="K338" s="85" t="b">
        <v>0</v>
      </c>
      <c r="L338" s="85" t="b">
        <v>0</v>
      </c>
    </row>
    <row r="339" spans="1:12" ht="15">
      <c r="A339" s="85" t="s">
        <v>1252</v>
      </c>
      <c r="B339" s="85" t="s">
        <v>1253</v>
      </c>
      <c r="C339" s="85">
        <v>8</v>
      </c>
      <c r="D339" s="123">
        <v>0</v>
      </c>
      <c r="E339" s="123">
        <v>1.0881360887005513</v>
      </c>
      <c r="F339" s="85" t="s">
        <v>1122</v>
      </c>
      <c r="G339" s="85" t="b">
        <v>0</v>
      </c>
      <c r="H339" s="85" t="b">
        <v>0</v>
      </c>
      <c r="I339" s="85" t="b">
        <v>0</v>
      </c>
      <c r="J339" s="85" t="b">
        <v>1</v>
      </c>
      <c r="K339" s="85" t="b">
        <v>0</v>
      </c>
      <c r="L339" s="85" t="b">
        <v>0</v>
      </c>
    </row>
    <row r="340" spans="1:12" ht="15">
      <c r="A340" s="85" t="s">
        <v>1253</v>
      </c>
      <c r="B340" s="85" t="s">
        <v>1241</v>
      </c>
      <c r="C340" s="85">
        <v>8</v>
      </c>
      <c r="D340" s="123">
        <v>0</v>
      </c>
      <c r="E340" s="123">
        <v>1.0881360887005513</v>
      </c>
      <c r="F340" s="85" t="s">
        <v>1122</v>
      </c>
      <c r="G340" s="85" t="b">
        <v>1</v>
      </c>
      <c r="H340" s="85" t="b">
        <v>0</v>
      </c>
      <c r="I340" s="85" t="b">
        <v>0</v>
      </c>
      <c r="J340" s="85" t="b">
        <v>0</v>
      </c>
      <c r="K340" s="85" t="b">
        <v>0</v>
      </c>
      <c r="L340" s="85" t="b">
        <v>0</v>
      </c>
    </row>
    <row r="341" spans="1:12" ht="15">
      <c r="A341" s="85" t="s">
        <v>1241</v>
      </c>
      <c r="B341" s="85" t="s">
        <v>1254</v>
      </c>
      <c r="C341" s="85">
        <v>8</v>
      </c>
      <c r="D341" s="123">
        <v>0</v>
      </c>
      <c r="E341" s="123">
        <v>1.0881360887005513</v>
      </c>
      <c r="F341" s="85" t="s">
        <v>1122</v>
      </c>
      <c r="G341" s="85" t="b">
        <v>0</v>
      </c>
      <c r="H341" s="85" t="b">
        <v>0</v>
      </c>
      <c r="I341" s="85" t="b">
        <v>0</v>
      </c>
      <c r="J341" s="85" t="b">
        <v>1</v>
      </c>
      <c r="K341" s="85" t="b">
        <v>0</v>
      </c>
      <c r="L341" s="85" t="b">
        <v>0</v>
      </c>
    </row>
    <row r="342" spans="1:12" ht="15">
      <c r="A342" s="85" t="s">
        <v>1254</v>
      </c>
      <c r="B342" s="85" t="s">
        <v>1255</v>
      </c>
      <c r="C342" s="85">
        <v>8</v>
      </c>
      <c r="D342" s="123">
        <v>0</v>
      </c>
      <c r="E342" s="123">
        <v>1.0881360887005513</v>
      </c>
      <c r="F342" s="85" t="s">
        <v>1122</v>
      </c>
      <c r="G342" s="85" t="b">
        <v>1</v>
      </c>
      <c r="H342" s="85" t="b">
        <v>0</v>
      </c>
      <c r="I342" s="85" t="b">
        <v>0</v>
      </c>
      <c r="J342" s="85" t="b">
        <v>0</v>
      </c>
      <c r="K342" s="85" t="b">
        <v>0</v>
      </c>
      <c r="L342" s="85" t="b">
        <v>0</v>
      </c>
    </row>
    <row r="343" spans="1:12" ht="15">
      <c r="A343" s="85" t="s">
        <v>1255</v>
      </c>
      <c r="B343" s="85" t="s">
        <v>1514</v>
      </c>
      <c r="C343" s="85">
        <v>5</v>
      </c>
      <c r="D343" s="123">
        <v>0.009628301068675698</v>
      </c>
      <c r="E343" s="123">
        <v>1.0881360887005513</v>
      </c>
      <c r="F343" s="85" t="s">
        <v>1122</v>
      </c>
      <c r="G343" s="85" t="b">
        <v>0</v>
      </c>
      <c r="H343" s="85" t="b">
        <v>0</v>
      </c>
      <c r="I343" s="85" t="b">
        <v>0</v>
      </c>
      <c r="J343" s="85" t="b">
        <v>0</v>
      </c>
      <c r="K343" s="85" t="b">
        <v>0</v>
      </c>
      <c r="L343" s="85" t="b">
        <v>0</v>
      </c>
    </row>
    <row r="344" spans="1:12" ht="15">
      <c r="A344" s="85" t="s">
        <v>1514</v>
      </c>
      <c r="B344" s="85" t="s">
        <v>1515</v>
      </c>
      <c r="C344" s="85">
        <v>5</v>
      </c>
      <c r="D344" s="123">
        <v>0.009628301068675698</v>
      </c>
      <c r="E344" s="123">
        <v>1.292256071356476</v>
      </c>
      <c r="F344" s="85" t="s">
        <v>1122</v>
      </c>
      <c r="G344" s="85" t="b">
        <v>0</v>
      </c>
      <c r="H344" s="85" t="b">
        <v>0</v>
      </c>
      <c r="I344" s="85" t="b">
        <v>0</v>
      </c>
      <c r="J344" s="85" t="b">
        <v>0</v>
      </c>
      <c r="K344" s="85" t="b">
        <v>0</v>
      </c>
      <c r="L344" s="85" t="b">
        <v>0</v>
      </c>
    </row>
    <row r="345" spans="1:12" ht="15">
      <c r="A345" s="85" t="s">
        <v>1515</v>
      </c>
      <c r="B345" s="85" t="s">
        <v>1517</v>
      </c>
      <c r="C345" s="85">
        <v>5</v>
      </c>
      <c r="D345" s="123">
        <v>0.009628301068675698</v>
      </c>
      <c r="E345" s="123">
        <v>1.292256071356476</v>
      </c>
      <c r="F345" s="85" t="s">
        <v>1122</v>
      </c>
      <c r="G345" s="85" t="b">
        <v>0</v>
      </c>
      <c r="H345" s="85" t="b">
        <v>0</v>
      </c>
      <c r="I345" s="85" t="b">
        <v>0</v>
      </c>
      <c r="J345" s="85" t="b">
        <v>0</v>
      </c>
      <c r="K345" s="85" t="b">
        <v>0</v>
      </c>
      <c r="L345" s="85" t="b">
        <v>0</v>
      </c>
    </row>
    <row r="346" spans="1:12" ht="15">
      <c r="A346" s="85" t="s">
        <v>1517</v>
      </c>
      <c r="B346" s="85" t="s">
        <v>250</v>
      </c>
      <c r="C346" s="85">
        <v>5</v>
      </c>
      <c r="D346" s="123">
        <v>0.009628301068675698</v>
      </c>
      <c r="E346" s="123">
        <v>1.292256071356476</v>
      </c>
      <c r="F346" s="85" t="s">
        <v>1122</v>
      </c>
      <c r="G346" s="85" t="b">
        <v>0</v>
      </c>
      <c r="H346" s="85" t="b">
        <v>0</v>
      </c>
      <c r="I346" s="85" t="b">
        <v>0</v>
      </c>
      <c r="J346" s="85" t="b">
        <v>0</v>
      </c>
      <c r="K346" s="85" t="b">
        <v>0</v>
      </c>
      <c r="L346" s="85" t="b">
        <v>0</v>
      </c>
    </row>
    <row r="347" spans="1:12" ht="15">
      <c r="A347" s="85" t="s">
        <v>216</v>
      </c>
      <c r="B347" s="85" t="s">
        <v>1249</v>
      </c>
      <c r="C347" s="85">
        <v>2</v>
      </c>
      <c r="D347" s="123">
        <v>0.011359622477886083</v>
      </c>
      <c r="E347" s="123">
        <v>1.5141048209728323</v>
      </c>
      <c r="F347" s="85" t="s">
        <v>1122</v>
      </c>
      <c r="G347" s="85" t="b">
        <v>0</v>
      </c>
      <c r="H347" s="85" t="b">
        <v>0</v>
      </c>
      <c r="I347" s="85" t="b">
        <v>0</v>
      </c>
      <c r="J347" s="85" t="b">
        <v>0</v>
      </c>
      <c r="K347" s="85" t="b">
        <v>0</v>
      </c>
      <c r="L347" s="85" t="b">
        <v>0</v>
      </c>
    </row>
    <row r="348" spans="1:12" ht="15">
      <c r="A348" s="85" t="s">
        <v>1255</v>
      </c>
      <c r="B348" s="85" t="s">
        <v>1655</v>
      </c>
      <c r="C348" s="85">
        <v>2</v>
      </c>
      <c r="D348" s="123">
        <v>0.011359622477886083</v>
      </c>
      <c r="E348" s="123">
        <v>1.0881360887005513</v>
      </c>
      <c r="F348" s="85" t="s">
        <v>1122</v>
      </c>
      <c r="G348" s="85" t="b">
        <v>0</v>
      </c>
      <c r="H348" s="85" t="b">
        <v>0</v>
      </c>
      <c r="I348" s="85" t="b">
        <v>0</v>
      </c>
      <c r="J348" s="85" t="b">
        <v>0</v>
      </c>
      <c r="K348" s="85" t="b">
        <v>0</v>
      </c>
      <c r="L348" s="85" t="b">
        <v>0</v>
      </c>
    </row>
    <row r="349" spans="1:12" ht="15">
      <c r="A349" s="85" t="s">
        <v>1257</v>
      </c>
      <c r="B349" s="85" t="s">
        <v>1258</v>
      </c>
      <c r="C349" s="85">
        <v>7</v>
      </c>
      <c r="D349" s="123">
        <v>0</v>
      </c>
      <c r="E349" s="123">
        <v>1.1719352992845236</v>
      </c>
      <c r="F349" s="85" t="s">
        <v>1123</v>
      </c>
      <c r="G349" s="85" t="b">
        <v>0</v>
      </c>
      <c r="H349" s="85" t="b">
        <v>0</v>
      </c>
      <c r="I349" s="85" t="b">
        <v>0</v>
      </c>
      <c r="J349" s="85" t="b">
        <v>0</v>
      </c>
      <c r="K349" s="85" t="b">
        <v>0</v>
      </c>
      <c r="L349" s="85" t="b">
        <v>0</v>
      </c>
    </row>
    <row r="350" spans="1:12" ht="15">
      <c r="A350" s="85" t="s">
        <v>1258</v>
      </c>
      <c r="B350" s="85" t="s">
        <v>1259</v>
      </c>
      <c r="C350" s="85">
        <v>7</v>
      </c>
      <c r="D350" s="123">
        <v>0</v>
      </c>
      <c r="E350" s="123">
        <v>1.1719352992845236</v>
      </c>
      <c r="F350" s="85" t="s">
        <v>1123</v>
      </c>
      <c r="G350" s="85" t="b">
        <v>0</v>
      </c>
      <c r="H350" s="85" t="b">
        <v>0</v>
      </c>
      <c r="I350" s="85" t="b">
        <v>0</v>
      </c>
      <c r="J350" s="85" t="b">
        <v>0</v>
      </c>
      <c r="K350" s="85" t="b">
        <v>0</v>
      </c>
      <c r="L350" s="85" t="b">
        <v>0</v>
      </c>
    </row>
    <row r="351" spans="1:12" ht="15">
      <c r="A351" s="85" t="s">
        <v>1259</v>
      </c>
      <c r="B351" s="85" t="s">
        <v>1260</v>
      </c>
      <c r="C351" s="85">
        <v>7</v>
      </c>
      <c r="D351" s="123">
        <v>0</v>
      </c>
      <c r="E351" s="123">
        <v>1.1719352992845236</v>
      </c>
      <c r="F351" s="85" t="s">
        <v>1123</v>
      </c>
      <c r="G351" s="85" t="b">
        <v>0</v>
      </c>
      <c r="H351" s="85" t="b">
        <v>0</v>
      </c>
      <c r="I351" s="85" t="b">
        <v>0</v>
      </c>
      <c r="J351" s="85" t="b">
        <v>0</v>
      </c>
      <c r="K351" s="85" t="b">
        <v>0</v>
      </c>
      <c r="L351" s="85" t="b">
        <v>0</v>
      </c>
    </row>
    <row r="352" spans="1:12" ht="15">
      <c r="A352" s="85" t="s">
        <v>1260</v>
      </c>
      <c r="B352" s="85" t="s">
        <v>1261</v>
      </c>
      <c r="C352" s="85">
        <v>7</v>
      </c>
      <c r="D352" s="123">
        <v>0</v>
      </c>
      <c r="E352" s="123">
        <v>1.1719352992845236</v>
      </c>
      <c r="F352" s="85" t="s">
        <v>1123</v>
      </c>
      <c r="G352" s="85" t="b">
        <v>0</v>
      </c>
      <c r="H352" s="85" t="b">
        <v>0</v>
      </c>
      <c r="I352" s="85" t="b">
        <v>0</v>
      </c>
      <c r="J352" s="85" t="b">
        <v>0</v>
      </c>
      <c r="K352" s="85" t="b">
        <v>0</v>
      </c>
      <c r="L352" s="85" t="b">
        <v>0</v>
      </c>
    </row>
    <row r="353" spans="1:12" ht="15">
      <c r="A353" s="85" t="s">
        <v>1261</v>
      </c>
      <c r="B353" s="85" t="s">
        <v>1262</v>
      </c>
      <c r="C353" s="85">
        <v>7</v>
      </c>
      <c r="D353" s="123">
        <v>0</v>
      </c>
      <c r="E353" s="123">
        <v>1.1719352992845236</v>
      </c>
      <c r="F353" s="85" t="s">
        <v>1123</v>
      </c>
      <c r="G353" s="85" t="b">
        <v>0</v>
      </c>
      <c r="H353" s="85" t="b">
        <v>0</v>
      </c>
      <c r="I353" s="85" t="b">
        <v>0</v>
      </c>
      <c r="J353" s="85" t="b">
        <v>0</v>
      </c>
      <c r="K353" s="85" t="b">
        <v>0</v>
      </c>
      <c r="L353" s="85" t="b">
        <v>0</v>
      </c>
    </row>
    <row r="354" spans="1:12" ht="15">
      <c r="A354" s="85" t="s">
        <v>1262</v>
      </c>
      <c r="B354" s="85" t="s">
        <v>1242</v>
      </c>
      <c r="C354" s="85">
        <v>7</v>
      </c>
      <c r="D354" s="123">
        <v>0</v>
      </c>
      <c r="E354" s="123">
        <v>1.1719352992845236</v>
      </c>
      <c r="F354" s="85" t="s">
        <v>1123</v>
      </c>
      <c r="G354" s="85" t="b">
        <v>0</v>
      </c>
      <c r="H354" s="85" t="b">
        <v>0</v>
      </c>
      <c r="I354" s="85" t="b">
        <v>0</v>
      </c>
      <c r="J354" s="85" t="b">
        <v>0</v>
      </c>
      <c r="K354" s="85" t="b">
        <v>0</v>
      </c>
      <c r="L354" s="85" t="b">
        <v>0</v>
      </c>
    </row>
    <row r="355" spans="1:12" ht="15">
      <c r="A355" s="85" t="s">
        <v>1242</v>
      </c>
      <c r="B355" s="85" t="s">
        <v>1263</v>
      </c>
      <c r="C355" s="85">
        <v>7</v>
      </c>
      <c r="D355" s="123">
        <v>0</v>
      </c>
      <c r="E355" s="123">
        <v>1.1719352992845236</v>
      </c>
      <c r="F355" s="85" t="s">
        <v>1123</v>
      </c>
      <c r="G355" s="85" t="b">
        <v>0</v>
      </c>
      <c r="H355" s="85" t="b">
        <v>0</v>
      </c>
      <c r="I355" s="85" t="b">
        <v>0</v>
      </c>
      <c r="J355" s="85" t="b">
        <v>0</v>
      </c>
      <c r="K355" s="85" t="b">
        <v>0</v>
      </c>
      <c r="L355" s="85" t="b">
        <v>0</v>
      </c>
    </row>
    <row r="356" spans="1:12" ht="15">
      <c r="A356" s="85" t="s">
        <v>1263</v>
      </c>
      <c r="B356" s="85" t="s">
        <v>1264</v>
      </c>
      <c r="C356" s="85">
        <v>7</v>
      </c>
      <c r="D356" s="123">
        <v>0</v>
      </c>
      <c r="E356" s="123">
        <v>1.1719352992845236</v>
      </c>
      <c r="F356" s="85" t="s">
        <v>1123</v>
      </c>
      <c r="G356" s="85" t="b">
        <v>0</v>
      </c>
      <c r="H356" s="85" t="b">
        <v>0</v>
      </c>
      <c r="I356" s="85" t="b">
        <v>0</v>
      </c>
      <c r="J356" s="85" t="b">
        <v>0</v>
      </c>
      <c r="K356" s="85" t="b">
        <v>0</v>
      </c>
      <c r="L356" s="85" t="b">
        <v>0</v>
      </c>
    </row>
    <row r="357" spans="1:12" ht="15">
      <c r="A357" s="85" t="s">
        <v>1264</v>
      </c>
      <c r="B357" s="85" t="s">
        <v>1265</v>
      </c>
      <c r="C357" s="85">
        <v>7</v>
      </c>
      <c r="D357" s="123">
        <v>0</v>
      </c>
      <c r="E357" s="123">
        <v>1.1719352992845236</v>
      </c>
      <c r="F357" s="85" t="s">
        <v>1123</v>
      </c>
      <c r="G357" s="85" t="b">
        <v>0</v>
      </c>
      <c r="H357" s="85" t="b">
        <v>0</v>
      </c>
      <c r="I357" s="85" t="b">
        <v>0</v>
      </c>
      <c r="J357" s="85" t="b">
        <v>0</v>
      </c>
      <c r="K357" s="85" t="b">
        <v>0</v>
      </c>
      <c r="L357" s="85" t="b">
        <v>0</v>
      </c>
    </row>
    <row r="358" spans="1:12" ht="15">
      <c r="A358" s="85" t="s">
        <v>1265</v>
      </c>
      <c r="B358" s="85" t="s">
        <v>1512</v>
      </c>
      <c r="C358" s="85">
        <v>7</v>
      </c>
      <c r="D358" s="123">
        <v>0</v>
      </c>
      <c r="E358" s="123">
        <v>1.1719352992845236</v>
      </c>
      <c r="F358" s="85" t="s">
        <v>1123</v>
      </c>
      <c r="G358" s="85" t="b">
        <v>0</v>
      </c>
      <c r="H358" s="85" t="b">
        <v>0</v>
      </c>
      <c r="I358" s="85" t="b">
        <v>0</v>
      </c>
      <c r="J358" s="85" t="b">
        <v>0</v>
      </c>
      <c r="K358" s="85" t="b">
        <v>0</v>
      </c>
      <c r="L358" s="85" t="b">
        <v>0</v>
      </c>
    </row>
    <row r="359" spans="1:12" ht="15">
      <c r="A359" s="85" t="s">
        <v>1512</v>
      </c>
      <c r="B359" s="85" t="s">
        <v>1513</v>
      </c>
      <c r="C359" s="85">
        <v>7</v>
      </c>
      <c r="D359" s="123">
        <v>0</v>
      </c>
      <c r="E359" s="123">
        <v>1.1719352992845236</v>
      </c>
      <c r="F359" s="85" t="s">
        <v>1123</v>
      </c>
      <c r="G359" s="85" t="b">
        <v>0</v>
      </c>
      <c r="H359" s="85" t="b">
        <v>0</v>
      </c>
      <c r="I359" s="85" t="b">
        <v>0</v>
      </c>
      <c r="J359" s="85" t="b">
        <v>0</v>
      </c>
      <c r="K359" s="85" t="b">
        <v>0</v>
      </c>
      <c r="L359" s="85" t="b">
        <v>0</v>
      </c>
    </row>
    <row r="360" spans="1:12" ht="15">
      <c r="A360" s="85" t="s">
        <v>1513</v>
      </c>
      <c r="B360" s="85" t="s">
        <v>243</v>
      </c>
      <c r="C360" s="85">
        <v>7</v>
      </c>
      <c r="D360" s="123">
        <v>0</v>
      </c>
      <c r="E360" s="123">
        <v>1.1719352992845236</v>
      </c>
      <c r="F360" s="85" t="s">
        <v>1123</v>
      </c>
      <c r="G360" s="85" t="b">
        <v>0</v>
      </c>
      <c r="H360" s="85" t="b">
        <v>0</v>
      </c>
      <c r="I360" s="85" t="b">
        <v>0</v>
      </c>
      <c r="J360" s="85" t="b">
        <v>0</v>
      </c>
      <c r="K360" s="85" t="b">
        <v>0</v>
      </c>
      <c r="L360" s="85" t="b">
        <v>0</v>
      </c>
    </row>
    <row r="361" spans="1:12" ht="15">
      <c r="A361" s="85" t="s">
        <v>241</v>
      </c>
      <c r="B361" s="85" t="s">
        <v>1257</v>
      </c>
      <c r="C361" s="85">
        <v>4</v>
      </c>
      <c r="D361" s="123">
        <v>0.008758127880587187</v>
      </c>
      <c r="E361" s="123">
        <v>1.3180633349627615</v>
      </c>
      <c r="F361" s="85" t="s">
        <v>1123</v>
      </c>
      <c r="G361" s="85" t="b">
        <v>0</v>
      </c>
      <c r="H361" s="85" t="b">
        <v>0</v>
      </c>
      <c r="I361" s="85" t="b">
        <v>0</v>
      </c>
      <c r="J361" s="85" t="b">
        <v>0</v>
      </c>
      <c r="K361" s="85" t="b">
        <v>0</v>
      </c>
      <c r="L361" s="85" t="b">
        <v>0</v>
      </c>
    </row>
    <row r="362" spans="1:12" ht="15">
      <c r="A362" s="85" t="s">
        <v>243</v>
      </c>
      <c r="B362" s="85" t="s">
        <v>1527</v>
      </c>
      <c r="C362" s="85">
        <v>4</v>
      </c>
      <c r="D362" s="123">
        <v>0.008758127880587187</v>
      </c>
      <c r="E362" s="123">
        <v>1.1719352992845236</v>
      </c>
      <c r="F362" s="85" t="s">
        <v>1123</v>
      </c>
      <c r="G362" s="85" t="b">
        <v>0</v>
      </c>
      <c r="H362" s="85" t="b">
        <v>0</v>
      </c>
      <c r="I362" s="85" t="b">
        <v>0</v>
      </c>
      <c r="J362" s="85" t="b">
        <v>0</v>
      </c>
      <c r="K362" s="85" t="b">
        <v>0</v>
      </c>
      <c r="L362" s="85" t="b">
        <v>0</v>
      </c>
    </row>
    <row r="363" spans="1:12" ht="15">
      <c r="A363" s="85" t="s">
        <v>243</v>
      </c>
      <c r="B363" s="85" t="s">
        <v>256</v>
      </c>
      <c r="C363" s="85">
        <v>3</v>
      </c>
      <c r="D363" s="123">
        <v>0.009945318521475526</v>
      </c>
      <c r="E363" s="123">
        <v>1.1719352992845236</v>
      </c>
      <c r="F363" s="85" t="s">
        <v>1123</v>
      </c>
      <c r="G363" s="85" t="b">
        <v>0</v>
      </c>
      <c r="H363" s="85" t="b">
        <v>0</v>
      </c>
      <c r="I363" s="85" t="b">
        <v>0</v>
      </c>
      <c r="J363" s="85" t="b">
        <v>0</v>
      </c>
      <c r="K363" s="85" t="b">
        <v>0</v>
      </c>
      <c r="L363" s="85" t="b">
        <v>0</v>
      </c>
    </row>
    <row r="364" spans="1:12" ht="15">
      <c r="A364" s="85" t="s">
        <v>256</v>
      </c>
      <c r="B364" s="85" t="s">
        <v>255</v>
      </c>
      <c r="C364" s="85">
        <v>3</v>
      </c>
      <c r="D364" s="123">
        <v>0.009945318521475526</v>
      </c>
      <c r="E364" s="123">
        <v>1.5399120845791179</v>
      </c>
      <c r="F364" s="85" t="s">
        <v>1123</v>
      </c>
      <c r="G364" s="85" t="b">
        <v>0</v>
      </c>
      <c r="H364" s="85" t="b">
        <v>0</v>
      </c>
      <c r="I364" s="85" t="b">
        <v>0</v>
      </c>
      <c r="J364" s="85" t="b">
        <v>0</v>
      </c>
      <c r="K364" s="85" t="b">
        <v>0</v>
      </c>
      <c r="L364" s="85" t="b">
        <v>0</v>
      </c>
    </row>
    <row r="365" spans="1:12" ht="15">
      <c r="A365" s="85" t="s">
        <v>255</v>
      </c>
      <c r="B365" s="85" t="s">
        <v>1538</v>
      </c>
      <c r="C365" s="85">
        <v>3</v>
      </c>
      <c r="D365" s="123">
        <v>0.009945318521475526</v>
      </c>
      <c r="E365" s="123">
        <v>1.5399120845791179</v>
      </c>
      <c r="F365" s="85" t="s">
        <v>1123</v>
      </c>
      <c r="G365" s="85" t="b">
        <v>0</v>
      </c>
      <c r="H365" s="85" t="b">
        <v>0</v>
      </c>
      <c r="I365" s="85" t="b">
        <v>0</v>
      </c>
      <c r="J365" s="85" t="b">
        <v>0</v>
      </c>
      <c r="K365" s="85" t="b">
        <v>0</v>
      </c>
      <c r="L365" s="85" t="b">
        <v>0</v>
      </c>
    </row>
    <row r="366" spans="1:12" ht="15">
      <c r="A366" s="85" t="s">
        <v>243</v>
      </c>
      <c r="B366" s="85" t="s">
        <v>1268</v>
      </c>
      <c r="C366" s="85">
        <v>3</v>
      </c>
      <c r="D366" s="123">
        <v>0.010930003523601814</v>
      </c>
      <c r="E366" s="123">
        <v>1.3710678622717363</v>
      </c>
      <c r="F366" s="85" t="s">
        <v>1124</v>
      </c>
      <c r="G366" s="85" t="b">
        <v>0</v>
      </c>
      <c r="H366" s="85" t="b">
        <v>0</v>
      </c>
      <c r="I366" s="85" t="b">
        <v>0</v>
      </c>
      <c r="J366" s="85" t="b">
        <v>1</v>
      </c>
      <c r="K366" s="85" t="b">
        <v>0</v>
      </c>
      <c r="L366" s="85" t="b">
        <v>0</v>
      </c>
    </row>
    <row r="367" spans="1:12" ht="15">
      <c r="A367" s="85" t="s">
        <v>1268</v>
      </c>
      <c r="B367" s="85" t="s">
        <v>1269</v>
      </c>
      <c r="C367" s="85">
        <v>3</v>
      </c>
      <c r="D367" s="123">
        <v>0.010930003523601814</v>
      </c>
      <c r="E367" s="123">
        <v>1.4960065988800362</v>
      </c>
      <c r="F367" s="85" t="s">
        <v>1124</v>
      </c>
      <c r="G367" s="85" t="b">
        <v>1</v>
      </c>
      <c r="H367" s="85" t="b">
        <v>0</v>
      </c>
      <c r="I367" s="85" t="b">
        <v>0</v>
      </c>
      <c r="J367" s="85" t="b">
        <v>0</v>
      </c>
      <c r="K367" s="85" t="b">
        <v>0</v>
      </c>
      <c r="L367" s="85" t="b">
        <v>0</v>
      </c>
    </row>
    <row r="368" spans="1:12" ht="15">
      <c r="A368" s="85" t="s">
        <v>1269</v>
      </c>
      <c r="B368" s="85" t="s">
        <v>1270</v>
      </c>
      <c r="C368" s="85">
        <v>3</v>
      </c>
      <c r="D368" s="123">
        <v>0.010930003523601814</v>
      </c>
      <c r="E368" s="123">
        <v>1.4960065988800362</v>
      </c>
      <c r="F368" s="85" t="s">
        <v>1124</v>
      </c>
      <c r="G368" s="85" t="b">
        <v>0</v>
      </c>
      <c r="H368" s="85" t="b">
        <v>0</v>
      </c>
      <c r="I368" s="85" t="b">
        <v>0</v>
      </c>
      <c r="J368" s="85" t="b">
        <v>0</v>
      </c>
      <c r="K368" s="85" t="b">
        <v>0</v>
      </c>
      <c r="L368" s="85" t="b">
        <v>0</v>
      </c>
    </row>
    <row r="369" spans="1:12" ht="15">
      <c r="A369" s="85" t="s">
        <v>1270</v>
      </c>
      <c r="B369" s="85" t="s">
        <v>1271</v>
      </c>
      <c r="C369" s="85">
        <v>3</v>
      </c>
      <c r="D369" s="123">
        <v>0.010930003523601814</v>
      </c>
      <c r="E369" s="123">
        <v>1.4960065988800362</v>
      </c>
      <c r="F369" s="85" t="s">
        <v>1124</v>
      </c>
      <c r="G369" s="85" t="b">
        <v>0</v>
      </c>
      <c r="H369" s="85" t="b">
        <v>0</v>
      </c>
      <c r="I369" s="85" t="b">
        <v>0</v>
      </c>
      <c r="J369" s="85" t="b">
        <v>0</v>
      </c>
      <c r="K369" s="85" t="b">
        <v>0</v>
      </c>
      <c r="L369" s="85" t="b">
        <v>0</v>
      </c>
    </row>
    <row r="370" spans="1:12" ht="15">
      <c r="A370" s="85" t="s">
        <v>1271</v>
      </c>
      <c r="B370" s="85" t="s">
        <v>1272</v>
      </c>
      <c r="C370" s="85">
        <v>3</v>
      </c>
      <c r="D370" s="123">
        <v>0.010930003523601814</v>
      </c>
      <c r="E370" s="123">
        <v>1.4960065988800362</v>
      </c>
      <c r="F370" s="85" t="s">
        <v>1124</v>
      </c>
      <c r="G370" s="85" t="b">
        <v>0</v>
      </c>
      <c r="H370" s="85" t="b">
        <v>0</v>
      </c>
      <c r="I370" s="85" t="b">
        <v>0</v>
      </c>
      <c r="J370" s="85" t="b">
        <v>0</v>
      </c>
      <c r="K370" s="85" t="b">
        <v>0</v>
      </c>
      <c r="L370" s="85" t="b">
        <v>0</v>
      </c>
    </row>
    <row r="371" spans="1:12" ht="15">
      <c r="A371" s="85" t="s">
        <v>1272</v>
      </c>
      <c r="B371" s="85" t="s">
        <v>1273</v>
      </c>
      <c r="C371" s="85">
        <v>3</v>
      </c>
      <c r="D371" s="123">
        <v>0.010930003523601814</v>
      </c>
      <c r="E371" s="123">
        <v>1.4960065988800362</v>
      </c>
      <c r="F371" s="85" t="s">
        <v>1124</v>
      </c>
      <c r="G371" s="85" t="b">
        <v>0</v>
      </c>
      <c r="H371" s="85" t="b">
        <v>0</v>
      </c>
      <c r="I371" s="85" t="b">
        <v>0</v>
      </c>
      <c r="J371" s="85" t="b">
        <v>0</v>
      </c>
      <c r="K371" s="85" t="b">
        <v>0</v>
      </c>
      <c r="L371" s="85" t="b">
        <v>0</v>
      </c>
    </row>
    <row r="372" spans="1:12" ht="15">
      <c r="A372" s="85" t="s">
        <v>1273</v>
      </c>
      <c r="B372" s="85" t="s">
        <v>254</v>
      </c>
      <c r="C372" s="85">
        <v>3</v>
      </c>
      <c r="D372" s="123">
        <v>0.010930003523601814</v>
      </c>
      <c r="E372" s="123">
        <v>1.4960065988800362</v>
      </c>
      <c r="F372" s="85" t="s">
        <v>1124</v>
      </c>
      <c r="G372" s="85" t="b">
        <v>0</v>
      </c>
      <c r="H372" s="85" t="b">
        <v>0</v>
      </c>
      <c r="I372" s="85" t="b">
        <v>0</v>
      </c>
      <c r="J372" s="85" t="b">
        <v>0</v>
      </c>
      <c r="K372" s="85" t="b">
        <v>0</v>
      </c>
      <c r="L372" s="85" t="b">
        <v>0</v>
      </c>
    </row>
    <row r="373" spans="1:12" ht="15">
      <c r="A373" s="85" t="s">
        <v>254</v>
      </c>
      <c r="B373" s="85" t="s">
        <v>1543</v>
      </c>
      <c r="C373" s="85">
        <v>3</v>
      </c>
      <c r="D373" s="123">
        <v>0.010930003523601814</v>
      </c>
      <c r="E373" s="123">
        <v>1.4960065988800362</v>
      </c>
      <c r="F373" s="85" t="s">
        <v>1124</v>
      </c>
      <c r="G373" s="85" t="b">
        <v>0</v>
      </c>
      <c r="H373" s="85" t="b">
        <v>0</v>
      </c>
      <c r="I373" s="85" t="b">
        <v>0</v>
      </c>
      <c r="J373" s="85" t="b">
        <v>0</v>
      </c>
      <c r="K373" s="85" t="b">
        <v>0</v>
      </c>
      <c r="L373" s="85" t="b">
        <v>0</v>
      </c>
    </row>
    <row r="374" spans="1:12" ht="15">
      <c r="A374" s="85" t="s">
        <v>1543</v>
      </c>
      <c r="B374" s="85" t="s">
        <v>1544</v>
      </c>
      <c r="C374" s="85">
        <v>3</v>
      </c>
      <c r="D374" s="123">
        <v>0.010930003523601814</v>
      </c>
      <c r="E374" s="123">
        <v>1.4960065988800362</v>
      </c>
      <c r="F374" s="85" t="s">
        <v>1124</v>
      </c>
      <c r="G374" s="85" t="b">
        <v>0</v>
      </c>
      <c r="H374" s="85" t="b">
        <v>0</v>
      </c>
      <c r="I374" s="85" t="b">
        <v>0</v>
      </c>
      <c r="J374" s="85" t="b">
        <v>0</v>
      </c>
      <c r="K374" s="85" t="b">
        <v>0</v>
      </c>
      <c r="L374" s="85" t="b">
        <v>0</v>
      </c>
    </row>
    <row r="375" spans="1:12" ht="15">
      <c r="A375" s="85" t="s">
        <v>1544</v>
      </c>
      <c r="B375" s="85" t="s">
        <v>1545</v>
      </c>
      <c r="C375" s="85">
        <v>3</v>
      </c>
      <c r="D375" s="123">
        <v>0.010930003523601814</v>
      </c>
      <c r="E375" s="123">
        <v>1.4960065988800362</v>
      </c>
      <c r="F375" s="85" t="s">
        <v>1124</v>
      </c>
      <c r="G375" s="85" t="b">
        <v>0</v>
      </c>
      <c r="H375" s="85" t="b">
        <v>0</v>
      </c>
      <c r="I375" s="85" t="b">
        <v>0</v>
      </c>
      <c r="J375" s="85" t="b">
        <v>0</v>
      </c>
      <c r="K375" s="85" t="b">
        <v>0</v>
      </c>
      <c r="L375" s="85" t="b">
        <v>0</v>
      </c>
    </row>
    <row r="376" spans="1:12" ht="15">
      <c r="A376" s="85" t="s">
        <v>1595</v>
      </c>
      <c r="B376" s="85" t="s">
        <v>1596</v>
      </c>
      <c r="C376" s="85">
        <v>2</v>
      </c>
      <c r="D376" s="123">
        <v>0.010773624640599519</v>
      </c>
      <c r="E376" s="123">
        <v>1.6720978579357175</v>
      </c>
      <c r="F376" s="85" t="s">
        <v>1124</v>
      </c>
      <c r="G376" s="85" t="b">
        <v>0</v>
      </c>
      <c r="H376" s="85" t="b">
        <v>0</v>
      </c>
      <c r="I376" s="85" t="b">
        <v>0</v>
      </c>
      <c r="J376" s="85" t="b">
        <v>1</v>
      </c>
      <c r="K376" s="85" t="b">
        <v>0</v>
      </c>
      <c r="L376" s="85" t="b">
        <v>0</v>
      </c>
    </row>
    <row r="377" spans="1:12" ht="15">
      <c r="A377" s="85" t="s">
        <v>1596</v>
      </c>
      <c r="B377" s="85" t="s">
        <v>1597</v>
      </c>
      <c r="C377" s="85">
        <v>2</v>
      </c>
      <c r="D377" s="123">
        <v>0.010773624640599519</v>
      </c>
      <c r="E377" s="123">
        <v>1.6720978579357175</v>
      </c>
      <c r="F377" s="85" t="s">
        <v>1124</v>
      </c>
      <c r="G377" s="85" t="b">
        <v>1</v>
      </c>
      <c r="H377" s="85" t="b">
        <v>0</v>
      </c>
      <c r="I377" s="85" t="b">
        <v>0</v>
      </c>
      <c r="J377" s="85" t="b">
        <v>0</v>
      </c>
      <c r="K377" s="85" t="b">
        <v>0</v>
      </c>
      <c r="L377" s="85" t="b">
        <v>0</v>
      </c>
    </row>
    <row r="378" spans="1:12" ht="15">
      <c r="A378" s="85" t="s">
        <v>1597</v>
      </c>
      <c r="B378" s="85" t="s">
        <v>1267</v>
      </c>
      <c r="C378" s="85">
        <v>2</v>
      </c>
      <c r="D378" s="123">
        <v>0.010773624640599519</v>
      </c>
      <c r="E378" s="123">
        <v>1.4960065988800362</v>
      </c>
      <c r="F378" s="85" t="s">
        <v>1124</v>
      </c>
      <c r="G378" s="85" t="b">
        <v>0</v>
      </c>
      <c r="H378" s="85" t="b">
        <v>0</v>
      </c>
      <c r="I378" s="85" t="b">
        <v>0</v>
      </c>
      <c r="J378" s="85" t="b">
        <v>0</v>
      </c>
      <c r="K378" s="85" t="b">
        <v>0</v>
      </c>
      <c r="L378" s="85" t="b">
        <v>0</v>
      </c>
    </row>
    <row r="379" spans="1:12" ht="15">
      <c r="A379" s="85" t="s">
        <v>1267</v>
      </c>
      <c r="B379" s="85" t="s">
        <v>1598</v>
      </c>
      <c r="C379" s="85">
        <v>2</v>
      </c>
      <c r="D379" s="123">
        <v>0.010773624640599519</v>
      </c>
      <c r="E379" s="123">
        <v>1.4960065988800362</v>
      </c>
      <c r="F379" s="85" t="s">
        <v>1124</v>
      </c>
      <c r="G379" s="85" t="b">
        <v>0</v>
      </c>
      <c r="H379" s="85" t="b">
        <v>0</v>
      </c>
      <c r="I379" s="85" t="b">
        <v>0</v>
      </c>
      <c r="J379" s="85" t="b">
        <v>0</v>
      </c>
      <c r="K379" s="85" t="b">
        <v>0</v>
      </c>
      <c r="L379" s="85" t="b">
        <v>0</v>
      </c>
    </row>
    <row r="380" spans="1:12" ht="15">
      <c r="A380" s="85" t="s">
        <v>1598</v>
      </c>
      <c r="B380" s="85" t="s">
        <v>1599</v>
      </c>
      <c r="C380" s="85">
        <v>2</v>
      </c>
      <c r="D380" s="123">
        <v>0.010773624640599519</v>
      </c>
      <c r="E380" s="123">
        <v>1.6720978579357175</v>
      </c>
      <c r="F380" s="85" t="s">
        <v>1124</v>
      </c>
      <c r="G380" s="85" t="b">
        <v>0</v>
      </c>
      <c r="H380" s="85" t="b">
        <v>0</v>
      </c>
      <c r="I380" s="85" t="b">
        <v>0</v>
      </c>
      <c r="J380" s="85" t="b">
        <v>0</v>
      </c>
      <c r="K380" s="85" t="b">
        <v>0</v>
      </c>
      <c r="L380" s="85" t="b">
        <v>0</v>
      </c>
    </row>
    <row r="381" spans="1:12" ht="15">
      <c r="A381" s="85" t="s">
        <v>1599</v>
      </c>
      <c r="B381" s="85" t="s">
        <v>1600</v>
      </c>
      <c r="C381" s="85">
        <v>2</v>
      </c>
      <c r="D381" s="123">
        <v>0.010773624640599519</v>
      </c>
      <c r="E381" s="123">
        <v>1.6720978579357175</v>
      </c>
      <c r="F381" s="85" t="s">
        <v>1124</v>
      </c>
      <c r="G381" s="85" t="b">
        <v>0</v>
      </c>
      <c r="H381" s="85" t="b">
        <v>0</v>
      </c>
      <c r="I381" s="85" t="b">
        <v>0</v>
      </c>
      <c r="J381" s="85" t="b">
        <v>0</v>
      </c>
      <c r="K381" s="85" t="b">
        <v>0</v>
      </c>
      <c r="L381" s="85" t="b">
        <v>0</v>
      </c>
    </row>
    <row r="382" spans="1:12" ht="15">
      <c r="A382" s="85" t="s">
        <v>1600</v>
      </c>
      <c r="B382" s="85" t="s">
        <v>246</v>
      </c>
      <c r="C382" s="85">
        <v>2</v>
      </c>
      <c r="D382" s="123">
        <v>0.010773624640599519</v>
      </c>
      <c r="E382" s="123">
        <v>1.6720978579357175</v>
      </c>
      <c r="F382" s="85" t="s">
        <v>1124</v>
      </c>
      <c r="G382" s="85" t="b">
        <v>0</v>
      </c>
      <c r="H382" s="85" t="b">
        <v>0</v>
      </c>
      <c r="I382" s="85" t="b">
        <v>0</v>
      </c>
      <c r="J382" s="85" t="b">
        <v>0</v>
      </c>
      <c r="K382" s="85" t="b">
        <v>0</v>
      </c>
      <c r="L382" s="85" t="b">
        <v>0</v>
      </c>
    </row>
    <row r="383" spans="1:12" ht="15">
      <c r="A383" s="85" t="s">
        <v>246</v>
      </c>
      <c r="B383" s="85" t="s">
        <v>212</v>
      </c>
      <c r="C383" s="85">
        <v>2</v>
      </c>
      <c r="D383" s="123">
        <v>0.010773624640599519</v>
      </c>
      <c r="E383" s="123">
        <v>1.6720978579357175</v>
      </c>
      <c r="F383" s="85" t="s">
        <v>1124</v>
      </c>
      <c r="G383" s="85" t="b">
        <v>0</v>
      </c>
      <c r="H383" s="85" t="b">
        <v>0</v>
      </c>
      <c r="I383" s="85" t="b">
        <v>0</v>
      </c>
      <c r="J383" s="85" t="b">
        <v>0</v>
      </c>
      <c r="K383" s="85" t="b">
        <v>0</v>
      </c>
      <c r="L383" s="85" t="b">
        <v>0</v>
      </c>
    </row>
    <row r="384" spans="1:12" ht="15">
      <c r="A384" s="85" t="s">
        <v>212</v>
      </c>
      <c r="B384" s="85" t="s">
        <v>258</v>
      </c>
      <c r="C384" s="85">
        <v>2</v>
      </c>
      <c r="D384" s="123">
        <v>0.010773624640599519</v>
      </c>
      <c r="E384" s="123">
        <v>1.6720978579357175</v>
      </c>
      <c r="F384" s="85" t="s">
        <v>1124</v>
      </c>
      <c r="G384" s="85" t="b">
        <v>0</v>
      </c>
      <c r="H384" s="85" t="b">
        <v>0</v>
      </c>
      <c r="I384" s="85" t="b">
        <v>0</v>
      </c>
      <c r="J384" s="85" t="b">
        <v>0</v>
      </c>
      <c r="K384" s="85" t="b">
        <v>0</v>
      </c>
      <c r="L384" s="85" t="b">
        <v>0</v>
      </c>
    </row>
    <row r="385" spans="1:12" ht="15">
      <c r="A385" s="85" t="s">
        <v>239</v>
      </c>
      <c r="B385" s="85" t="s">
        <v>243</v>
      </c>
      <c r="C385" s="85">
        <v>2</v>
      </c>
      <c r="D385" s="123">
        <v>0.010773624640599519</v>
      </c>
      <c r="E385" s="123">
        <v>1.319915339824355</v>
      </c>
      <c r="F385" s="85" t="s">
        <v>1124</v>
      </c>
      <c r="G385" s="85" t="b">
        <v>0</v>
      </c>
      <c r="H385" s="85" t="b">
        <v>0</v>
      </c>
      <c r="I385" s="85" t="b">
        <v>0</v>
      </c>
      <c r="J385" s="85" t="b">
        <v>0</v>
      </c>
      <c r="K385" s="85" t="b">
        <v>0</v>
      </c>
      <c r="L385" s="85" t="b">
        <v>0</v>
      </c>
    </row>
    <row r="386" spans="1:12" ht="15">
      <c r="A386" s="85" t="s">
        <v>1545</v>
      </c>
      <c r="B386" s="85" t="s">
        <v>1247</v>
      </c>
      <c r="C386" s="85">
        <v>2</v>
      </c>
      <c r="D386" s="123">
        <v>0.010773624640599519</v>
      </c>
      <c r="E386" s="123">
        <v>1.4960065988800362</v>
      </c>
      <c r="F386" s="85" t="s">
        <v>1124</v>
      </c>
      <c r="G386" s="85" t="b">
        <v>0</v>
      </c>
      <c r="H386" s="85" t="b">
        <v>0</v>
      </c>
      <c r="I386" s="85" t="b">
        <v>0</v>
      </c>
      <c r="J386" s="85" t="b">
        <v>0</v>
      </c>
      <c r="K386" s="85" t="b">
        <v>0</v>
      </c>
      <c r="L386" s="85" t="b">
        <v>0</v>
      </c>
    </row>
    <row r="387" spans="1:12" ht="15">
      <c r="A387" s="85" t="s">
        <v>1277</v>
      </c>
      <c r="B387" s="85" t="s">
        <v>1278</v>
      </c>
      <c r="C387" s="85">
        <v>3</v>
      </c>
      <c r="D387" s="123">
        <v>0</v>
      </c>
      <c r="E387" s="123">
        <v>1.0910804693473326</v>
      </c>
      <c r="F387" s="85" t="s">
        <v>1126</v>
      </c>
      <c r="G387" s="85" t="b">
        <v>0</v>
      </c>
      <c r="H387" s="85" t="b">
        <v>0</v>
      </c>
      <c r="I387" s="85" t="b">
        <v>0</v>
      </c>
      <c r="J387" s="85" t="b">
        <v>0</v>
      </c>
      <c r="K387" s="85" t="b">
        <v>0</v>
      </c>
      <c r="L387" s="85" t="b">
        <v>0</v>
      </c>
    </row>
    <row r="388" spans="1:12" ht="15">
      <c r="A388" s="85" t="s">
        <v>1278</v>
      </c>
      <c r="B388" s="85" t="s">
        <v>1279</v>
      </c>
      <c r="C388" s="85">
        <v>3</v>
      </c>
      <c r="D388" s="123">
        <v>0</v>
      </c>
      <c r="E388" s="123">
        <v>1.0910804693473326</v>
      </c>
      <c r="F388" s="85" t="s">
        <v>1126</v>
      </c>
      <c r="G388" s="85" t="b">
        <v>0</v>
      </c>
      <c r="H388" s="85" t="b">
        <v>0</v>
      </c>
      <c r="I388" s="85" t="b">
        <v>0</v>
      </c>
      <c r="J388" s="85" t="b">
        <v>0</v>
      </c>
      <c r="K388" s="85" t="b">
        <v>0</v>
      </c>
      <c r="L388" s="85" t="b">
        <v>0</v>
      </c>
    </row>
    <row r="389" spans="1:12" ht="15">
      <c r="A389" s="85" t="s">
        <v>1279</v>
      </c>
      <c r="B389" s="85" t="s">
        <v>1280</v>
      </c>
      <c r="C389" s="85">
        <v>3</v>
      </c>
      <c r="D389" s="123">
        <v>0</v>
      </c>
      <c r="E389" s="123">
        <v>1.0910804693473326</v>
      </c>
      <c r="F389" s="85" t="s">
        <v>1126</v>
      </c>
      <c r="G389" s="85" t="b">
        <v>0</v>
      </c>
      <c r="H389" s="85" t="b">
        <v>0</v>
      </c>
      <c r="I389" s="85" t="b">
        <v>0</v>
      </c>
      <c r="J389" s="85" t="b">
        <v>0</v>
      </c>
      <c r="K389" s="85" t="b">
        <v>0</v>
      </c>
      <c r="L389" s="85" t="b">
        <v>0</v>
      </c>
    </row>
    <row r="390" spans="1:12" ht="15">
      <c r="A390" s="85" t="s">
        <v>1280</v>
      </c>
      <c r="B390" s="85" t="s">
        <v>1281</v>
      </c>
      <c r="C390" s="85">
        <v>3</v>
      </c>
      <c r="D390" s="123">
        <v>0</v>
      </c>
      <c r="E390" s="123">
        <v>1.0910804693473326</v>
      </c>
      <c r="F390" s="85" t="s">
        <v>1126</v>
      </c>
      <c r="G390" s="85" t="b">
        <v>0</v>
      </c>
      <c r="H390" s="85" t="b">
        <v>0</v>
      </c>
      <c r="I390" s="85" t="b">
        <v>0</v>
      </c>
      <c r="J390" s="85" t="b">
        <v>0</v>
      </c>
      <c r="K390" s="85" t="b">
        <v>0</v>
      </c>
      <c r="L390" s="85" t="b">
        <v>0</v>
      </c>
    </row>
    <row r="391" spans="1:12" ht="15">
      <c r="A391" s="85" t="s">
        <v>1281</v>
      </c>
      <c r="B391" s="85" t="s">
        <v>1282</v>
      </c>
      <c r="C391" s="85">
        <v>3</v>
      </c>
      <c r="D391" s="123">
        <v>0</v>
      </c>
      <c r="E391" s="123">
        <v>1.0910804693473326</v>
      </c>
      <c r="F391" s="85" t="s">
        <v>1126</v>
      </c>
      <c r="G391" s="85" t="b">
        <v>0</v>
      </c>
      <c r="H391" s="85" t="b">
        <v>0</v>
      </c>
      <c r="I391" s="85" t="b">
        <v>0</v>
      </c>
      <c r="J391" s="85" t="b">
        <v>0</v>
      </c>
      <c r="K391" s="85" t="b">
        <v>0</v>
      </c>
      <c r="L391" s="85" t="b">
        <v>0</v>
      </c>
    </row>
    <row r="392" spans="1:12" ht="15">
      <c r="A392" s="85" t="s">
        <v>1282</v>
      </c>
      <c r="B392" s="85" t="s">
        <v>1283</v>
      </c>
      <c r="C392" s="85">
        <v>3</v>
      </c>
      <c r="D392" s="123">
        <v>0</v>
      </c>
      <c r="E392" s="123">
        <v>1.0910804693473326</v>
      </c>
      <c r="F392" s="85" t="s">
        <v>1126</v>
      </c>
      <c r="G392" s="85" t="b">
        <v>0</v>
      </c>
      <c r="H392" s="85" t="b">
        <v>0</v>
      </c>
      <c r="I392" s="85" t="b">
        <v>0</v>
      </c>
      <c r="J392" s="85" t="b">
        <v>0</v>
      </c>
      <c r="K392" s="85" t="b">
        <v>0</v>
      </c>
      <c r="L392" s="85" t="b">
        <v>0</v>
      </c>
    </row>
    <row r="393" spans="1:12" ht="15">
      <c r="A393" s="85" t="s">
        <v>1283</v>
      </c>
      <c r="B393" s="85" t="s">
        <v>1284</v>
      </c>
      <c r="C393" s="85">
        <v>3</v>
      </c>
      <c r="D393" s="123">
        <v>0</v>
      </c>
      <c r="E393" s="123">
        <v>1.0910804693473326</v>
      </c>
      <c r="F393" s="85" t="s">
        <v>1126</v>
      </c>
      <c r="G393" s="85" t="b">
        <v>0</v>
      </c>
      <c r="H393" s="85" t="b">
        <v>0</v>
      </c>
      <c r="I393" s="85" t="b">
        <v>0</v>
      </c>
      <c r="J393" s="85" t="b">
        <v>0</v>
      </c>
      <c r="K393" s="85" t="b">
        <v>0</v>
      </c>
      <c r="L393" s="85" t="b">
        <v>0</v>
      </c>
    </row>
    <row r="394" spans="1:12" ht="15">
      <c r="A394" s="85" t="s">
        <v>1284</v>
      </c>
      <c r="B394" s="85" t="s">
        <v>1285</v>
      </c>
      <c r="C394" s="85">
        <v>3</v>
      </c>
      <c r="D394" s="123">
        <v>0</v>
      </c>
      <c r="E394" s="123">
        <v>1.0910804693473326</v>
      </c>
      <c r="F394" s="85" t="s">
        <v>1126</v>
      </c>
      <c r="G394" s="85" t="b">
        <v>0</v>
      </c>
      <c r="H394" s="85" t="b">
        <v>0</v>
      </c>
      <c r="I394" s="85" t="b">
        <v>0</v>
      </c>
      <c r="J394" s="85" t="b">
        <v>0</v>
      </c>
      <c r="K394" s="85" t="b">
        <v>0</v>
      </c>
      <c r="L394" s="85" t="b">
        <v>0</v>
      </c>
    </row>
    <row r="395" spans="1:12" ht="15">
      <c r="A395" s="85" t="s">
        <v>432</v>
      </c>
      <c r="B395" s="85" t="s">
        <v>1277</v>
      </c>
      <c r="C395" s="85">
        <v>2</v>
      </c>
      <c r="D395" s="123">
        <v>0.008804562952784062</v>
      </c>
      <c r="E395" s="123">
        <v>1.0910804693473326</v>
      </c>
      <c r="F395" s="85" t="s">
        <v>1126</v>
      </c>
      <c r="G395" s="85" t="b">
        <v>0</v>
      </c>
      <c r="H395" s="85" t="b">
        <v>0</v>
      </c>
      <c r="I395" s="85" t="b">
        <v>0</v>
      </c>
      <c r="J395" s="85" t="b">
        <v>0</v>
      </c>
      <c r="K395" s="85" t="b">
        <v>0</v>
      </c>
      <c r="L395" s="85" t="b">
        <v>0</v>
      </c>
    </row>
    <row r="396" spans="1:12" ht="15">
      <c r="A396" s="85" t="s">
        <v>1285</v>
      </c>
      <c r="B396" s="85" t="s">
        <v>1603</v>
      </c>
      <c r="C396" s="85">
        <v>2</v>
      </c>
      <c r="D396" s="123">
        <v>0.008804562952784062</v>
      </c>
      <c r="E396" s="123">
        <v>1.0910804693473326</v>
      </c>
      <c r="F396" s="85" t="s">
        <v>1126</v>
      </c>
      <c r="G396" s="85" t="b">
        <v>0</v>
      </c>
      <c r="H396" s="85" t="b">
        <v>0</v>
      </c>
      <c r="I396" s="85" t="b">
        <v>0</v>
      </c>
      <c r="J396" s="85" t="b">
        <v>0</v>
      </c>
      <c r="K396" s="85" t="b">
        <v>0</v>
      </c>
      <c r="L396" s="85" t="b">
        <v>0</v>
      </c>
    </row>
    <row r="397" spans="1:12" ht="15">
      <c r="A397" s="85" t="s">
        <v>1603</v>
      </c>
      <c r="B397" s="85" t="s">
        <v>1604</v>
      </c>
      <c r="C397" s="85">
        <v>2</v>
      </c>
      <c r="D397" s="123">
        <v>0.008804562952784062</v>
      </c>
      <c r="E397" s="123">
        <v>1.2671717284030137</v>
      </c>
      <c r="F397" s="85" t="s">
        <v>1126</v>
      </c>
      <c r="G397" s="85" t="b">
        <v>0</v>
      </c>
      <c r="H397" s="85" t="b">
        <v>0</v>
      </c>
      <c r="I397" s="85" t="b">
        <v>0</v>
      </c>
      <c r="J397" s="85" t="b">
        <v>0</v>
      </c>
      <c r="K397" s="85" t="b">
        <v>0</v>
      </c>
      <c r="L397" s="85" t="b">
        <v>0</v>
      </c>
    </row>
    <row r="398" spans="1:12" ht="15">
      <c r="A398" s="85" t="s">
        <v>1604</v>
      </c>
      <c r="B398" s="85" t="s">
        <v>1605</v>
      </c>
      <c r="C398" s="85">
        <v>2</v>
      </c>
      <c r="D398" s="123">
        <v>0.008804562952784062</v>
      </c>
      <c r="E398" s="123">
        <v>1.2671717284030137</v>
      </c>
      <c r="F398" s="85" t="s">
        <v>1126</v>
      </c>
      <c r="G398" s="85" t="b">
        <v>0</v>
      </c>
      <c r="H398" s="85" t="b">
        <v>0</v>
      </c>
      <c r="I398" s="85" t="b">
        <v>0</v>
      </c>
      <c r="J398" s="85" t="b">
        <v>0</v>
      </c>
      <c r="K398" s="85" t="b">
        <v>0</v>
      </c>
      <c r="L398" s="85" t="b">
        <v>0</v>
      </c>
    </row>
    <row r="399" spans="1:12" ht="15">
      <c r="A399" s="85" t="s">
        <v>1605</v>
      </c>
      <c r="B399" s="85" t="s">
        <v>1301</v>
      </c>
      <c r="C399" s="85">
        <v>2</v>
      </c>
      <c r="D399" s="123">
        <v>0.008804562952784062</v>
      </c>
      <c r="E399" s="123">
        <v>1.2671717284030137</v>
      </c>
      <c r="F399" s="85" t="s">
        <v>1126</v>
      </c>
      <c r="G399" s="85" t="b">
        <v>0</v>
      </c>
      <c r="H399" s="85" t="b">
        <v>0</v>
      </c>
      <c r="I399" s="85" t="b">
        <v>0</v>
      </c>
      <c r="J399" s="85" t="b">
        <v>0</v>
      </c>
      <c r="K399" s="85" t="b">
        <v>0</v>
      </c>
      <c r="L399" s="85" t="b">
        <v>0</v>
      </c>
    </row>
    <row r="400" spans="1:12" ht="15">
      <c r="A400" s="85" t="s">
        <v>1288</v>
      </c>
      <c r="B400" s="85" t="s">
        <v>1289</v>
      </c>
      <c r="C400" s="85">
        <v>2</v>
      </c>
      <c r="D400" s="123">
        <v>0</v>
      </c>
      <c r="E400" s="123">
        <v>1.161368002234975</v>
      </c>
      <c r="F400" s="85" t="s">
        <v>1128</v>
      </c>
      <c r="G400" s="85" t="b">
        <v>0</v>
      </c>
      <c r="H400" s="85" t="b">
        <v>0</v>
      </c>
      <c r="I400" s="85" t="b">
        <v>0</v>
      </c>
      <c r="J400" s="85" t="b">
        <v>0</v>
      </c>
      <c r="K400" s="85" t="b">
        <v>0</v>
      </c>
      <c r="L400" s="85" t="b">
        <v>0</v>
      </c>
    </row>
    <row r="401" spans="1:12" ht="15">
      <c r="A401" s="85" t="s">
        <v>1289</v>
      </c>
      <c r="B401" s="85" t="s">
        <v>1290</v>
      </c>
      <c r="C401" s="85">
        <v>2</v>
      </c>
      <c r="D401" s="123">
        <v>0</v>
      </c>
      <c r="E401" s="123">
        <v>1.161368002234975</v>
      </c>
      <c r="F401" s="85" t="s">
        <v>1128</v>
      </c>
      <c r="G401" s="85" t="b">
        <v>0</v>
      </c>
      <c r="H401" s="85" t="b">
        <v>0</v>
      </c>
      <c r="I401" s="85" t="b">
        <v>0</v>
      </c>
      <c r="J401" s="85" t="b">
        <v>0</v>
      </c>
      <c r="K401" s="85" t="b">
        <v>0</v>
      </c>
      <c r="L401" s="85" t="b">
        <v>0</v>
      </c>
    </row>
    <row r="402" spans="1:12" ht="15">
      <c r="A402" s="85" t="s">
        <v>1290</v>
      </c>
      <c r="B402" s="85" t="s">
        <v>1291</v>
      </c>
      <c r="C402" s="85">
        <v>2</v>
      </c>
      <c r="D402" s="123">
        <v>0</v>
      </c>
      <c r="E402" s="123">
        <v>1.161368002234975</v>
      </c>
      <c r="F402" s="85" t="s">
        <v>1128</v>
      </c>
      <c r="G402" s="85" t="b">
        <v>0</v>
      </c>
      <c r="H402" s="85" t="b">
        <v>0</v>
      </c>
      <c r="I402" s="85" t="b">
        <v>0</v>
      </c>
      <c r="J402" s="85" t="b">
        <v>0</v>
      </c>
      <c r="K402" s="85" t="b">
        <v>0</v>
      </c>
      <c r="L402" s="85" t="b">
        <v>0</v>
      </c>
    </row>
    <row r="403" spans="1:12" ht="15">
      <c r="A403" s="85" t="s">
        <v>1291</v>
      </c>
      <c r="B403" s="85" t="s">
        <v>1292</v>
      </c>
      <c r="C403" s="85">
        <v>2</v>
      </c>
      <c r="D403" s="123">
        <v>0</v>
      </c>
      <c r="E403" s="123">
        <v>1.161368002234975</v>
      </c>
      <c r="F403" s="85" t="s">
        <v>1128</v>
      </c>
      <c r="G403" s="85" t="b">
        <v>0</v>
      </c>
      <c r="H403" s="85" t="b">
        <v>0</v>
      </c>
      <c r="I403" s="85" t="b">
        <v>0</v>
      </c>
      <c r="J403" s="85" t="b">
        <v>0</v>
      </c>
      <c r="K403" s="85" t="b">
        <v>0</v>
      </c>
      <c r="L403" s="85" t="b">
        <v>0</v>
      </c>
    </row>
    <row r="404" spans="1:12" ht="15">
      <c r="A404" s="85" t="s">
        <v>1292</v>
      </c>
      <c r="B404" s="85" t="s">
        <v>1293</v>
      </c>
      <c r="C404" s="85">
        <v>2</v>
      </c>
      <c r="D404" s="123">
        <v>0</v>
      </c>
      <c r="E404" s="123">
        <v>1.161368002234975</v>
      </c>
      <c r="F404" s="85" t="s">
        <v>1128</v>
      </c>
      <c r="G404" s="85" t="b">
        <v>0</v>
      </c>
      <c r="H404" s="85" t="b">
        <v>0</v>
      </c>
      <c r="I404" s="85" t="b">
        <v>0</v>
      </c>
      <c r="J404" s="85" t="b">
        <v>0</v>
      </c>
      <c r="K404" s="85" t="b">
        <v>0</v>
      </c>
      <c r="L404" s="85" t="b">
        <v>0</v>
      </c>
    </row>
    <row r="405" spans="1:12" ht="15">
      <c r="A405" s="85" t="s">
        <v>1293</v>
      </c>
      <c r="B405" s="85" t="s">
        <v>1294</v>
      </c>
      <c r="C405" s="85">
        <v>2</v>
      </c>
      <c r="D405" s="123">
        <v>0</v>
      </c>
      <c r="E405" s="123">
        <v>1.161368002234975</v>
      </c>
      <c r="F405" s="85" t="s">
        <v>1128</v>
      </c>
      <c r="G405" s="85" t="b">
        <v>0</v>
      </c>
      <c r="H405" s="85" t="b">
        <v>0</v>
      </c>
      <c r="I405" s="85" t="b">
        <v>0</v>
      </c>
      <c r="J405" s="85" t="b">
        <v>0</v>
      </c>
      <c r="K405" s="85" t="b">
        <v>0</v>
      </c>
      <c r="L405" s="85" t="b">
        <v>0</v>
      </c>
    </row>
    <row r="406" spans="1:12" ht="15">
      <c r="A406" s="85" t="s">
        <v>1294</v>
      </c>
      <c r="B406" s="85" t="s">
        <v>1295</v>
      </c>
      <c r="C406" s="85">
        <v>2</v>
      </c>
      <c r="D406" s="123">
        <v>0</v>
      </c>
      <c r="E406" s="123">
        <v>1.161368002234975</v>
      </c>
      <c r="F406" s="85" t="s">
        <v>1128</v>
      </c>
      <c r="G406" s="85" t="b">
        <v>0</v>
      </c>
      <c r="H406" s="85" t="b">
        <v>0</v>
      </c>
      <c r="I406" s="85" t="b">
        <v>0</v>
      </c>
      <c r="J406" s="85" t="b">
        <v>0</v>
      </c>
      <c r="K406" s="85" t="b">
        <v>0</v>
      </c>
      <c r="L406" s="85" t="b">
        <v>0</v>
      </c>
    </row>
    <row r="407" spans="1:12" ht="15">
      <c r="A407" s="85" t="s">
        <v>1295</v>
      </c>
      <c r="B407" s="85" t="s">
        <v>1296</v>
      </c>
      <c r="C407" s="85">
        <v>2</v>
      </c>
      <c r="D407" s="123">
        <v>0</v>
      </c>
      <c r="E407" s="123">
        <v>1.161368002234975</v>
      </c>
      <c r="F407" s="85" t="s">
        <v>1128</v>
      </c>
      <c r="G407" s="85" t="b">
        <v>0</v>
      </c>
      <c r="H407" s="85" t="b">
        <v>0</v>
      </c>
      <c r="I407" s="85" t="b">
        <v>0</v>
      </c>
      <c r="J407" s="85" t="b">
        <v>0</v>
      </c>
      <c r="K407" s="85" t="b">
        <v>0</v>
      </c>
      <c r="L407" s="85" t="b">
        <v>0</v>
      </c>
    </row>
    <row r="408" spans="1:12" ht="15">
      <c r="A408" s="85" t="s">
        <v>1296</v>
      </c>
      <c r="B408" s="85" t="s">
        <v>1297</v>
      </c>
      <c r="C408" s="85">
        <v>2</v>
      </c>
      <c r="D408" s="123">
        <v>0</v>
      </c>
      <c r="E408" s="123">
        <v>1.161368002234975</v>
      </c>
      <c r="F408" s="85" t="s">
        <v>1128</v>
      </c>
      <c r="G408" s="85" t="b">
        <v>0</v>
      </c>
      <c r="H408" s="85" t="b">
        <v>0</v>
      </c>
      <c r="I408" s="85" t="b">
        <v>0</v>
      </c>
      <c r="J408" s="85" t="b">
        <v>0</v>
      </c>
      <c r="K408" s="85" t="b">
        <v>0</v>
      </c>
      <c r="L408" s="85" t="b">
        <v>0</v>
      </c>
    </row>
    <row r="409" spans="1:12" ht="15">
      <c r="A409" s="85" t="s">
        <v>1297</v>
      </c>
      <c r="B409" s="85" t="s">
        <v>1528</v>
      </c>
      <c r="C409" s="85">
        <v>2</v>
      </c>
      <c r="D409" s="123">
        <v>0</v>
      </c>
      <c r="E409" s="123">
        <v>1.161368002234975</v>
      </c>
      <c r="F409" s="85" t="s">
        <v>1128</v>
      </c>
      <c r="G409" s="85" t="b">
        <v>0</v>
      </c>
      <c r="H409" s="85" t="b">
        <v>0</v>
      </c>
      <c r="I409" s="85" t="b">
        <v>0</v>
      </c>
      <c r="J409" s="85" t="b">
        <v>0</v>
      </c>
      <c r="K409" s="85" t="b">
        <v>0</v>
      </c>
      <c r="L409" s="85" t="b">
        <v>0</v>
      </c>
    </row>
    <row r="410" spans="1:12" ht="15">
      <c r="A410" s="85" t="s">
        <v>1528</v>
      </c>
      <c r="B410" s="85" t="s">
        <v>1529</v>
      </c>
      <c r="C410" s="85">
        <v>2</v>
      </c>
      <c r="D410" s="123">
        <v>0</v>
      </c>
      <c r="E410" s="123">
        <v>1.161368002234975</v>
      </c>
      <c r="F410" s="85" t="s">
        <v>1128</v>
      </c>
      <c r="G410" s="85" t="b">
        <v>0</v>
      </c>
      <c r="H410" s="85" t="b">
        <v>0</v>
      </c>
      <c r="I410" s="85" t="b">
        <v>0</v>
      </c>
      <c r="J410" s="85" t="b">
        <v>0</v>
      </c>
      <c r="K410" s="85" t="b">
        <v>0</v>
      </c>
      <c r="L410" s="85" t="b">
        <v>0</v>
      </c>
    </row>
    <row r="411" spans="1:12" ht="15">
      <c r="A411" s="85" t="s">
        <v>1529</v>
      </c>
      <c r="B411" s="85" t="s">
        <v>1661</v>
      </c>
      <c r="C411" s="85">
        <v>2</v>
      </c>
      <c r="D411" s="123">
        <v>0</v>
      </c>
      <c r="E411" s="123">
        <v>1.161368002234975</v>
      </c>
      <c r="F411" s="85" t="s">
        <v>1128</v>
      </c>
      <c r="G411" s="85" t="b">
        <v>0</v>
      </c>
      <c r="H411" s="85" t="b">
        <v>0</v>
      </c>
      <c r="I411" s="85" t="b">
        <v>0</v>
      </c>
      <c r="J411" s="85" t="b">
        <v>0</v>
      </c>
      <c r="K411" s="85" t="b">
        <v>0</v>
      </c>
      <c r="L411"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1689</v>
      </c>
      <c r="B1" s="13" t="s">
        <v>34</v>
      </c>
    </row>
    <row r="2" spans="1:2" ht="15">
      <c r="A2" s="115" t="s">
        <v>243</v>
      </c>
      <c r="B2" s="78">
        <v>2024.966667</v>
      </c>
    </row>
    <row r="3" spans="1:2" ht="15">
      <c r="A3" s="115" t="s">
        <v>212</v>
      </c>
      <c r="B3" s="78">
        <v>115.033333</v>
      </c>
    </row>
    <row r="4" spans="1:2" ht="15">
      <c r="A4" s="115" t="s">
        <v>241</v>
      </c>
      <c r="B4" s="78">
        <v>80</v>
      </c>
    </row>
    <row r="5" spans="1:2" ht="15">
      <c r="A5" s="115" t="s">
        <v>242</v>
      </c>
      <c r="B5" s="78">
        <v>54</v>
      </c>
    </row>
    <row r="6" spans="1:2" ht="15">
      <c r="A6" s="115" t="s">
        <v>235</v>
      </c>
      <c r="B6" s="78">
        <v>54</v>
      </c>
    </row>
    <row r="7" spans="1:2" ht="15">
      <c r="A7" s="115" t="s">
        <v>244</v>
      </c>
      <c r="B7" s="78">
        <v>51.583333</v>
      </c>
    </row>
    <row r="8" spans="1:2" ht="15">
      <c r="A8" s="115" t="s">
        <v>253</v>
      </c>
      <c r="B8" s="78">
        <v>42.416667</v>
      </c>
    </row>
    <row r="9" spans="1:2" ht="15">
      <c r="A9" s="115" t="s">
        <v>239</v>
      </c>
      <c r="B9" s="78">
        <v>39.95</v>
      </c>
    </row>
    <row r="10" spans="1:2" ht="15">
      <c r="A10" s="115" t="s">
        <v>240</v>
      </c>
      <c r="B10" s="78">
        <v>35.283333</v>
      </c>
    </row>
    <row r="11" spans="1:2" ht="15">
      <c r="A11" s="115" t="s">
        <v>216</v>
      </c>
      <c r="B11" s="78">
        <v>30.416667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1705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699</v>
      </c>
      <c r="AF2" s="13" t="s">
        <v>700</v>
      </c>
      <c r="AG2" s="13" t="s">
        <v>701</v>
      </c>
      <c r="AH2" s="13" t="s">
        <v>702</v>
      </c>
      <c r="AI2" s="13" t="s">
        <v>703</v>
      </c>
      <c r="AJ2" s="13" t="s">
        <v>704</v>
      </c>
      <c r="AK2" s="13" t="s">
        <v>705</v>
      </c>
      <c r="AL2" s="13" t="s">
        <v>706</v>
      </c>
      <c r="AM2" s="13" t="s">
        <v>707</v>
      </c>
      <c r="AN2" s="13" t="s">
        <v>708</v>
      </c>
      <c r="AO2" s="13" t="s">
        <v>709</v>
      </c>
      <c r="AP2" s="13" t="s">
        <v>710</v>
      </c>
      <c r="AQ2" s="13" t="s">
        <v>711</v>
      </c>
      <c r="AR2" s="13" t="s">
        <v>712</v>
      </c>
      <c r="AS2" s="13" t="s">
        <v>713</v>
      </c>
      <c r="AT2" s="13" t="s">
        <v>192</v>
      </c>
      <c r="AU2" s="13" t="s">
        <v>714</v>
      </c>
      <c r="AV2" s="13" t="s">
        <v>715</v>
      </c>
      <c r="AW2" s="13" t="s">
        <v>716</v>
      </c>
      <c r="AX2" s="13" t="s">
        <v>717</v>
      </c>
      <c r="AY2" s="13" t="s">
        <v>718</v>
      </c>
      <c r="AZ2" s="13" t="s">
        <v>719</v>
      </c>
      <c r="BA2" s="13" t="s">
        <v>1139</v>
      </c>
      <c r="BB2" s="120" t="s">
        <v>1435</v>
      </c>
      <c r="BC2" s="120" t="s">
        <v>1442</v>
      </c>
      <c r="BD2" s="120" t="s">
        <v>1443</v>
      </c>
      <c r="BE2" s="120" t="s">
        <v>1447</v>
      </c>
      <c r="BF2" s="120" t="s">
        <v>1449</v>
      </c>
      <c r="BG2" s="120" t="s">
        <v>1456</v>
      </c>
      <c r="BH2" s="120" t="s">
        <v>1458</v>
      </c>
      <c r="BI2" s="120" t="s">
        <v>1482</v>
      </c>
      <c r="BJ2" s="120" t="s">
        <v>1487</v>
      </c>
      <c r="BK2" s="120" t="s">
        <v>1510</v>
      </c>
      <c r="BL2" s="120" t="s">
        <v>1677</v>
      </c>
      <c r="BM2" s="120" t="s">
        <v>1678</v>
      </c>
      <c r="BN2" s="120" t="s">
        <v>1679</v>
      </c>
      <c r="BO2" s="120" t="s">
        <v>1680</v>
      </c>
      <c r="BP2" s="120" t="s">
        <v>1681</v>
      </c>
      <c r="BQ2" s="120" t="s">
        <v>1682</v>
      </c>
      <c r="BR2" s="120" t="s">
        <v>1683</v>
      </c>
      <c r="BS2" s="120" t="s">
        <v>1684</v>
      </c>
      <c r="BT2" s="120" t="s">
        <v>1686</v>
      </c>
      <c r="BU2" s="3"/>
      <c r="BV2" s="3"/>
    </row>
    <row r="3" spans="1:74" ht="41.45" customHeight="1">
      <c r="A3" s="64" t="s">
        <v>212</v>
      </c>
      <c r="C3" s="65"/>
      <c r="D3" s="65" t="s">
        <v>64</v>
      </c>
      <c r="E3" s="66">
        <v>308.9020378099681</v>
      </c>
      <c r="F3" s="68">
        <v>99.69331710592307</v>
      </c>
      <c r="G3" s="100" t="s">
        <v>496</v>
      </c>
      <c r="H3" s="65"/>
      <c r="I3" s="69" t="s">
        <v>212</v>
      </c>
      <c r="J3" s="70"/>
      <c r="K3" s="70"/>
      <c r="L3" s="69" t="s">
        <v>1026</v>
      </c>
      <c r="M3" s="73">
        <v>103.20718583270323</v>
      </c>
      <c r="N3" s="74">
        <v>8114.48095703125</v>
      </c>
      <c r="O3" s="74">
        <v>4943.63232421875</v>
      </c>
      <c r="P3" s="75"/>
      <c r="Q3" s="76"/>
      <c r="R3" s="76"/>
      <c r="S3" s="48"/>
      <c r="T3" s="48">
        <v>5</v>
      </c>
      <c r="U3" s="48">
        <v>5</v>
      </c>
      <c r="V3" s="49">
        <v>115.033333</v>
      </c>
      <c r="W3" s="49">
        <v>0.01087</v>
      </c>
      <c r="X3" s="49">
        <v>0.038644</v>
      </c>
      <c r="Y3" s="49">
        <v>2.242477</v>
      </c>
      <c r="Z3" s="49">
        <v>0.125</v>
      </c>
      <c r="AA3" s="49">
        <v>0</v>
      </c>
      <c r="AB3" s="71">
        <v>3</v>
      </c>
      <c r="AC3" s="71"/>
      <c r="AD3" s="72"/>
      <c r="AE3" s="78" t="s">
        <v>720</v>
      </c>
      <c r="AF3" s="78">
        <v>379</v>
      </c>
      <c r="AG3" s="78">
        <v>169932</v>
      </c>
      <c r="AH3" s="78">
        <v>22703</v>
      </c>
      <c r="AI3" s="78">
        <v>2217</v>
      </c>
      <c r="AJ3" s="78"/>
      <c r="AK3" s="78" t="s">
        <v>775</v>
      </c>
      <c r="AL3" s="78" t="s">
        <v>822</v>
      </c>
      <c r="AM3" s="83" t="s">
        <v>858</v>
      </c>
      <c r="AN3" s="78"/>
      <c r="AO3" s="80">
        <v>39888.112280092595</v>
      </c>
      <c r="AP3" s="83" t="s">
        <v>892</v>
      </c>
      <c r="AQ3" s="78" t="b">
        <v>0</v>
      </c>
      <c r="AR3" s="78" t="b">
        <v>0</v>
      </c>
      <c r="AS3" s="78" t="b">
        <v>1</v>
      </c>
      <c r="AT3" s="78" t="s">
        <v>666</v>
      </c>
      <c r="AU3" s="78">
        <v>2632</v>
      </c>
      <c r="AV3" s="83" t="s">
        <v>937</v>
      </c>
      <c r="AW3" s="78" t="b">
        <v>1</v>
      </c>
      <c r="AX3" s="78" t="s">
        <v>969</v>
      </c>
      <c r="AY3" s="83" t="s">
        <v>970</v>
      </c>
      <c r="AZ3" s="78" t="s">
        <v>66</v>
      </c>
      <c r="BA3" s="78" t="str">
        <f>REPLACE(INDEX(GroupVertices[Group],MATCH(Vertices[[#This Row],[Vertex]],GroupVertices[Vertex],0)),1,1,"")</f>
        <v>5</v>
      </c>
      <c r="BB3" s="48" t="s">
        <v>1436</v>
      </c>
      <c r="BC3" s="48" t="s">
        <v>1436</v>
      </c>
      <c r="BD3" s="48" t="s">
        <v>1444</v>
      </c>
      <c r="BE3" s="48" t="s">
        <v>1444</v>
      </c>
      <c r="BF3" s="48" t="s">
        <v>1231</v>
      </c>
      <c r="BG3" s="48" t="s">
        <v>1231</v>
      </c>
      <c r="BH3" s="121" t="s">
        <v>1459</v>
      </c>
      <c r="BI3" s="121" t="s">
        <v>1483</v>
      </c>
      <c r="BJ3" s="121" t="s">
        <v>1488</v>
      </c>
      <c r="BK3" s="121" t="s">
        <v>1488</v>
      </c>
      <c r="BL3" s="121">
        <v>5</v>
      </c>
      <c r="BM3" s="124">
        <v>6.172839506172839</v>
      </c>
      <c r="BN3" s="121">
        <v>1</v>
      </c>
      <c r="BO3" s="124">
        <v>1.2345679012345678</v>
      </c>
      <c r="BP3" s="121">
        <v>0</v>
      </c>
      <c r="BQ3" s="124">
        <v>0</v>
      </c>
      <c r="BR3" s="121">
        <v>75</v>
      </c>
      <c r="BS3" s="124">
        <v>92.5925925925926</v>
      </c>
      <c r="BT3" s="121">
        <v>81</v>
      </c>
      <c r="BU3" s="3"/>
      <c r="BV3" s="3"/>
    </row>
    <row r="4" spans="1:77" ht="41.45" customHeight="1">
      <c r="A4" s="64" t="s">
        <v>248</v>
      </c>
      <c r="C4" s="65"/>
      <c r="D4" s="65" t="s">
        <v>64</v>
      </c>
      <c r="E4" s="66">
        <v>162</v>
      </c>
      <c r="F4" s="68">
        <v>100</v>
      </c>
      <c r="G4" s="100" t="s">
        <v>946</v>
      </c>
      <c r="H4" s="65"/>
      <c r="I4" s="69" t="s">
        <v>248</v>
      </c>
      <c r="J4" s="70"/>
      <c r="K4" s="70"/>
      <c r="L4" s="69" t="s">
        <v>1027</v>
      </c>
      <c r="M4" s="73">
        <v>1</v>
      </c>
      <c r="N4" s="74">
        <v>7856.0693359375</v>
      </c>
      <c r="O4" s="74">
        <v>5665.92724609375</v>
      </c>
      <c r="P4" s="75"/>
      <c r="Q4" s="76"/>
      <c r="R4" s="76"/>
      <c r="S4" s="86"/>
      <c r="T4" s="48">
        <v>1</v>
      </c>
      <c r="U4" s="48">
        <v>0</v>
      </c>
      <c r="V4" s="49">
        <v>0</v>
      </c>
      <c r="W4" s="49">
        <v>0.007194</v>
      </c>
      <c r="X4" s="49">
        <v>0.004867</v>
      </c>
      <c r="Y4" s="49">
        <v>0.361789</v>
      </c>
      <c r="Z4" s="49">
        <v>0</v>
      </c>
      <c r="AA4" s="49">
        <v>0</v>
      </c>
      <c r="AB4" s="71">
        <v>4</v>
      </c>
      <c r="AC4" s="71"/>
      <c r="AD4" s="72"/>
      <c r="AE4" s="78" t="s">
        <v>721</v>
      </c>
      <c r="AF4" s="78">
        <v>0</v>
      </c>
      <c r="AG4" s="78">
        <v>0</v>
      </c>
      <c r="AH4" s="78">
        <v>0</v>
      </c>
      <c r="AI4" s="78">
        <v>0</v>
      </c>
      <c r="AJ4" s="78"/>
      <c r="AK4" s="78"/>
      <c r="AL4" s="78"/>
      <c r="AM4" s="78"/>
      <c r="AN4" s="78"/>
      <c r="AO4" s="80">
        <v>40188.52856481481</v>
      </c>
      <c r="AP4" s="78"/>
      <c r="AQ4" s="78" t="b">
        <v>1</v>
      </c>
      <c r="AR4" s="78" t="b">
        <v>1</v>
      </c>
      <c r="AS4" s="78" t="b">
        <v>0</v>
      </c>
      <c r="AT4" s="78"/>
      <c r="AU4" s="78">
        <v>0</v>
      </c>
      <c r="AV4" s="83" t="s">
        <v>938</v>
      </c>
      <c r="AW4" s="78" t="b">
        <v>0</v>
      </c>
      <c r="AX4" s="78" t="s">
        <v>969</v>
      </c>
      <c r="AY4" s="83" t="s">
        <v>971</v>
      </c>
      <c r="AZ4" s="78" t="s">
        <v>65</v>
      </c>
      <c r="BA4" s="78" t="str">
        <f>REPLACE(INDEX(GroupVertices[Group],MATCH(Vertices[[#This Row],[Vertex]],GroupVertices[Vertex],0)),1,1,"")</f>
        <v>5</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163.2284195779957</v>
      </c>
      <c r="F5" s="68">
        <v>99.99743546599532</v>
      </c>
      <c r="G5" s="100" t="s">
        <v>947</v>
      </c>
      <c r="H5" s="65"/>
      <c r="I5" s="69" t="s">
        <v>213</v>
      </c>
      <c r="J5" s="70"/>
      <c r="K5" s="70"/>
      <c r="L5" s="69" t="s">
        <v>1028</v>
      </c>
      <c r="M5" s="73">
        <v>1.8546736992930777</v>
      </c>
      <c r="N5" s="74">
        <v>7650.306640625</v>
      </c>
      <c r="O5" s="74">
        <v>2605.621826171875</v>
      </c>
      <c r="P5" s="75"/>
      <c r="Q5" s="76"/>
      <c r="R5" s="76"/>
      <c r="S5" s="86"/>
      <c r="T5" s="48">
        <v>2</v>
      </c>
      <c r="U5" s="48">
        <v>1</v>
      </c>
      <c r="V5" s="49">
        <v>0</v>
      </c>
      <c r="W5" s="49">
        <v>1</v>
      </c>
      <c r="X5" s="49">
        <v>0</v>
      </c>
      <c r="Y5" s="49">
        <v>1.298233</v>
      </c>
      <c r="Z5" s="49">
        <v>0</v>
      </c>
      <c r="AA5" s="49">
        <v>0</v>
      </c>
      <c r="AB5" s="71">
        <v>5</v>
      </c>
      <c r="AC5" s="71"/>
      <c r="AD5" s="72"/>
      <c r="AE5" s="78" t="s">
        <v>722</v>
      </c>
      <c r="AF5" s="78">
        <v>1290</v>
      </c>
      <c r="AG5" s="78">
        <v>1421</v>
      </c>
      <c r="AH5" s="78">
        <v>4081</v>
      </c>
      <c r="AI5" s="78">
        <v>9511</v>
      </c>
      <c r="AJ5" s="78"/>
      <c r="AK5" s="78" t="s">
        <v>776</v>
      </c>
      <c r="AL5" s="78"/>
      <c r="AM5" s="83" t="s">
        <v>859</v>
      </c>
      <c r="AN5" s="78"/>
      <c r="AO5" s="80">
        <v>40214.813888888886</v>
      </c>
      <c r="AP5" s="83" t="s">
        <v>893</v>
      </c>
      <c r="AQ5" s="78" t="b">
        <v>0</v>
      </c>
      <c r="AR5" s="78" t="b">
        <v>0</v>
      </c>
      <c r="AS5" s="78" t="b">
        <v>1</v>
      </c>
      <c r="AT5" s="78" t="s">
        <v>666</v>
      </c>
      <c r="AU5" s="78">
        <v>162</v>
      </c>
      <c r="AV5" s="83" t="s">
        <v>938</v>
      </c>
      <c r="AW5" s="78" t="b">
        <v>0</v>
      </c>
      <c r="AX5" s="78" t="s">
        <v>969</v>
      </c>
      <c r="AY5" s="83" t="s">
        <v>972</v>
      </c>
      <c r="AZ5" s="78" t="s">
        <v>66</v>
      </c>
      <c r="BA5" s="78" t="str">
        <f>REPLACE(INDEX(GroupVertices[Group],MATCH(Vertices[[#This Row],[Vertex]],GroupVertices[Vertex],0)),1,1,"")</f>
        <v>8</v>
      </c>
      <c r="BB5" s="48" t="s">
        <v>348</v>
      </c>
      <c r="BC5" s="48" t="s">
        <v>348</v>
      </c>
      <c r="BD5" s="48" t="s">
        <v>398</v>
      </c>
      <c r="BE5" s="48" t="s">
        <v>398</v>
      </c>
      <c r="BF5" s="48" t="s">
        <v>417</v>
      </c>
      <c r="BG5" s="48" t="s">
        <v>417</v>
      </c>
      <c r="BH5" s="121" t="s">
        <v>1309</v>
      </c>
      <c r="BI5" s="121" t="s">
        <v>1309</v>
      </c>
      <c r="BJ5" s="121" t="s">
        <v>1387</v>
      </c>
      <c r="BK5" s="121" t="s">
        <v>1387</v>
      </c>
      <c r="BL5" s="121">
        <v>0</v>
      </c>
      <c r="BM5" s="124">
        <v>0</v>
      </c>
      <c r="BN5" s="121">
        <v>0</v>
      </c>
      <c r="BO5" s="124">
        <v>0</v>
      </c>
      <c r="BP5" s="121">
        <v>0</v>
      </c>
      <c r="BQ5" s="124">
        <v>0</v>
      </c>
      <c r="BR5" s="121">
        <v>24</v>
      </c>
      <c r="BS5" s="124">
        <v>100</v>
      </c>
      <c r="BT5" s="121">
        <v>24</v>
      </c>
      <c r="BU5" s="2"/>
      <c r="BV5" s="3"/>
      <c r="BW5" s="3"/>
      <c r="BX5" s="3"/>
      <c r="BY5" s="3"/>
    </row>
    <row r="6" spans="1:77" ht="41.45" customHeight="1">
      <c r="A6" s="64" t="s">
        <v>214</v>
      </c>
      <c r="C6" s="65"/>
      <c r="D6" s="65" t="s">
        <v>64</v>
      </c>
      <c r="E6" s="66">
        <v>162.56018007497622</v>
      </c>
      <c r="F6" s="68">
        <v>99.99883052918013</v>
      </c>
      <c r="G6" s="100" t="s">
        <v>469</v>
      </c>
      <c r="H6" s="65"/>
      <c r="I6" s="69" t="s">
        <v>214</v>
      </c>
      <c r="J6" s="70"/>
      <c r="K6" s="70"/>
      <c r="L6" s="69" t="s">
        <v>1029</v>
      </c>
      <c r="M6" s="73">
        <v>1.3897456419014176</v>
      </c>
      <c r="N6" s="74">
        <v>7650.306640625</v>
      </c>
      <c r="O6" s="74">
        <v>3370.251220703125</v>
      </c>
      <c r="P6" s="75"/>
      <c r="Q6" s="76"/>
      <c r="R6" s="76"/>
      <c r="S6" s="86"/>
      <c r="T6" s="48">
        <v>0</v>
      </c>
      <c r="U6" s="48">
        <v>1</v>
      </c>
      <c r="V6" s="49">
        <v>0</v>
      </c>
      <c r="W6" s="49">
        <v>1</v>
      </c>
      <c r="X6" s="49">
        <v>0</v>
      </c>
      <c r="Y6" s="49">
        <v>0.701748</v>
      </c>
      <c r="Z6" s="49">
        <v>0</v>
      </c>
      <c r="AA6" s="49">
        <v>0</v>
      </c>
      <c r="AB6" s="71">
        <v>6</v>
      </c>
      <c r="AC6" s="71"/>
      <c r="AD6" s="72"/>
      <c r="AE6" s="78" t="s">
        <v>723</v>
      </c>
      <c r="AF6" s="78">
        <v>1</v>
      </c>
      <c r="AG6" s="78">
        <v>648</v>
      </c>
      <c r="AH6" s="78">
        <v>18675</v>
      </c>
      <c r="AI6" s="78">
        <v>18342</v>
      </c>
      <c r="AJ6" s="78"/>
      <c r="AK6" s="78"/>
      <c r="AL6" s="78"/>
      <c r="AM6" s="78"/>
      <c r="AN6" s="78"/>
      <c r="AO6" s="80">
        <v>42437.04122685185</v>
      </c>
      <c r="AP6" s="83" t="s">
        <v>894</v>
      </c>
      <c r="AQ6" s="78" t="b">
        <v>1</v>
      </c>
      <c r="AR6" s="78" t="b">
        <v>0</v>
      </c>
      <c r="AS6" s="78" t="b">
        <v>0</v>
      </c>
      <c r="AT6" s="78" t="s">
        <v>666</v>
      </c>
      <c r="AU6" s="78">
        <v>358</v>
      </c>
      <c r="AV6" s="78"/>
      <c r="AW6" s="78" t="b">
        <v>0</v>
      </c>
      <c r="AX6" s="78" t="s">
        <v>969</v>
      </c>
      <c r="AY6" s="83" t="s">
        <v>973</v>
      </c>
      <c r="AZ6" s="78" t="s">
        <v>66</v>
      </c>
      <c r="BA6" s="78" t="str">
        <f>REPLACE(INDEX(GroupVertices[Group],MATCH(Vertices[[#This Row],[Vertex]],GroupVertices[Vertex],0)),1,1,"")</f>
        <v>8</v>
      </c>
      <c r="BB6" s="48"/>
      <c r="BC6" s="48"/>
      <c r="BD6" s="48"/>
      <c r="BE6" s="48"/>
      <c r="BF6" s="48" t="s">
        <v>418</v>
      </c>
      <c r="BG6" s="48" t="s">
        <v>418</v>
      </c>
      <c r="BH6" s="121" t="s">
        <v>1460</v>
      </c>
      <c r="BI6" s="121" t="s">
        <v>1460</v>
      </c>
      <c r="BJ6" s="121" t="s">
        <v>1489</v>
      </c>
      <c r="BK6" s="121" t="s">
        <v>1489</v>
      </c>
      <c r="BL6" s="121">
        <v>0</v>
      </c>
      <c r="BM6" s="124">
        <v>0</v>
      </c>
      <c r="BN6" s="121">
        <v>0</v>
      </c>
      <c r="BO6" s="124">
        <v>0</v>
      </c>
      <c r="BP6" s="121">
        <v>0</v>
      </c>
      <c r="BQ6" s="124">
        <v>0</v>
      </c>
      <c r="BR6" s="121">
        <v>24</v>
      </c>
      <c r="BS6" s="124">
        <v>100</v>
      </c>
      <c r="BT6" s="121">
        <v>24</v>
      </c>
      <c r="BU6" s="2"/>
      <c r="BV6" s="3"/>
      <c r="BW6" s="3"/>
      <c r="BX6" s="3"/>
      <c r="BY6" s="3"/>
    </row>
    <row r="7" spans="1:77" ht="41.45" customHeight="1">
      <c r="A7" s="64" t="s">
        <v>215</v>
      </c>
      <c r="C7" s="65"/>
      <c r="D7" s="65" t="s">
        <v>64</v>
      </c>
      <c r="E7" s="66">
        <v>163.3546329899502</v>
      </c>
      <c r="F7" s="68">
        <v>99.99717197411306</v>
      </c>
      <c r="G7" s="100" t="s">
        <v>470</v>
      </c>
      <c r="H7" s="65"/>
      <c r="I7" s="69" t="s">
        <v>215</v>
      </c>
      <c r="J7" s="70"/>
      <c r="K7" s="70"/>
      <c r="L7" s="69" t="s">
        <v>1030</v>
      </c>
      <c r="M7" s="73">
        <v>1.942486760585681</v>
      </c>
      <c r="N7" s="74">
        <v>6653.005859375</v>
      </c>
      <c r="O7" s="74">
        <v>7232.12890625</v>
      </c>
      <c r="P7" s="75"/>
      <c r="Q7" s="76"/>
      <c r="R7" s="76"/>
      <c r="S7" s="86"/>
      <c r="T7" s="48">
        <v>0</v>
      </c>
      <c r="U7" s="48">
        <v>3</v>
      </c>
      <c r="V7" s="49">
        <v>9.75</v>
      </c>
      <c r="W7" s="49">
        <v>0.010204</v>
      </c>
      <c r="X7" s="49">
        <v>0.020347</v>
      </c>
      <c r="Y7" s="49">
        <v>0.766913</v>
      </c>
      <c r="Z7" s="49">
        <v>0.3333333333333333</v>
      </c>
      <c r="AA7" s="49">
        <v>0</v>
      </c>
      <c r="AB7" s="71">
        <v>7</v>
      </c>
      <c r="AC7" s="71"/>
      <c r="AD7" s="72"/>
      <c r="AE7" s="78" t="s">
        <v>724</v>
      </c>
      <c r="AF7" s="78">
        <v>72</v>
      </c>
      <c r="AG7" s="78">
        <v>1567</v>
      </c>
      <c r="AH7" s="78">
        <v>64452</v>
      </c>
      <c r="AI7" s="78">
        <v>64204</v>
      </c>
      <c r="AJ7" s="78"/>
      <c r="AK7" s="78" t="s">
        <v>777</v>
      </c>
      <c r="AL7" s="78" t="s">
        <v>823</v>
      </c>
      <c r="AM7" s="83" t="s">
        <v>860</v>
      </c>
      <c r="AN7" s="78"/>
      <c r="AO7" s="80">
        <v>42065.10953703704</v>
      </c>
      <c r="AP7" s="83" t="s">
        <v>895</v>
      </c>
      <c r="AQ7" s="78" t="b">
        <v>0</v>
      </c>
      <c r="AR7" s="78" t="b">
        <v>0</v>
      </c>
      <c r="AS7" s="78" t="b">
        <v>1</v>
      </c>
      <c r="AT7" s="78" t="s">
        <v>666</v>
      </c>
      <c r="AU7" s="78">
        <v>66</v>
      </c>
      <c r="AV7" s="83" t="s">
        <v>938</v>
      </c>
      <c r="AW7" s="78" t="b">
        <v>0</v>
      </c>
      <c r="AX7" s="78" t="s">
        <v>969</v>
      </c>
      <c r="AY7" s="83" t="s">
        <v>974</v>
      </c>
      <c r="AZ7" s="78" t="s">
        <v>66</v>
      </c>
      <c r="BA7" s="78" t="str">
        <f>REPLACE(INDEX(GroupVertices[Group],MATCH(Vertices[[#This Row],[Vertex]],GroupVertices[Vertex],0)),1,1,"")</f>
        <v>2</v>
      </c>
      <c r="BB7" s="48"/>
      <c r="BC7" s="48"/>
      <c r="BD7" s="48"/>
      <c r="BE7" s="48"/>
      <c r="BF7" s="48"/>
      <c r="BG7" s="48"/>
      <c r="BH7" s="121" t="s">
        <v>1461</v>
      </c>
      <c r="BI7" s="121" t="s">
        <v>1461</v>
      </c>
      <c r="BJ7" s="121" t="s">
        <v>1490</v>
      </c>
      <c r="BK7" s="121" t="s">
        <v>1490</v>
      </c>
      <c r="BL7" s="121">
        <v>2</v>
      </c>
      <c r="BM7" s="124">
        <v>9.523809523809524</v>
      </c>
      <c r="BN7" s="121">
        <v>0</v>
      </c>
      <c r="BO7" s="124">
        <v>0</v>
      </c>
      <c r="BP7" s="121">
        <v>0</v>
      </c>
      <c r="BQ7" s="124">
        <v>0</v>
      </c>
      <c r="BR7" s="121">
        <v>19</v>
      </c>
      <c r="BS7" s="124">
        <v>90.47619047619048</v>
      </c>
      <c r="BT7" s="121">
        <v>21</v>
      </c>
      <c r="BU7" s="2"/>
      <c r="BV7" s="3"/>
      <c r="BW7" s="3"/>
      <c r="BX7" s="3"/>
      <c r="BY7" s="3"/>
    </row>
    <row r="8" spans="1:77" ht="41.45" customHeight="1">
      <c r="A8" s="64" t="s">
        <v>243</v>
      </c>
      <c r="C8" s="65"/>
      <c r="D8" s="65" t="s">
        <v>64</v>
      </c>
      <c r="E8" s="66">
        <v>174.14674418748595</v>
      </c>
      <c r="F8" s="68">
        <v>99.9746416134414</v>
      </c>
      <c r="G8" s="100" t="s">
        <v>497</v>
      </c>
      <c r="H8" s="65"/>
      <c r="I8" s="69" t="s">
        <v>243</v>
      </c>
      <c r="J8" s="70"/>
      <c r="K8" s="70"/>
      <c r="L8" s="69" t="s">
        <v>1031</v>
      </c>
      <c r="M8" s="73">
        <v>9.45110496042719</v>
      </c>
      <c r="N8" s="74">
        <v>2105.337646484375</v>
      </c>
      <c r="O8" s="74">
        <v>5064.74365234375</v>
      </c>
      <c r="P8" s="75"/>
      <c r="Q8" s="76"/>
      <c r="R8" s="76"/>
      <c r="S8" s="86"/>
      <c r="T8" s="48">
        <v>25</v>
      </c>
      <c r="U8" s="48">
        <v>18</v>
      </c>
      <c r="V8" s="49">
        <v>2024.966667</v>
      </c>
      <c r="W8" s="49">
        <v>0.018182</v>
      </c>
      <c r="X8" s="49">
        <v>0.116948</v>
      </c>
      <c r="Y8" s="49">
        <v>10.541034</v>
      </c>
      <c r="Z8" s="49">
        <v>0.014634146341463415</v>
      </c>
      <c r="AA8" s="49">
        <v>0</v>
      </c>
      <c r="AB8" s="71">
        <v>8</v>
      </c>
      <c r="AC8" s="71"/>
      <c r="AD8" s="72"/>
      <c r="AE8" s="78" t="s">
        <v>725</v>
      </c>
      <c r="AF8" s="78">
        <v>627</v>
      </c>
      <c r="AG8" s="78">
        <v>14051</v>
      </c>
      <c r="AH8" s="78">
        <v>3625</v>
      </c>
      <c r="AI8" s="78">
        <v>2071</v>
      </c>
      <c r="AJ8" s="78"/>
      <c r="AK8" s="78" t="s">
        <v>778</v>
      </c>
      <c r="AL8" s="78" t="s">
        <v>824</v>
      </c>
      <c r="AM8" s="78"/>
      <c r="AN8" s="78"/>
      <c r="AO8" s="80">
        <v>40252.60344907407</v>
      </c>
      <c r="AP8" s="83" t="s">
        <v>896</v>
      </c>
      <c r="AQ8" s="78" t="b">
        <v>0</v>
      </c>
      <c r="AR8" s="78" t="b">
        <v>0</v>
      </c>
      <c r="AS8" s="78" t="b">
        <v>1</v>
      </c>
      <c r="AT8" s="78" t="s">
        <v>666</v>
      </c>
      <c r="AU8" s="78">
        <v>419</v>
      </c>
      <c r="AV8" s="83" t="s">
        <v>938</v>
      </c>
      <c r="AW8" s="78" t="b">
        <v>1</v>
      </c>
      <c r="AX8" s="78" t="s">
        <v>969</v>
      </c>
      <c r="AY8" s="83" t="s">
        <v>975</v>
      </c>
      <c r="AZ8" s="78" t="s">
        <v>66</v>
      </c>
      <c r="BA8" s="78" t="str">
        <f>REPLACE(INDEX(GroupVertices[Group],MATCH(Vertices[[#This Row],[Vertex]],GroupVertices[Vertex],0)),1,1,"")</f>
        <v>1</v>
      </c>
      <c r="BB8" s="48" t="s">
        <v>1437</v>
      </c>
      <c r="BC8" s="48" t="s">
        <v>1437</v>
      </c>
      <c r="BD8" s="48" t="s">
        <v>1445</v>
      </c>
      <c r="BE8" s="48" t="s">
        <v>1445</v>
      </c>
      <c r="BF8" s="48" t="s">
        <v>1450</v>
      </c>
      <c r="BG8" s="48" t="s">
        <v>1450</v>
      </c>
      <c r="BH8" s="121" t="s">
        <v>1462</v>
      </c>
      <c r="BI8" s="121" t="s">
        <v>1484</v>
      </c>
      <c r="BJ8" s="121" t="s">
        <v>1491</v>
      </c>
      <c r="BK8" s="121" t="s">
        <v>1491</v>
      </c>
      <c r="BL8" s="121">
        <v>29</v>
      </c>
      <c r="BM8" s="124">
        <v>5.160142348754448</v>
      </c>
      <c r="BN8" s="121">
        <v>6</v>
      </c>
      <c r="BO8" s="124">
        <v>1.0676156583629892</v>
      </c>
      <c r="BP8" s="121">
        <v>0</v>
      </c>
      <c r="BQ8" s="124">
        <v>0</v>
      </c>
      <c r="BR8" s="121">
        <v>527</v>
      </c>
      <c r="BS8" s="124">
        <v>93.77224199288256</v>
      </c>
      <c r="BT8" s="121">
        <v>562</v>
      </c>
      <c r="BU8" s="2"/>
      <c r="BV8" s="3"/>
      <c r="BW8" s="3"/>
      <c r="BX8" s="3"/>
      <c r="BY8" s="3"/>
    </row>
    <row r="9" spans="1:77" ht="41.45" customHeight="1">
      <c r="A9" s="64" t="s">
        <v>249</v>
      </c>
      <c r="C9" s="65"/>
      <c r="D9" s="65" t="s">
        <v>64</v>
      </c>
      <c r="E9" s="66">
        <v>163.4030436137136</v>
      </c>
      <c r="F9" s="68">
        <v>99.99707090873358</v>
      </c>
      <c r="G9" s="100" t="s">
        <v>948</v>
      </c>
      <c r="H9" s="65"/>
      <c r="I9" s="69" t="s">
        <v>249</v>
      </c>
      <c r="J9" s="70"/>
      <c r="K9" s="70"/>
      <c r="L9" s="69" t="s">
        <v>1032</v>
      </c>
      <c r="M9" s="73">
        <v>1.9761684827253099</v>
      </c>
      <c r="N9" s="74">
        <v>4884.5244140625</v>
      </c>
      <c r="O9" s="74">
        <v>6999.31005859375</v>
      </c>
      <c r="P9" s="75"/>
      <c r="Q9" s="76"/>
      <c r="R9" s="76"/>
      <c r="S9" s="86"/>
      <c r="T9" s="48">
        <v>8</v>
      </c>
      <c r="U9" s="48">
        <v>0</v>
      </c>
      <c r="V9" s="49">
        <v>21.333333</v>
      </c>
      <c r="W9" s="49">
        <v>0.007634</v>
      </c>
      <c r="X9" s="49">
        <v>0.020537</v>
      </c>
      <c r="Y9" s="49">
        <v>1.872047</v>
      </c>
      <c r="Z9" s="49">
        <v>0.05357142857142857</v>
      </c>
      <c r="AA9" s="49">
        <v>0</v>
      </c>
      <c r="AB9" s="71">
        <v>9</v>
      </c>
      <c r="AC9" s="71"/>
      <c r="AD9" s="72"/>
      <c r="AE9" s="78" t="s">
        <v>726</v>
      </c>
      <c r="AF9" s="78">
        <v>594</v>
      </c>
      <c r="AG9" s="78">
        <v>1623</v>
      </c>
      <c r="AH9" s="78">
        <v>2464</v>
      </c>
      <c r="AI9" s="78">
        <v>1263</v>
      </c>
      <c r="AJ9" s="78"/>
      <c r="AK9" s="78" t="s">
        <v>779</v>
      </c>
      <c r="AL9" s="78" t="s">
        <v>825</v>
      </c>
      <c r="AM9" s="83" t="s">
        <v>861</v>
      </c>
      <c r="AN9" s="78"/>
      <c r="AO9" s="80">
        <v>39293.56012731481</v>
      </c>
      <c r="AP9" s="83" t="s">
        <v>897</v>
      </c>
      <c r="AQ9" s="78" t="b">
        <v>0</v>
      </c>
      <c r="AR9" s="78" t="b">
        <v>0</v>
      </c>
      <c r="AS9" s="78" t="b">
        <v>1</v>
      </c>
      <c r="AT9" s="78"/>
      <c r="AU9" s="78">
        <v>123</v>
      </c>
      <c r="AV9" s="83" t="s">
        <v>938</v>
      </c>
      <c r="AW9" s="78" t="b">
        <v>0</v>
      </c>
      <c r="AX9" s="78" t="s">
        <v>969</v>
      </c>
      <c r="AY9" s="83" t="s">
        <v>976</v>
      </c>
      <c r="AZ9" s="78" t="s">
        <v>65</v>
      </c>
      <c r="BA9" s="78" t="str">
        <f>REPLACE(INDEX(GroupVertices[Group],MATCH(Vertices[[#This Row],[Vertex]],GroupVertices[Vertex],0)),1,1,"")</f>
        <v>2</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216</v>
      </c>
      <c r="C10" s="65"/>
      <c r="D10" s="65" t="s">
        <v>64</v>
      </c>
      <c r="E10" s="66">
        <v>162.06829355852332</v>
      </c>
      <c r="F10" s="68">
        <v>99.99985742562535</v>
      </c>
      <c r="G10" s="100" t="s">
        <v>471</v>
      </c>
      <c r="H10" s="65"/>
      <c r="I10" s="69" t="s">
        <v>216</v>
      </c>
      <c r="J10" s="70"/>
      <c r="K10" s="70"/>
      <c r="L10" s="69" t="s">
        <v>1033</v>
      </c>
      <c r="M10" s="73">
        <v>1.0475152865898334</v>
      </c>
      <c r="N10" s="74">
        <v>5713.56201171875</v>
      </c>
      <c r="O10" s="74">
        <v>7902.87109375</v>
      </c>
      <c r="P10" s="75"/>
      <c r="Q10" s="76"/>
      <c r="R10" s="76"/>
      <c r="S10" s="86"/>
      <c r="T10" s="48">
        <v>2</v>
      </c>
      <c r="U10" s="48">
        <v>3</v>
      </c>
      <c r="V10" s="49">
        <v>30.416667</v>
      </c>
      <c r="W10" s="49">
        <v>0.010417</v>
      </c>
      <c r="X10" s="49">
        <v>0.024065</v>
      </c>
      <c r="Y10" s="49">
        <v>1.203991</v>
      </c>
      <c r="Z10" s="49">
        <v>0.2</v>
      </c>
      <c r="AA10" s="49">
        <v>0</v>
      </c>
      <c r="AB10" s="71">
        <v>10</v>
      </c>
      <c r="AC10" s="71"/>
      <c r="AD10" s="72"/>
      <c r="AE10" s="78" t="s">
        <v>727</v>
      </c>
      <c r="AF10" s="78">
        <v>174</v>
      </c>
      <c r="AG10" s="78">
        <v>79</v>
      </c>
      <c r="AH10" s="78">
        <v>163</v>
      </c>
      <c r="AI10" s="78">
        <v>290</v>
      </c>
      <c r="AJ10" s="78"/>
      <c r="AK10" s="78" t="s">
        <v>780</v>
      </c>
      <c r="AL10" s="78" t="s">
        <v>826</v>
      </c>
      <c r="AM10" s="83" t="s">
        <v>862</v>
      </c>
      <c r="AN10" s="78"/>
      <c r="AO10" s="80">
        <v>40417.92150462963</v>
      </c>
      <c r="AP10" s="83" t="s">
        <v>898</v>
      </c>
      <c r="AQ10" s="78" t="b">
        <v>0</v>
      </c>
      <c r="AR10" s="78" t="b">
        <v>0</v>
      </c>
      <c r="AS10" s="78" t="b">
        <v>0</v>
      </c>
      <c r="AT10" s="78" t="s">
        <v>666</v>
      </c>
      <c r="AU10" s="78">
        <v>2</v>
      </c>
      <c r="AV10" s="83" t="s">
        <v>939</v>
      </c>
      <c r="AW10" s="78" t="b">
        <v>0</v>
      </c>
      <c r="AX10" s="78" t="s">
        <v>969</v>
      </c>
      <c r="AY10" s="83" t="s">
        <v>977</v>
      </c>
      <c r="AZ10" s="78" t="s">
        <v>66</v>
      </c>
      <c r="BA10" s="78" t="str">
        <f>REPLACE(INDEX(GroupVertices[Group],MATCH(Vertices[[#This Row],[Vertex]],GroupVertices[Vertex],0)),1,1,"")</f>
        <v>2</v>
      </c>
      <c r="BB10" s="48" t="s">
        <v>349</v>
      </c>
      <c r="BC10" s="48" t="s">
        <v>349</v>
      </c>
      <c r="BD10" s="48" t="s">
        <v>399</v>
      </c>
      <c r="BE10" s="48" t="s">
        <v>399</v>
      </c>
      <c r="BF10" s="48" t="s">
        <v>419</v>
      </c>
      <c r="BG10" s="48" t="s">
        <v>419</v>
      </c>
      <c r="BH10" s="121" t="s">
        <v>1463</v>
      </c>
      <c r="BI10" s="121" t="s">
        <v>1463</v>
      </c>
      <c r="BJ10" s="121" t="s">
        <v>1383</v>
      </c>
      <c r="BK10" s="121" t="s">
        <v>1383</v>
      </c>
      <c r="BL10" s="121">
        <v>2</v>
      </c>
      <c r="BM10" s="124">
        <v>8.695652173913043</v>
      </c>
      <c r="BN10" s="121">
        <v>0</v>
      </c>
      <c r="BO10" s="124">
        <v>0</v>
      </c>
      <c r="BP10" s="121">
        <v>0</v>
      </c>
      <c r="BQ10" s="124">
        <v>0</v>
      </c>
      <c r="BR10" s="121">
        <v>21</v>
      </c>
      <c r="BS10" s="124">
        <v>91.30434782608695</v>
      </c>
      <c r="BT10" s="121">
        <v>23</v>
      </c>
      <c r="BU10" s="2"/>
      <c r="BV10" s="3"/>
      <c r="BW10" s="3"/>
      <c r="BX10" s="3"/>
      <c r="BY10" s="3"/>
    </row>
    <row r="11" spans="1:77" ht="41.45" customHeight="1">
      <c r="A11" s="64" t="s">
        <v>250</v>
      </c>
      <c r="C11" s="65"/>
      <c r="D11" s="65" t="s">
        <v>64</v>
      </c>
      <c r="E11" s="66">
        <v>325.6650807634618</v>
      </c>
      <c r="F11" s="68">
        <v>99.65832141353408</v>
      </c>
      <c r="G11" s="100" t="s">
        <v>949</v>
      </c>
      <c r="H11" s="65"/>
      <c r="I11" s="69" t="s">
        <v>250</v>
      </c>
      <c r="J11" s="70"/>
      <c r="K11" s="70"/>
      <c r="L11" s="69" t="s">
        <v>1034</v>
      </c>
      <c r="M11" s="73">
        <v>114.87008358287358</v>
      </c>
      <c r="N11" s="74">
        <v>4802.01708984375</v>
      </c>
      <c r="O11" s="74">
        <v>8340.56640625</v>
      </c>
      <c r="P11" s="75"/>
      <c r="Q11" s="76"/>
      <c r="R11" s="76"/>
      <c r="S11" s="86"/>
      <c r="T11" s="48">
        <v>5</v>
      </c>
      <c r="U11" s="48">
        <v>0</v>
      </c>
      <c r="V11" s="49">
        <v>6.666667</v>
      </c>
      <c r="W11" s="49">
        <v>0.007463</v>
      </c>
      <c r="X11" s="49">
        <v>0.01289</v>
      </c>
      <c r="Y11" s="49">
        <v>1.218667</v>
      </c>
      <c r="Z11" s="49">
        <v>0</v>
      </c>
      <c r="AA11" s="49">
        <v>0</v>
      </c>
      <c r="AB11" s="71">
        <v>11</v>
      </c>
      <c r="AC11" s="71"/>
      <c r="AD11" s="72"/>
      <c r="AE11" s="78" t="s">
        <v>728</v>
      </c>
      <c r="AF11" s="78">
        <v>4419</v>
      </c>
      <c r="AG11" s="78">
        <v>189323</v>
      </c>
      <c r="AH11" s="78">
        <v>46605</v>
      </c>
      <c r="AI11" s="78">
        <v>8540</v>
      </c>
      <c r="AJ11" s="78"/>
      <c r="AK11" s="78" t="s">
        <v>781</v>
      </c>
      <c r="AL11" s="78" t="s">
        <v>827</v>
      </c>
      <c r="AM11" s="83" t="s">
        <v>863</v>
      </c>
      <c r="AN11" s="78"/>
      <c r="AO11" s="80">
        <v>39877.14662037037</v>
      </c>
      <c r="AP11" s="83" t="s">
        <v>899</v>
      </c>
      <c r="AQ11" s="78" t="b">
        <v>0</v>
      </c>
      <c r="AR11" s="78" t="b">
        <v>0</v>
      </c>
      <c r="AS11" s="78" t="b">
        <v>0</v>
      </c>
      <c r="AT11" s="78"/>
      <c r="AU11" s="78">
        <v>6154</v>
      </c>
      <c r="AV11" s="83" t="s">
        <v>938</v>
      </c>
      <c r="AW11" s="78" t="b">
        <v>0</v>
      </c>
      <c r="AX11" s="78" t="s">
        <v>969</v>
      </c>
      <c r="AY11" s="83" t="s">
        <v>978</v>
      </c>
      <c r="AZ11" s="78" t="s">
        <v>65</v>
      </c>
      <c r="BA11" s="78" t="str">
        <f>REPLACE(INDEX(GroupVertices[Group],MATCH(Vertices[[#This Row],[Vertex]],GroupVertices[Vertex],0)),1,1,"")</f>
        <v>2</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217</v>
      </c>
      <c r="C12" s="65"/>
      <c r="D12" s="65" t="s">
        <v>64</v>
      </c>
      <c r="E12" s="66">
        <v>162.4374245647191</v>
      </c>
      <c r="F12" s="68">
        <v>99.9990868021067</v>
      </c>
      <c r="G12" s="100" t="s">
        <v>472</v>
      </c>
      <c r="H12" s="65"/>
      <c r="I12" s="69" t="s">
        <v>217</v>
      </c>
      <c r="J12" s="70"/>
      <c r="K12" s="70"/>
      <c r="L12" s="69" t="s">
        <v>1035</v>
      </c>
      <c r="M12" s="73">
        <v>1.3043384179045021</v>
      </c>
      <c r="N12" s="74">
        <v>3521.415283203125</v>
      </c>
      <c r="O12" s="74">
        <v>7665.322265625</v>
      </c>
      <c r="P12" s="75"/>
      <c r="Q12" s="76"/>
      <c r="R12" s="76"/>
      <c r="S12" s="86"/>
      <c r="T12" s="48">
        <v>0</v>
      </c>
      <c r="U12" s="48">
        <v>3</v>
      </c>
      <c r="V12" s="49">
        <v>9.75</v>
      </c>
      <c r="W12" s="49">
        <v>0.010204</v>
      </c>
      <c r="X12" s="49">
        <v>0.020347</v>
      </c>
      <c r="Y12" s="49">
        <v>0.766913</v>
      </c>
      <c r="Z12" s="49">
        <v>0.3333333333333333</v>
      </c>
      <c r="AA12" s="49">
        <v>0</v>
      </c>
      <c r="AB12" s="71">
        <v>12</v>
      </c>
      <c r="AC12" s="71"/>
      <c r="AD12" s="72"/>
      <c r="AE12" s="78" t="s">
        <v>676</v>
      </c>
      <c r="AF12" s="78">
        <v>30</v>
      </c>
      <c r="AG12" s="78">
        <v>506</v>
      </c>
      <c r="AH12" s="78">
        <v>20833</v>
      </c>
      <c r="AI12" s="78">
        <v>1</v>
      </c>
      <c r="AJ12" s="78"/>
      <c r="AK12" s="78" t="s">
        <v>782</v>
      </c>
      <c r="AL12" s="78"/>
      <c r="AM12" s="78"/>
      <c r="AN12" s="78"/>
      <c r="AO12" s="80">
        <v>43422.75475694444</v>
      </c>
      <c r="AP12" s="78"/>
      <c r="AQ12" s="78" t="b">
        <v>1</v>
      </c>
      <c r="AR12" s="78" t="b">
        <v>0</v>
      </c>
      <c r="AS12" s="78" t="b">
        <v>0</v>
      </c>
      <c r="AT12" s="78" t="s">
        <v>666</v>
      </c>
      <c r="AU12" s="78">
        <v>15</v>
      </c>
      <c r="AV12" s="78"/>
      <c r="AW12" s="78" t="b">
        <v>0</v>
      </c>
      <c r="AX12" s="78" t="s">
        <v>969</v>
      </c>
      <c r="AY12" s="83" t="s">
        <v>979</v>
      </c>
      <c r="AZ12" s="78" t="s">
        <v>66</v>
      </c>
      <c r="BA12" s="78" t="str">
        <f>REPLACE(INDEX(GroupVertices[Group],MATCH(Vertices[[#This Row],[Vertex]],GroupVertices[Vertex],0)),1,1,"")</f>
        <v>2</v>
      </c>
      <c r="BB12" s="48"/>
      <c r="BC12" s="48"/>
      <c r="BD12" s="48"/>
      <c r="BE12" s="48"/>
      <c r="BF12" s="48"/>
      <c r="BG12" s="48"/>
      <c r="BH12" s="121" t="s">
        <v>1461</v>
      </c>
      <c r="BI12" s="121" t="s">
        <v>1461</v>
      </c>
      <c r="BJ12" s="121" t="s">
        <v>1490</v>
      </c>
      <c r="BK12" s="121" t="s">
        <v>1490</v>
      </c>
      <c r="BL12" s="121">
        <v>2</v>
      </c>
      <c r="BM12" s="124">
        <v>9.523809523809524</v>
      </c>
      <c r="BN12" s="121">
        <v>0</v>
      </c>
      <c r="BO12" s="124">
        <v>0</v>
      </c>
      <c r="BP12" s="121">
        <v>0</v>
      </c>
      <c r="BQ12" s="124">
        <v>0</v>
      </c>
      <c r="BR12" s="121">
        <v>19</v>
      </c>
      <c r="BS12" s="124">
        <v>90.47619047619048</v>
      </c>
      <c r="BT12" s="121">
        <v>21</v>
      </c>
      <c r="BU12" s="2"/>
      <c r="BV12" s="3"/>
      <c r="BW12" s="3"/>
      <c r="BX12" s="3"/>
      <c r="BY12" s="3"/>
    </row>
    <row r="13" spans="1:77" ht="41.45" customHeight="1">
      <c r="A13" s="64" t="s">
        <v>218</v>
      </c>
      <c r="C13" s="65"/>
      <c r="D13" s="65" t="s">
        <v>64</v>
      </c>
      <c r="E13" s="66">
        <v>165.94805926298827</v>
      </c>
      <c r="F13" s="68">
        <v>99.99175775735442</v>
      </c>
      <c r="G13" s="100" t="s">
        <v>473</v>
      </c>
      <c r="H13" s="65"/>
      <c r="I13" s="69" t="s">
        <v>218</v>
      </c>
      <c r="J13" s="70"/>
      <c r="K13" s="70"/>
      <c r="L13" s="69" t="s">
        <v>1036</v>
      </c>
      <c r="M13" s="73">
        <v>3.7468647323515034</v>
      </c>
      <c r="N13" s="74">
        <v>3803.128662109375</v>
      </c>
      <c r="O13" s="74">
        <v>6053.69921875</v>
      </c>
      <c r="P13" s="75"/>
      <c r="Q13" s="76"/>
      <c r="R13" s="76"/>
      <c r="S13" s="86"/>
      <c r="T13" s="48">
        <v>1</v>
      </c>
      <c r="U13" s="48">
        <v>3</v>
      </c>
      <c r="V13" s="49">
        <v>27.75</v>
      </c>
      <c r="W13" s="49">
        <v>0.010309</v>
      </c>
      <c r="X13" s="49">
        <v>0.021461</v>
      </c>
      <c r="Y13" s="49">
        <v>0.988205</v>
      </c>
      <c r="Z13" s="49">
        <v>0.16666666666666666</v>
      </c>
      <c r="AA13" s="49">
        <v>0</v>
      </c>
      <c r="AB13" s="71">
        <v>13</v>
      </c>
      <c r="AC13" s="71"/>
      <c r="AD13" s="72"/>
      <c r="AE13" s="78" t="s">
        <v>729</v>
      </c>
      <c r="AF13" s="78">
        <v>1544</v>
      </c>
      <c r="AG13" s="78">
        <v>4567</v>
      </c>
      <c r="AH13" s="78">
        <v>2605</v>
      </c>
      <c r="AI13" s="78">
        <v>335</v>
      </c>
      <c r="AJ13" s="78"/>
      <c r="AK13" s="78" t="s">
        <v>783</v>
      </c>
      <c r="AL13" s="78"/>
      <c r="AM13" s="83" t="s">
        <v>864</v>
      </c>
      <c r="AN13" s="78"/>
      <c r="AO13" s="80">
        <v>40637.81296296296</v>
      </c>
      <c r="AP13" s="83" t="s">
        <v>900</v>
      </c>
      <c r="AQ13" s="78" t="b">
        <v>0</v>
      </c>
      <c r="AR13" s="78" t="b">
        <v>0</v>
      </c>
      <c r="AS13" s="78" t="b">
        <v>0</v>
      </c>
      <c r="AT13" s="78" t="s">
        <v>666</v>
      </c>
      <c r="AU13" s="78">
        <v>124</v>
      </c>
      <c r="AV13" s="83" t="s">
        <v>940</v>
      </c>
      <c r="AW13" s="78" t="b">
        <v>0</v>
      </c>
      <c r="AX13" s="78" t="s">
        <v>969</v>
      </c>
      <c r="AY13" s="83" t="s">
        <v>980</v>
      </c>
      <c r="AZ13" s="78" t="s">
        <v>66</v>
      </c>
      <c r="BA13" s="78" t="str">
        <f>REPLACE(INDEX(GroupVertices[Group],MATCH(Vertices[[#This Row],[Vertex]],GroupVertices[Vertex],0)),1,1,"")</f>
        <v>2</v>
      </c>
      <c r="BB13" s="48" t="s">
        <v>350</v>
      </c>
      <c r="BC13" s="48" t="s">
        <v>350</v>
      </c>
      <c r="BD13" s="48" t="s">
        <v>400</v>
      </c>
      <c r="BE13" s="48" t="s">
        <v>400</v>
      </c>
      <c r="BF13" s="48" t="s">
        <v>419</v>
      </c>
      <c r="BG13" s="48" t="s">
        <v>419</v>
      </c>
      <c r="BH13" s="121" t="s">
        <v>1463</v>
      </c>
      <c r="BI13" s="121" t="s">
        <v>1463</v>
      </c>
      <c r="BJ13" s="121" t="s">
        <v>1383</v>
      </c>
      <c r="BK13" s="121" t="s">
        <v>1383</v>
      </c>
      <c r="BL13" s="121">
        <v>2</v>
      </c>
      <c r="BM13" s="124">
        <v>8.695652173913043</v>
      </c>
      <c r="BN13" s="121">
        <v>0</v>
      </c>
      <c r="BO13" s="124">
        <v>0</v>
      </c>
      <c r="BP13" s="121">
        <v>0</v>
      </c>
      <c r="BQ13" s="124">
        <v>0</v>
      </c>
      <c r="BR13" s="121">
        <v>21</v>
      </c>
      <c r="BS13" s="124">
        <v>91.30434782608695</v>
      </c>
      <c r="BT13" s="121">
        <v>23</v>
      </c>
      <c r="BU13" s="2"/>
      <c r="BV13" s="3"/>
      <c r="BW13" s="3"/>
      <c r="BX13" s="3"/>
      <c r="BY13" s="3"/>
    </row>
    <row r="14" spans="1:77" ht="41.45" customHeight="1">
      <c r="A14" s="64" t="s">
        <v>219</v>
      </c>
      <c r="C14" s="65"/>
      <c r="D14" s="65" t="s">
        <v>64</v>
      </c>
      <c r="E14" s="66">
        <v>163.0650337227943</v>
      </c>
      <c r="F14" s="68">
        <v>99.99777656165111</v>
      </c>
      <c r="G14" s="100" t="s">
        <v>474</v>
      </c>
      <c r="H14" s="65"/>
      <c r="I14" s="69" t="s">
        <v>219</v>
      </c>
      <c r="J14" s="70"/>
      <c r="K14" s="70"/>
      <c r="L14" s="69" t="s">
        <v>1037</v>
      </c>
      <c r="M14" s="73">
        <v>1.740997887071831</v>
      </c>
      <c r="N14" s="74">
        <v>4336.466796875</v>
      </c>
      <c r="O14" s="74">
        <v>4917.1552734375</v>
      </c>
      <c r="P14" s="75"/>
      <c r="Q14" s="76"/>
      <c r="R14" s="76"/>
      <c r="S14" s="86"/>
      <c r="T14" s="48">
        <v>0</v>
      </c>
      <c r="U14" s="48">
        <v>3</v>
      </c>
      <c r="V14" s="49">
        <v>9.75</v>
      </c>
      <c r="W14" s="49">
        <v>0.010204</v>
      </c>
      <c r="X14" s="49">
        <v>0.020019</v>
      </c>
      <c r="Y14" s="49">
        <v>0.772228</v>
      </c>
      <c r="Z14" s="49">
        <v>0.3333333333333333</v>
      </c>
      <c r="AA14" s="49">
        <v>0</v>
      </c>
      <c r="AB14" s="71">
        <v>14</v>
      </c>
      <c r="AC14" s="71"/>
      <c r="AD14" s="72"/>
      <c r="AE14" s="78" t="s">
        <v>730</v>
      </c>
      <c r="AF14" s="78">
        <v>786</v>
      </c>
      <c r="AG14" s="78">
        <v>1232</v>
      </c>
      <c r="AH14" s="78">
        <v>9458</v>
      </c>
      <c r="AI14" s="78">
        <v>165</v>
      </c>
      <c r="AJ14" s="78"/>
      <c r="AK14" s="78"/>
      <c r="AL14" s="78"/>
      <c r="AM14" s="78"/>
      <c r="AN14" s="78"/>
      <c r="AO14" s="80">
        <v>40029.63613425926</v>
      </c>
      <c r="AP14" s="78"/>
      <c r="AQ14" s="78" t="b">
        <v>0</v>
      </c>
      <c r="AR14" s="78" t="b">
        <v>0</v>
      </c>
      <c r="AS14" s="78" t="b">
        <v>0</v>
      </c>
      <c r="AT14" s="78" t="s">
        <v>666</v>
      </c>
      <c r="AU14" s="78">
        <v>74</v>
      </c>
      <c r="AV14" s="83" t="s">
        <v>938</v>
      </c>
      <c r="AW14" s="78" t="b">
        <v>0</v>
      </c>
      <c r="AX14" s="78" t="s">
        <v>969</v>
      </c>
      <c r="AY14" s="83" t="s">
        <v>981</v>
      </c>
      <c r="AZ14" s="78" t="s">
        <v>66</v>
      </c>
      <c r="BA14" s="78" t="str">
        <f>REPLACE(INDEX(GroupVertices[Group],MATCH(Vertices[[#This Row],[Vertex]],GroupVertices[Vertex],0)),1,1,"")</f>
        <v>2</v>
      </c>
      <c r="BB14" s="48"/>
      <c r="BC14" s="48"/>
      <c r="BD14" s="48"/>
      <c r="BE14" s="48"/>
      <c r="BF14" s="48"/>
      <c r="BG14" s="48"/>
      <c r="BH14" s="121" t="s">
        <v>1464</v>
      </c>
      <c r="BI14" s="121" t="s">
        <v>1464</v>
      </c>
      <c r="BJ14" s="121" t="s">
        <v>1492</v>
      </c>
      <c r="BK14" s="121" t="s">
        <v>1492</v>
      </c>
      <c r="BL14" s="121">
        <v>2</v>
      </c>
      <c r="BM14" s="124">
        <v>9.523809523809524</v>
      </c>
      <c r="BN14" s="121">
        <v>0</v>
      </c>
      <c r="BO14" s="124">
        <v>0</v>
      </c>
      <c r="BP14" s="121">
        <v>0</v>
      </c>
      <c r="BQ14" s="124">
        <v>0</v>
      </c>
      <c r="BR14" s="121">
        <v>19</v>
      </c>
      <c r="BS14" s="124">
        <v>90.47619047619048</v>
      </c>
      <c r="BT14" s="121">
        <v>21</v>
      </c>
      <c r="BU14" s="2"/>
      <c r="BV14" s="3"/>
      <c r="BW14" s="3"/>
      <c r="BX14" s="3"/>
      <c r="BY14" s="3"/>
    </row>
    <row r="15" spans="1:77" ht="41.45" customHeight="1">
      <c r="A15" s="64" t="s">
        <v>220</v>
      </c>
      <c r="C15" s="65"/>
      <c r="D15" s="65" t="s">
        <v>64</v>
      </c>
      <c r="E15" s="66">
        <v>162.29132821800462</v>
      </c>
      <c r="F15" s="68">
        <v>99.9993918029841</v>
      </c>
      <c r="G15" s="100" t="s">
        <v>475</v>
      </c>
      <c r="H15" s="65"/>
      <c r="I15" s="69" t="s">
        <v>220</v>
      </c>
      <c r="J15" s="70"/>
      <c r="K15" s="70"/>
      <c r="L15" s="69" t="s">
        <v>1038</v>
      </c>
      <c r="M15" s="73">
        <v>1.202691792161694</v>
      </c>
      <c r="N15" s="74">
        <v>3885.05322265625</v>
      </c>
      <c r="O15" s="74">
        <v>9306.828125</v>
      </c>
      <c r="P15" s="75"/>
      <c r="Q15" s="76"/>
      <c r="R15" s="76"/>
      <c r="S15" s="86"/>
      <c r="T15" s="48">
        <v>0</v>
      </c>
      <c r="U15" s="48">
        <v>3</v>
      </c>
      <c r="V15" s="49">
        <v>25.75</v>
      </c>
      <c r="W15" s="49">
        <v>0.010204</v>
      </c>
      <c r="X15" s="49">
        <v>0.01894</v>
      </c>
      <c r="Y15" s="49">
        <v>0.769408</v>
      </c>
      <c r="Z15" s="49">
        <v>0</v>
      </c>
      <c r="AA15" s="49">
        <v>0</v>
      </c>
      <c r="AB15" s="71">
        <v>15</v>
      </c>
      <c r="AC15" s="71"/>
      <c r="AD15" s="72"/>
      <c r="AE15" s="78" t="s">
        <v>731</v>
      </c>
      <c r="AF15" s="78">
        <v>746</v>
      </c>
      <c r="AG15" s="78">
        <v>337</v>
      </c>
      <c r="AH15" s="78">
        <v>1750</v>
      </c>
      <c r="AI15" s="78">
        <v>1199</v>
      </c>
      <c r="AJ15" s="78"/>
      <c r="AK15" s="78" t="s">
        <v>784</v>
      </c>
      <c r="AL15" s="78" t="s">
        <v>828</v>
      </c>
      <c r="AM15" s="78"/>
      <c r="AN15" s="78"/>
      <c r="AO15" s="80">
        <v>39969.78061342592</v>
      </c>
      <c r="AP15" s="78"/>
      <c r="AQ15" s="78" t="b">
        <v>0</v>
      </c>
      <c r="AR15" s="78" t="b">
        <v>0</v>
      </c>
      <c r="AS15" s="78" t="b">
        <v>1</v>
      </c>
      <c r="AT15" s="78" t="s">
        <v>666</v>
      </c>
      <c r="AU15" s="78">
        <v>6</v>
      </c>
      <c r="AV15" s="83" t="s">
        <v>938</v>
      </c>
      <c r="AW15" s="78" t="b">
        <v>0</v>
      </c>
      <c r="AX15" s="78" t="s">
        <v>969</v>
      </c>
      <c r="AY15" s="83" t="s">
        <v>982</v>
      </c>
      <c r="AZ15" s="78" t="s">
        <v>66</v>
      </c>
      <c r="BA15" s="78" t="str">
        <f>REPLACE(INDEX(GroupVertices[Group],MATCH(Vertices[[#This Row],[Vertex]],GroupVertices[Vertex],0)),1,1,"")</f>
        <v>2</v>
      </c>
      <c r="BB15" s="48" t="s">
        <v>351</v>
      </c>
      <c r="BC15" s="48" t="s">
        <v>351</v>
      </c>
      <c r="BD15" s="48" t="s">
        <v>399</v>
      </c>
      <c r="BE15" s="48" t="s">
        <v>399</v>
      </c>
      <c r="BF15" s="48" t="s">
        <v>419</v>
      </c>
      <c r="BG15" s="48" t="s">
        <v>419</v>
      </c>
      <c r="BH15" s="121" t="s">
        <v>1463</v>
      </c>
      <c r="BI15" s="121" t="s">
        <v>1463</v>
      </c>
      <c r="BJ15" s="121" t="s">
        <v>1383</v>
      </c>
      <c r="BK15" s="121" t="s">
        <v>1383</v>
      </c>
      <c r="BL15" s="121">
        <v>2</v>
      </c>
      <c r="BM15" s="124">
        <v>8.695652173913043</v>
      </c>
      <c r="BN15" s="121">
        <v>0</v>
      </c>
      <c r="BO15" s="124">
        <v>0</v>
      </c>
      <c r="BP15" s="121">
        <v>0</v>
      </c>
      <c r="BQ15" s="124">
        <v>0</v>
      </c>
      <c r="BR15" s="121">
        <v>21</v>
      </c>
      <c r="BS15" s="124">
        <v>91.30434782608695</v>
      </c>
      <c r="BT15" s="121">
        <v>23</v>
      </c>
      <c r="BU15" s="2"/>
      <c r="BV15" s="3"/>
      <c r="BW15" s="3"/>
      <c r="BX15" s="3"/>
      <c r="BY15" s="3"/>
    </row>
    <row r="16" spans="1:77" ht="41.45" customHeight="1">
      <c r="A16" s="64" t="s">
        <v>221</v>
      </c>
      <c r="C16" s="65"/>
      <c r="D16" s="65" t="s">
        <v>64</v>
      </c>
      <c r="E16" s="66">
        <v>162.07175146022072</v>
      </c>
      <c r="F16" s="68">
        <v>99.99985020666968</v>
      </c>
      <c r="G16" s="100" t="s">
        <v>476</v>
      </c>
      <c r="H16" s="65"/>
      <c r="I16" s="69" t="s">
        <v>221</v>
      </c>
      <c r="J16" s="70"/>
      <c r="K16" s="70"/>
      <c r="L16" s="69" t="s">
        <v>1039</v>
      </c>
      <c r="M16" s="73">
        <v>1.049921123885521</v>
      </c>
      <c r="N16" s="74">
        <v>5479.38330078125</v>
      </c>
      <c r="O16" s="74">
        <v>9626.154296875</v>
      </c>
      <c r="P16" s="75"/>
      <c r="Q16" s="76"/>
      <c r="R16" s="76"/>
      <c r="S16" s="86"/>
      <c r="T16" s="48">
        <v>0</v>
      </c>
      <c r="U16" s="48">
        <v>3</v>
      </c>
      <c r="V16" s="49">
        <v>25.75</v>
      </c>
      <c r="W16" s="49">
        <v>0.010204</v>
      </c>
      <c r="X16" s="49">
        <v>0.01894</v>
      </c>
      <c r="Y16" s="49">
        <v>0.769408</v>
      </c>
      <c r="Z16" s="49">
        <v>0</v>
      </c>
      <c r="AA16" s="49">
        <v>0</v>
      </c>
      <c r="AB16" s="71">
        <v>16</v>
      </c>
      <c r="AC16" s="71"/>
      <c r="AD16" s="72"/>
      <c r="AE16" s="78" t="s">
        <v>732</v>
      </c>
      <c r="AF16" s="78">
        <v>190</v>
      </c>
      <c r="AG16" s="78">
        <v>83</v>
      </c>
      <c r="AH16" s="78">
        <v>493</v>
      </c>
      <c r="AI16" s="78">
        <v>265</v>
      </c>
      <c r="AJ16" s="78"/>
      <c r="AK16" s="78" t="s">
        <v>785</v>
      </c>
      <c r="AL16" s="78" t="s">
        <v>829</v>
      </c>
      <c r="AM16" s="83" t="s">
        <v>865</v>
      </c>
      <c r="AN16" s="78"/>
      <c r="AO16" s="80">
        <v>43479.72304398148</v>
      </c>
      <c r="AP16" s="83" t="s">
        <v>901</v>
      </c>
      <c r="AQ16" s="78" t="b">
        <v>1</v>
      </c>
      <c r="AR16" s="78" t="b">
        <v>0</v>
      </c>
      <c r="AS16" s="78" t="b">
        <v>0</v>
      </c>
      <c r="AT16" s="78" t="s">
        <v>666</v>
      </c>
      <c r="AU16" s="78">
        <v>1</v>
      </c>
      <c r="AV16" s="78"/>
      <c r="AW16" s="78" t="b">
        <v>0</v>
      </c>
      <c r="AX16" s="78" t="s">
        <v>969</v>
      </c>
      <c r="AY16" s="83" t="s">
        <v>983</v>
      </c>
      <c r="AZ16" s="78" t="s">
        <v>66</v>
      </c>
      <c r="BA16" s="78" t="str">
        <f>REPLACE(INDEX(GroupVertices[Group],MATCH(Vertices[[#This Row],[Vertex]],GroupVertices[Vertex],0)),1,1,"")</f>
        <v>2</v>
      </c>
      <c r="BB16" s="48" t="s">
        <v>352</v>
      </c>
      <c r="BC16" s="48" t="s">
        <v>352</v>
      </c>
      <c r="BD16" s="48" t="s">
        <v>399</v>
      </c>
      <c r="BE16" s="48" t="s">
        <v>399</v>
      </c>
      <c r="BF16" s="48" t="s">
        <v>419</v>
      </c>
      <c r="BG16" s="48" t="s">
        <v>419</v>
      </c>
      <c r="BH16" s="121" t="s">
        <v>1463</v>
      </c>
      <c r="BI16" s="121" t="s">
        <v>1463</v>
      </c>
      <c r="BJ16" s="121" t="s">
        <v>1383</v>
      </c>
      <c r="BK16" s="121" t="s">
        <v>1383</v>
      </c>
      <c r="BL16" s="121">
        <v>2</v>
      </c>
      <c r="BM16" s="124">
        <v>8.695652173913043</v>
      </c>
      <c r="BN16" s="121">
        <v>0</v>
      </c>
      <c r="BO16" s="124">
        <v>0</v>
      </c>
      <c r="BP16" s="121">
        <v>0</v>
      </c>
      <c r="BQ16" s="124">
        <v>0</v>
      </c>
      <c r="BR16" s="121">
        <v>21</v>
      </c>
      <c r="BS16" s="124">
        <v>91.30434782608695</v>
      </c>
      <c r="BT16" s="121">
        <v>23</v>
      </c>
      <c r="BU16" s="2"/>
      <c r="BV16" s="3"/>
      <c r="BW16" s="3"/>
      <c r="BX16" s="3"/>
      <c r="BY16" s="3"/>
    </row>
    <row r="17" spans="1:77" ht="41.45" customHeight="1">
      <c r="A17" s="64" t="s">
        <v>222</v>
      </c>
      <c r="C17" s="65"/>
      <c r="D17" s="65" t="s">
        <v>64</v>
      </c>
      <c r="E17" s="66">
        <v>162.13572264162232</v>
      </c>
      <c r="F17" s="68">
        <v>99.99971665598963</v>
      </c>
      <c r="G17" s="100" t="s">
        <v>477</v>
      </c>
      <c r="H17" s="65"/>
      <c r="I17" s="69" t="s">
        <v>222</v>
      </c>
      <c r="J17" s="70"/>
      <c r="K17" s="70"/>
      <c r="L17" s="69" t="s">
        <v>1040</v>
      </c>
      <c r="M17" s="73">
        <v>1.0944291138557447</v>
      </c>
      <c r="N17" s="74">
        <v>2181.18994140625</v>
      </c>
      <c r="O17" s="74">
        <v>372.84515380859375</v>
      </c>
      <c r="P17" s="75"/>
      <c r="Q17" s="76"/>
      <c r="R17" s="76"/>
      <c r="S17" s="86"/>
      <c r="T17" s="48">
        <v>0</v>
      </c>
      <c r="U17" s="48">
        <v>1</v>
      </c>
      <c r="V17" s="49">
        <v>0</v>
      </c>
      <c r="W17" s="49">
        <v>0.009804</v>
      </c>
      <c r="X17" s="49">
        <v>0.01473</v>
      </c>
      <c r="Y17" s="49">
        <v>0.36333</v>
      </c>
      <c r="Z17" s="49">
        <v>0</v>
      </c>
      <c r="AA17" s="49">
        <v>0</v>
      </c>
      <c r="AB17" s="71">
        <v>17</v>
      </c>
      <c r="AC17" s="71"/>
      <c r="AD17" s="72"/>
      <c r="AE17" s="78" t="s">
        <v>733</v>
      </c>
      <c r="AF17" s="78">
        <v>375</v>
      </c>
      <c r="AG17" s="78">
        <v>157</v>
      </c>
      <c r="AH17" s="78">
        <v>3553</v>
      </c>
      <c r="AI17" s="78">
        <v>5609</v>
      </c>
      <c r="AJ17" s="78"/>
      <c r="AK17" s="78" t="s">
        <v>786</v>
      </c>
      <c r="AL17" s="78" t="s">
        <v>828</v>
      </c>
      <c r="AM17" s="78"/>
      <c r="AN17" s="78"/>
      <c r="AO17" s="80">
        <v>40653.7353125</v>
      </c>
      <c r="AP17" s="83" t="s">
        <v>902</v>
      </c>
      <c r="AQ17" s="78" t="b">
        <v>0</v>
      </c>
      <c r="AR17" s="78" t="b">
        <v>0</v>
      </c>
      <c r="AS17" s="78" t="b">
        <v>0</v>
      </c>
      <c r="AT17" s="78" t="s">
        <v>666</v>
      </c>
      <c r="AU17" s="78">
        <v>4</v>
      </c>
      <c r="AV17" s="83" t="s">
        <v>941</v>
      </c>
      <c r="AW17" s="78" t="b">
        <v>0</v>
      </c>
      <c r="AX17" s="78" t="s">
        <v>969</v>
      </c>
      <c r="AY17" s="83" t="s">
        <v>984</v>
      </c>
      <c r="AZ17" s="78" t="s">
        <v>66</v>
      </c>
      <c r="BA17" s="78" t="str">
        <f>REPLACE(INDEX(GroupVertices[Group],MATCH(Vertices[[#This Row],[Vertex]],GroupVertices[Vertex],0)),1,1,"")</f>
        <v>1</v>
      </c>
      <c r="BB17" s="48"/>
      <c r="BC17" s="48"/>
      <c r="BD17" s="48"/>
      <c r="BE17" s="48"/>
      <c r="BF17" s="48" t="s">
        <v>418</v>
      </c>
      <c r="BG17" s="48" t="s">
        <v>418</v>
      </c>
      <c r="BH17" s="121" t="s">
        <v>1465</v>
      </c>
      <c r="BI17" s="121" t="s">
        <v>1465</v>
      </c>
      <c r="BJ17" s="121" t="s">
        <v>1493</v>
      </c>
      <c r="BK17" s="121" t="s">
        <v>1493</v>
      </c>
      <c r="BL17" s="121">
        <v>1</v>
      </c>
      <c r="BM17" s="124">
        <v>2.1739130434782608</v>
      </c>
      <c r="BN17" s="121">
        <v>1</v>
      </c>
      <c r="BO17" s="124">
        <v>2.1739130434782608</v>
      </c>
      <c r="BP17" s="121">
        <v>0</v>
      </c>
      <c r="BQ17" s="124">
        <v>0</v>
      </c>
      <c r="BR17" s="121">
        <v>44</v>
      </c>
      <c r="BS17" s="124">
        <v>95.65217391304348</v>
      </c>
      <c r="BT17" s="121">
        <v>46</v>
      </c>
      <c r="BU17" s="2"/>
      <c r="BV17" s="3"/>
      <c r="BW17" s="3"/>
      <c r="BX17" s="3"/>
      <c r="BY17" s="3"/>
    </row>
    <row r="18" spans="1:77" ht="41.45" customHeight="1">
      <c r="A18" s="64" t="s">
        <v>223</v>
      </c>
      <c r="C18" s="65"/>
      <c r="D18" s="65" t="s">
        <v>64</v>
      </c>
      <c r="E18" s="66">
        <v>162.2161188560865</v>
      </c>
      <c r="F18" s="68">
        <v>99.99954881527012</v>
      </c>
      <c r="G18" s="100" t="s">
        <v>478</v>
      </c>
      <c r="H18" s="65"/>
      <c r="I18" s="69" t="s">
        <v>223</v>
      </c>
      <c r="J18" s="70"/>
      <c r="K18" s="70"/>
      <c r="L18" s="69" t="s">
        <v>1041</v>
      </c>
      <c r="M18" s="73">
        <v>1.1503648309804853</v>
      </c>
      <c r="N18" s="74">
        <v>5779.44580078125</v>
      </c>
      <c r="O18" s="74">
        <v>5722.43896484375</v>
      </c>
      <c r="P18" s="75"/>
      <c r="Q18" s="76"/>
      <c r="R18" s="76"/>
      <c r="S18" s="86"/>
      <c r="T18" s="48">
        <v>0</v>
      </c>
      <c r="U18" s="48">
        <v>3</v>
      </c>
      <c r="V18" s="49">
        <v>25.75</v>
      </c>
      <c r="W18" s="49">
        <v>0.010204</v>
      </c>
      <c r="X18" s="49">
        <v>0.01894</v>
      </c>
      <c r="Y18" s="49">
        <v>0.769408</v>
      </c>
      <c r="Z18" s="49">
        <v>0</v>
      </c>
      <c r="AA18" s="49">
        <v>0</v>
      </c>
      <c r="AB18" s="71">
        <v>18</v>
      </c>
      <c r="AC18" s="71"/>
      <c r="AD18" s="72"/>
      <c r="AE18" s="78" t="s">
        <v>734</v>
      </c>
      <c r="AF18" s="78">
        <v>192</v>
      </c>
      <c r="AG18" s="78">
        <v>250</v>
      </c>
      <c r="AH18" s="78">
        <v>12488</v>
      </c>
      <c r="AI18" s="78">
        <v>4321</v>
      </c>
      <c r="AJ18" s="78"/>
      <c r="AK18" s="78" t="s">
        <v>787</v>
      </c>
      <c r="AL18" s="78" t="s">
        <v>830</v>
      </c>
      <c r="AM18" s="78"/>
      <c r="AN18" s="78"/>
      <c r="AO18" s="80">
        <v>40923.943449074075</v>
      </c>
      <c r="AP18" s="83" t="s">
        <v>903</v>
      </c>
      <c r="AQ18" s="78" t="b">
        <v>1</v>
      </c>
      <c r="AR18" s="78" t="b">
        <v>0</v>
      </c>
      <c r="AS18" s="78" t="b">
        <v>1</v>
      </c>
      <c r="AT18" s="78" t="s">
        <v>666</v>
      </c>
      <c r="AU18" s="78">
        <v>46</v>
      </c>
      <c r="AV18" s="83" t="s">
        <v>938</v>
      </c>
      <c r="AW18" s="78" t="b">
        <v>0</v>
      </c>
      <c r="AX18" s="78" t="s">
        <v>969</v>
      </c>
      <c r="AY18" s="83" t="s">
        <v>985</v>
      </c>
      <c r="AZ18" s="78" t="s">
        <v>66</v>
      </c>
      <c r="BA18" s="78" t="str">
        <f>REPLACE(INDEX(GroupVertices[Group],MATCH(Vertices[[#This Row],[Vertex]],GroupVertices[Vertex],0)),1,1,"")</f>
        <v>2</v>
      </c>
      <c r="BB18" s="48" t="s">
        <v>353</v>
      </c>
      <c r="BC18" s="48" t="s">
        <v>353</v>
      </c>
      <c r="BD18" s="48" t="s">
        <v>399</v>
      </c>
      <c r="BE18" s="48" t="s">
        <v>399</v>
      </c>
      <c r="BF18" s="48" t="s">
        <v>419</v>
      </c>
      <c r="BG18" s="48" t="s">
        <v>419</v>
      </c>
      <c r="BH18" s="121" t="s">
        <v>1463</v>
      </c>
      <c r="BI18" s="121" t="s">
        <v>1463</v>
      </c>
      <c r="BJ18" s="121" t="s">
        <v>1383</v>
      </c>
      <c r="BK18" s="121" t="s">
        <v>1383</v>
      </c>
      <c r="BL18" s="121">
        <v>2</v>
      </c>
      <c r="BM18" s="124">
        <v>8.695652173913043</v>
      </c>
      <c r="BN18" s="121">
        <v>0</v>
      </c>
      <c r="BO18" s="124">
        <v>0</v>
      </c>
      <c r="BP18" s="121">
        <v>0</v>
      </c>
      <c r="BQ18" s="124">
        <v>0</v>
      </c>
      <c r="BR18" s="121">
        <v>21</v>
      </c>
      <c r="BS18" s="124">
        <v>91.30434782608695</v>
      </c>
      <c r="BT18" s="121">
        <v>23</v>
      </c>
      <c r="BU18" s="2"/>
      <c r="BV18" s="3"/>
      <c r="BW18" s="3"/>
      <c r="BX18" s="3"/>
      <c r="BY18" s="3"/>
    </row>
    <row r="19" spans="1:77" ht="41.45" customHeight="1">
      <c r="A19" s="64" t="s">
        <v>224</v>
      </c>
      <c r="C19" s="65"/>
      <c r="D19" s="65" t="s">
        <v>64</v>
      </c>
      <c r="E19" s="66">
        <v>162.01728950848693</v>
      </c>
      <c r="F19" s="68">
        <v>99.9999639052216</v>
      </c>
      <c r="G19" s="100" t="s">
        <v>479</v>
      </c>
      <c r="H19" s="65"/>
      <c r="I19" s="69" t="s">
        <v>224</v>
      </c>
      <c r="J19" s="70"/>
      <c r="K19" s="70"/>
      <c r="L19" s="69" t="s">
        <v>1042</v>
      </c>
      <c r="M19" s="73">
        <v>1.0120291864784388</v>
      </c>
      <c r="N19" s="74">
        <v>2890.87841796875</v>
      </c>
      <c r="O19" s="74">
        <v>8582.623046875</v>
      </c>
      <c r="P19" s="75"/>
      <c r="Q19" s="76"/>
      <c r="R19" s="76"/>
      <c r="S19" s="86"/>
      <c r="T19" s="48">
        <v>0</v>
      </c>
      <c r="U19" s="48">
        <v>2</v>
      </c>
      <c r="V19" s="49">
        <v>0</v>
      </c>
      <c r="W19" s="49">
        <v>0.009901</v>
      </c>
      <c r="X19" s="49">
        <v>0.016852</v>
      </c>
      <c r="Y19" s="49">
        <v>0.631878</v>
      </c>
      <c r="Z19" s="49">
        <v>0.5</v>
      </c>
      <c r="AA19" s="49">
        <v>0</v>
      </c>
      <c r="AB19" s="71">
        <v>19</v>
      </c>
      <c r="AC19" s="71"/>
      <c r="AD19" s="72"/>
      <c r="AE19" s="78" t="s">
        <v>735</v>
      </c>
      <c r="AF19" s="78">
        <v>30</v>
      </c>
      <c r="AG19" s="78">
        <v>20</v>
      </c>
      <c r="AH19" s="78">
        <v>53</v>
      </c>
      <c r="AI19" s="78">
        <v>5</v>
      </c>
      <c r="AJ19" s="78"/>
      <c r="AK19" s="78" t="s">
        <v>788</v>
      </c>
      <c r="AL19" s="78" t="s">
        <v>831</v>
      </c>
      <c r="AM19" s="78"/>
      <c r="AN19" s="78"/>
      <c r="AO19" s="80">
        <v>43311.17627314815</v>
      </c>
      <c r="AP19" s="83" t="s">
        <v>904</v>
      </c>
      <c r="AQ19" s="78" t="b">
        <v>1</v>
      </c>
      <c r="AR19" s="78" t="b">
        <v>0</v>
      </c>
      <c r="AS19" s="78" t="b">
        <v>0</v>
      </c>
      <c r="AT19" s="78" t="s">
        <v>666</v>
      </c>
      <c r="AU19" s="78">
        <v>0</v>
      </c>
      <c r="AV19" s="78"/>
      <c r="AW19" s="78" t="b">
        <v>0</v>
      </c>
      <c r="AX19" s="78" t="s">
        <v>969</v>
      </c>
      <c r="AY19" s="83" t="s">
        <v>986</v>
      </c>
      <c r="AZ19" s="78" t="s">
        <v>66</v>
      </c>
      <c r="BA19" s="78" t="str">
        <f>REPLACE(INDEX(GroupVertices[Group],MATCH(Vertices[[#This Row],[Vertex]],GroupVertices[Vertex],0)),1,1,"")</f>
        <v>1</v>
      </c>
      <c r="BB19" s="48"/>
      <c r="BC19" s="48"/>
      <c r="BD19" s="48"/>
      <c r="BE19" s="48"/>
      <c r="BF19" s="48"/>
      <c r="BG19" s="48"/>
      <c r="BH19" s="121" t="s">
        <v>1466</v>
      </c>
      <c r="BI19" s="121" t="s">
        <v>1466</v>
      </c>
      <c r="BJ19" s="121" t="s">
        <v>1494</v>
      </c>
      <c r="BK19" s="121" t="s">
        <v>1494</v>
      </c>
      <c r="BL19" s="121">
        <v>1</v>
      </c>
      <c r="BM19" s="124">
        <v>4.3478260869565215</v>
      </c>
      <c r="BN19" s="121">
        <v>0</v>
      </c>
      <c r="BO19" s="124">
        <v>0</v>
      </c>
      <c r="BP19" s="121">
        <v>0</v>
      </c>
      <c r="BQ19" s="124">
        <v>0</v>
      </c>
      <c r="BR19" s="121">
        <v>22</v>
      </c>
      <c r="BS19" s="124">
        <v>95.65217391304348</v>
      </c>
      <c r="BT19" s="121">
        <v>23</v>
      </c>
      <c r="BU19" s="2"/>
      <c r="BV19" s="3"/>
      <c r="BW19" s="3"/>
      <c r="BX19" s="3"/>
      <c r="BY19" s="3"/>
    </row>
    <row r="20" spans="1:77" ht="41.45" customHeight="1">
      <c r="A20" s="64" t="s">
        <v>251</v>
      </c>
      <c r="C20" s="65"/>
      <c r="D20" s="65" t="s">
        <v>64</v>
      </c>
      <c r="E20" s="66">
        <v>1000</v>
      </c>
      <c r="F20" s="68">
        <v>98.25053301460039</v>
      </c>
      <c r="G20" s="100" t="s">
        <v>950</v>
      </c>
      <c r="H20" s="65"/>
      <c r="I20" s="69" t="s">
        <v>251</v>
      </c>
      <c r="J20" s="70"/>
      <c r="K20" s="70"/>
      <c r="L20" s="69" t="s">
        <v>1043</v>
      </c>
      <c r="M20" s="73">
        <v>584.0390306675074</v>
      </c>
      <c r="N20" s="74">
        <v>2526.2880859375</v>
      </c>
      <c r="O20" s="74">
        <v>8215.693359375</v>
      </c>
      <c r="P20" s="75"/>
      <c r="Q20" s="76"/>
      <c r="R20" s="76"/>
      <c r="S20" s="86"/>
      <c r="T20" s="48">
        <v>2</v>
      </c>
      <c r="U20" s="48">
        <v>0</v>
      </c>
      <c r="V20" s="49">
        <v>0</v>
      </c>
      <c r="W20" s="49">
        <v>0.009901</v>
      </c>
      <c r="X20" s="49">
        <v>0.016852</v>
      </c>
      <c r="Y20" s="49">
        <v>0.631878</v>
      </c>
      <c r="Z20" s="49">
        <v>0.5</v>
      </c>
      <c r="AA20" s="49">
        <v>0</v>
      </c>
      <c r="AB20" s="71">
        <v>20</v>
      </c>
      <c r="AC20" s="71"/>
      <c r="AD20" s="72"/>
      <c r="AE20" s="78" t="s">
        <v>736</v>
      </c>
      <c r="AF20" s="78">
        <v>12017</v>
      </c>
      <c r="AG20" s="78">
        <v>969374</v>
      </c>
      <c r="AH20" s="78">
        <v>119230</v>
      </c>
      <c r="AI20" s="78">
        <v>2336</v>
      </c>
      <c r="AJ20" s="78"/>
      <c r="AK20" s="78" t="s">
        <v>789</v>
      </c>
      <c r="AL20" s="78" t="s">
        <v>832</v>
      </c>
      <c r="AM20" s="83" t="s">
        <v>866</v>
      </c>
      <c r="AN20" s="78"/>
      <c r="AO20" s="80">
        <v>39468.17649305556</v>
      </c>
      <c r="AP20" s="83" t="s">
        <v>905</v>
      </c>
      <c r="AQ20" s="78" t="b">
        <v>0</v>
      </c>
      <c r="AR20" s="78" t="b">
        <v>0</v>
      </c>
      <c r="AS20" s="78" t="b">
        <v>1</v>
      </c>
      <c r="AT20" s="78"/>
      <c r="AU20" s="78">
        <v>27034</v>
      </c>
      <c r="AV20" s="83" t="s">
        <v>938</v>
      </c>
      <c r="AW20" s="78" t="b">
        <v>1</v>
      </c>
      <c r="AX20" s="78" t="s">
        <v>969</v>
      </c>
      <c r="AY20" s="83" t="s">
        <v>987</v>
      </c>
      <c r="AZ20" s="78" t="s">
        <v>65</v>
      </c>
      <c r="BA20" s="78" t="str">
        <f>REPLACE(INDEX(GroupVertices[Group],MATCH(Vertices[[#This Row],[Vertex]],GroupVertices[Vertex],0)),1,1,"")</f>
        <v>1</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225</v>
      </c>
      <c r="C21" s="65"/>
      <c r="D21" s="65" t="s">
        <v>64</v>
      </c>
      <c r="E21" s="66">
        <v>168.65127391491828</v>
      </c>
      <c r="F21" s="68">
        <v>99.98611433875298</v>
      </c>
      <c r="G21" s="100" t="s">
        <v>480</v>
      </c>
      <c r="H21" s="65"/>
      <c r="I21" s="69" t="s">
        <v>225</v>
      </c>
      <c r="J21" s="70"/>
      <c r="K21" s="70"/>
      <c r="L21" s="69" t="s">
        <v>1044</v>
      </c>
      <c r="M21" s="73">
        <v>5.627628038255412</v>
      </c>
      <c r="N21" s="74">
        <v>7650.306640625</v>
      </c>
      <c r="O21" s="74">
        <v>732.2797241210938</v>
      </c>
      <c r="P21" s="75"/>
      <c r="Q21" s="76"/>
      <c r="R21" s="76"/>
      <c r="S21" s="86"/>
      <c r="T21" s="48">
        <v>0</v>
      </c>
      <c r="U21" s="48">
        <v>1</v>
      </c>
      <c r="V21" s="49">
        <v>0</v>
      </c>
      <c r="W21" s="49">
        <v>1</v>
      </c>
      <c r="X21" s="49">
        <v>0</v>
      </c>
      <c r="Y21" s="49">
        <v>0.99999</v>
      </c>
      <c r="Z21" s="49">
        <v>0</v>
      </c>
      <c r="AA21" s="49">
        <v>0</v>
      </c>
      <c r="AB21" s="71">
        <v>21</v>
      </c>
      <c r="AC21" s="71"/>
      <c r="AD21" s="72"/>
      <c r="AE21" s="78" t="s">
        <v>737</v>
      </c>
      <c r="AF21" s="78">
        <v>3508</v>
      </c>
      <c r="AG21" s="78">
        <v>7694</v>
      </c>
      <c r="AH21" s="78">
        <v>40501</v>
      </c>
      <c r="AI21" s="78">
        <v>9516</v>
      </c>
      <c r="AJ21" s="78"/>
      <c r="AK21" s="78" t="s">
        <v>790</v>
      </c>
      <c r="AL21" s="78" t="s">
        <v>833</v>
      </c>
      <c r="AM21" s="83" t="s">
        <v>867</v>
      </c>
      <c r="AN21" s="78"/>
      <c r="AO21" s="80">
        <v>39563.703206018516</v>
      </c>
      <c r="AP21" s="83" t="s">
        <v>906</v>
      </c>
      <c r="AQ21" s="78" t="b">
        <v>0</v>
      </c>
      <c r="AR21" s="78" t="b">
        <v>0</v>
      </c>
      <c r="AS21" s="78" t="b">
        <v>1</v>
      </c>
      <c r="AT21" s="78" t="s">
        <v>666</v>
      </c>
      <c r="AU21" s="78">
        <v>928</v>
      </c>
      <c r="AV21" s="83" t="s">
        <v>942</v>
      </c>
      <c r="AW21" s="78" t="b">
        <v>0</v>
      </c>
      <c r="AX21" s="78" t="s">
        <v>969</v>
      </c>
      <c r="AY21" s="83" t="s">
        <v>988</v>
      </c>
      <c r="AZ21" s="78" t="s">
        <v>66</v>
      </c>
      <c r="BA21" s="78" t="str">
        <f>REPLACE(INDEX(GroupVertices[Group],MATCH(Vertices[[#This Row],[Vertex]],GroupVertices[Vertex],0)),1,1,"")</f>
        <v>7</v>
      </c>
      <c r="BB21" s="48" t="s">
        <v>354</v>
      </c>
      <c r="BC21" s="48" t="s">
        <v>354</v>
      </c>
      <c r="BD21" s="48" t="s">
        <v>401</v>
      </c>
      <c r="BE21" s="48" t="s">
        <v>401</v>
      </c>
      <c r="BF21" s="48"/>
      <c r="BG21" s="48"/>
      <c r="BH21" s="121" t="s">
        <v>1467</v>
      </c>
      <c r="BI21" s="121" t="s">
        <v>1467</v>
      </c>
      <c r="BJ21" s="121" t="s">
        <v>1495</v>
      </c>
      <c r="BK21" s="121" t="s">
        <v>1495</v>
      </c>
      <c r="BL21" s="121">
        <v>0</v>
      </c>
      <c r="BM21" s="124">
        <v>0</v>
      </c>
      <c r="BN21" s="121">
        <v>0</v>
      </c>
      <c r="BO21" s="124">
        <v>0</v>
      </c>
      <c r="BP21" s="121">
        <v>0</v>
      </c>
      <c r="BQ21" s="124">
        <v>0</v>
      </c>
      <c r="BR21" s="121">
        <v>13</v>
      </c>
      <c r="BS21" s="124">
        <v>100</v>
      </c>
      <c r="BT21" s="121">
        <v>13</v>
      </c>
      <c r="BU21" s="2"/>
      <c r="BV21" s="3"/>
      <c r="BW21" s="3"/>
      <c r="BX21" s="3"/>
      <c r="BY21" s="3"/>
    </row>
    <row r="22" spans="1:77" ht="41.45" customHeight="1">
      <c r="A22" s="64" t="s">
        <v>252</v>
      </c>
      <c r="C22" s="65"/>
      <c r="D22" s="65" t="s">
        <v>64</v>
      </c>
      <c r="E22" s="66">
        <v>162.00259342627305</v>
      </c>
      <c r="F22" s="68">
        <v>99.99999458578324</v>
      </c>
      <c r="G22" s="100" t="s">
        <v>946</v>
      </c>
      <c r="H22" s="65"/>
      <c r="I22" s="69" t="s">
        <v>252</v>
      </c>
      <c r="J22" s="70"/>
      <c r="K22" s="70"/>
      <c r="L22" s="69" t="s">
        <v>1045</v>
      </c>
      <c r="M22" s="73">
        <v>1.0018043779717658</v>
      </c>
      <c r="N22" s="74">
        <v>7650.306640625</v>
      </c>
      <c r="O22" s="74">
        <v>1491.02734375</v>
      </c>
      <c r="P22" s="75"/>
      <c r="Q22" s="76"/>
      <c r="R22" s="76"/>
      <c r="S22" s="86"/>
      <c r="T22" s="48">
        <v>1</v>
      </c>
      <c r="U22" s="48">
        <v>0</v>
      </c>
      <c r="V22" s="49">
        <v>0</v>
      </c>
      <c r="W22" s="49">
        <v>1</v>
      </c>
      <c r="X22" s="49">
        <v>0</v>
      </c>
      <c r="Y22" s="49">
        <v>0.99999</v>
      </c>
      <c r="Z22" s="49">
        <v>0</v>
      </c>
      <c r="AA22" s="49">
        <v>0</v>
      </c>
      <c r="AB22" s="71">
        <v>22</v>
      </c>
      <c r="AC22" s="71"/>
      <c r="AD22" s="72"/>
      <c r="AE22" s="78" t="s">
        <v>738</v>
      </c>
      <c r="AF22" s="78">
        <v>8</v>
      </c>
      <c r="AG22" s="78">
        <v>3</v>
      </c>
      <c r="AH22" s="78">
        <v>2</v>
      </c>
      <c r="AI22" s="78">
        <v>0</v>
      </c>
      <c r="AJ22" s="78"/>
      <c r="AK22" s="78"/>
      <c r="AL22" s="78"/>
      <c r="AM22" s="78"/>
      <c r="AN22" s="78"/>
      <c r="AO22" s="80">
        <v>42443.847546296296</v>
      </c>
      <c r="AP22" s="78"/>
      <c r="AQ22" s="78" t="b">
        <v>1</v>
      </c>
      <c r="AR22" s="78" t="b">
        <v>1</v>
      </c>
      <c r="AS22" s="78" t="b">
        <v>0</v>
      </c>
      <c r="AT22" s="78"/>
      <c r="AU22" s="78">
        <v>0</v>
      </c>
      <c r="AV22" s="78"/>
      <c r="AW22" s="78" t="b">
        <v>0</v>
      </c>
      <c r="AX22" s="78" t="s">
        <v>969</v>
      </c>
      <c r="AY22" s="83" t="s">
        <v>989</v>
      </c>
      <c r="AZ22" s="78" t="s">
        <v>65</v>
      </c>
      <c r="BA22" s="78" t="str">
        <f>REPLACE(INDEX(GroupVertices[Group],MATCH(Vertices[[#This Row],[Vertex]],GroupVertices[Vertex],0)),1,1,"")</f>
        <v>7</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226</v>
      </c>
      <c r="C23" s="65"/>
      <c r="D23" s="65" t="s">
        <v>64</v>
      </c>
      <c r="E23" s="66">
        <v>165.78035103066514</v>
      </c>
      <c r="F23" s="68">
        <v>99.99210787670481</v>
      </c>
      <c r="G23" s="100" t="s">
        <v>481</v>
      </c>
      <c r="H23" s="65"/>
      <c r="I23" s="69" t="s">
        <v>226</v>
      </c>
      <c r="J23" s="70"/>
      <c r="K23" s="70"/>
      <c r="L23" s="69" t="s">
        <v>1046</v>
      </c>
      <c r="M23" s="73">
        <v>3.6301816235106465</v>
      </c>
      <c r="N23" s="74">
        <v>9225.84765625</v>
      </c>
      <c r="O23" s="74">
        <v>799.9199829101562</v>
      </c>
      <c r="P23" s="75"/>
      <c r="Q23" s="76"/>
      <c r="R23" s="76"/>
      <c r="S23" s="86"/>
      <c r="T23" s="48">
        <v>1</v>
      </c>
      <c r="U23" s="48">
        <v>1</v>
      </c>
      <c r="V23" s="49">
        <v>0</v>
      </c>
      <c r="W23" s="49">
        <v>0</v>
      </c>
      <c r="X23" s="49">
        <v>0</v>
      </c>
      <c r="Y23" s="49">
        <v>0.99999</v>
      </c>
      <c r="Z23" s="49">
        <v>0</v>
      </c>
      <c r="AA23" s="49" t="s">
        <v>1688</v>
      </c>
      <c r="AB23" s="71">
        <v>23</v>
      </c>
      <c r="AC23" s="71"/>
      <c r="AD23" s="72"/>
      <c r="AE23" s="78" t="s">
        <v>739</v>
      </c>
      <c r="AF23" s="78">
        <v>4636</v>
      </c>
      <c r="AG23" s="78">
        <v>4373</v>
      </c>
      <c r="AH23" s="78">
        <v>4488</v>
      </c>
      <c r="AI23" s="78">
        <v>626</v>
      </c>
      <c r="AJ23" s="78"/>
      <c r="AK23" s="78" t="s">
        <v>791</v>
      </c>
      <c r="AL23" s="78" t="s">
        <v>834</v>
      </c>
      <c r="AM23" s="83" t="s">
        <v>868</v>
      </c>
      <c r="AN23" s="78"/>
      <c r="AO23" s="80">
        <v>43163.47096064815</v>
      </c>
      <c r="AP23" s="83" t="s">
        <v>907</v>
      </c>
      <c r="AQ23" s="78" t="b">
        <v>0</v>
      </c>
      <c r="AR23" s="78" t="b">
        <v>0</v>
      </c>
      <c r="AS23" s="78" t="b">
        <v>1</v>
      </c>
      <c r="AT23" s="78" t="s">
        <v>666</v>
      </c>
      <c r="AU23" s="78">
        <v>48</v>
      </c>
      <c r="AV23" s="83" t="s">
        <v>938</v>
      </c>
      <c r="AW23" s="78" t="b">
        <v>0</v>
      </c>
      <c r="AX23" s="78" t="s">
        <v>969</v>
      </c>
      <c r="AY23" s="83" t="s">
        <v>990</v>
      </c>
      <c r="AZ23" s="78" t="s">
        <v>66</v>
      </c>
      <c r="BA23" s="78" t="str">
        <f>REPLACE(INDEX(GroupVertices[Group],MATCH(Vertices[[#This Row],[Vertex]],GroupVertices[Vertex],0)),1,1,"")</f>
        <v>9</v>
      </c>
      <c r="BB23" s="48" t="s">
        <v>355</v>
      </c>
      <c r="BC23" s="48" t="s">
        <v>355</v>
      </c>
      <c r="BD23" s="48" t="s">
        <v>402</v>
      </c>
      <c r="BE23" s="48" t="s">
        <v>402</v>
      </c>
      <c r="BF23" s="48" t="s">
        <v>1232</v>
      </c>
      <c r="BG23" s="48" t="s">
        <v>1457</v>
      </c>
      <c r="BH23" s="121" t="s">
        <v>1468</v>
      </c>
      <c r="BI23" s="121" t="s">
        <v>1485</v>
      </c>
      <c r="BJ23" s="121" t="s">
        <v>1496</v>
      </c>
      <c r="BK23" s="121" t="s">
        <v>1496</v>
      </c>
      <c r="BL23" s="121">
        <v>0</v>
      </c>
      <c r="BM23" s="124">
        <v>0</v>
      </c>
      <c r="BN23" s="121">
        <v>0</v>
      </c>
      <c r="BO23" s="124">
        <v>0</v>
      </c>
      <c r="BP23" s="121">
        <v>0</v>
      </c>
      <c r="BQ23" s="124">
        <v>0</v>
      </c>
      <c r="BR23" s="121">
        <v>20</v>
      </c>
      <c r="BS23" s="124">
        <v>100</v>
      </c>
      <c r="BT23" s="121">
        <v>20</v>
      </c>
      <c r="BU23" s="2"/>
      <c r="BV23" s="3"/>
      <c r="BW23" s="3"/>
      <c r="BX23" s="3"/>
      <c r="BY23" s="3"/>
    </row>
    <row r="24" spans="1:77" ht="41.45" customHeight="1">
      <c r="A24" s="64" t="s">
        <v>227</v>
      </c>
      <c r="C24" s="65"/>
      <c r="D24" s="65" t="s">
        <v>64</v>
      </c>
      <c r="E24" s="66">
        <v>162.37431785874182</v>
      </c>
      <c r="F24" s="68">
        <v>99.99921854804784</v>
      </c>
      <c r="G24" s="100" t="s">
        <v>482</v>
      </c>
      <c r="H24" s="65"/>
      <c r="I24" s="69" t="s">
        <v>227</v>
      </c>
      <c r="J24" s="70"/>
      <c r="K24" s="70"/>
      <c r="L24" s="69" t="s">
        <v>1047</v>
      </c>
      <c r="M24" s="73">
        <v>1.2604318872582003</v>
      </c>
      <c r="N24" s="74">
        <v>6653.005859375</v>
      </c>
      <c r="O24" s="74">
        <v>1360.4661865234375</v>
      </c>
      <c r="P24" s="75"/>
      <c r="Q24" s="76"/>
      <c r="R24" s="76"/>
      <c r="S24" s="86"/>
      <c r="T24" s="48">
        <v>0</v>
      </c>
      <c r="U24" s="48">
        <v>2</v>
      </c>
      <c r="V24" s="49">
        <v>0</v>
      </c>
      <c r="W24" s="49">
        <v>0.010101</v>
      </c>
      <c r="X24" s="49">
        <v>0.018335</v>
      </c>
      <c r="Y24" s="49">
        <v>0.579976</v>
      </c>
      <c r="Z24" s="49">
        <v>0.5</v>
      </c>
      <c r="AA24" s="49">
        <v>0</v>
      </c>
      <c r="AB24" s="71">
        <v>24</v>
      </c>
      <c r="AC24" s="71"/>
      <c r="AD24" s="72"/>
      <c r="AE24" s="78" t="s">
        <v>740</v>
      </c>
      <c r="AF24" s="78">
        <v>268</v>
      </c>
      <c r="AG24" s="78">
        <v>433</v>
      </c>
      <c r="AH24" s="78">
        <v>50783</v>
      </c>
      <c r="AI24" s="78">
        <v>358</v>
      </c>
      <c r="AJ24" s="78"/>
      <c r="AK24" s="78" t="s">
        <v>792</v>
      </c>
      <c r="AL24" s="78" t="s">
        <v>835</v>
      </c>
      <c r="AM24" s="78"/>
      <c r="AN24" s="78"/>
      <c r="AO24" s="80">
        <v>41765.60046296296</v>
      </c>
      <c r="AP24" s="78"/>
      <c r="AQ24" s="78" t="b">
        <v>1</v>
      </c>
      <c r="AR24" s="78" t="b">
        <v>0</v>
      </c>
      <c r="AS24" s="78" t="b">
        <v>1</v>
      </c>
      <c r="AT24" s="78" t="s">
        <v>666</v>
      </c>
      <c r="AU24" s="78">
        <v>56</v>
      </c>
      <c r="AV24" s="83" t="s">
        <v>938</v>
      </c>
      <c r="AW24" s="78" t="b">
        <v>0</v>
      </c>
      <c r="AX24" s="78" t="s">
        <v>969</v>
      </c>
      <c r="AY24" s="83" t="s">
        <v>991</v>
      </c>
      <c r="AZ24" s="78" t="s">
        <v>66</v>
      </c>
      <c r="BA24" s="78" t="str">
        <f>REPLACE(INDEX(GroupVertices[Group],MATCH(Vertices[[#This Row],[Vertex]],GroupVertices[Vertex],0)),1,1,"")</f>
        <v>3</v>
      </c>
      <c r="BB24" s="48"/>
      <c r="BC24" s="48"/>
      <c r="BD24" s="48"/>
      <c r="BE24" s="48"/>
      <c r="BF24" s="48" t="s">
        <v>422</v>
      </c>
      <c r="BG24" s="48" t="s">
        <v>422</v>
      </c>
      <c r="BH24" s="121" t="s">
        <v>1469</v>
      </c>
      <c r="BI24" s="121" t="s">
        <v>1469</v>
      </c>
      <c r="BJ24" s="121" t="s">
        <v>1497</v>
      </c>
      <c r="BK24" s="121" t="s">
        <v>1497</v>
      </c>
      <c r="BL24" s="121">
        <v>0</v>
      </c>
      <c r="BM24" s="124">
        <v>0</v>
      </c>
      <c r="BN24" s="121">
        <v>0</v>
      </c>
      <c r="BO24" s="124">
        <v>0</v>
      </c>
      <c r="BP24" s="121">
        <v>0</v>
      </c>
      <c r="BQ24" s="124">
        <v>0</v>
      </c>
      <c r="BR24" s="121">
        <v>20</v>
      </c>
      <c r="BS24" s="124">
        <v>100</v>
      </c>
      <c r="BT24" s="121">
        <v>20</v>
      </c>
      <c r="BU24" s="2"/>
      <c r="BV24" s="3"/>
      <c r="BW24" s="3"/>
      <c r="BX24" s="3"/>
      <c r="BY24" s="3"/>
    </row>
    <row r="25" spans="1:77" ht="41.45" customHeight="1">
      <c r="A25" s="64" t="s">
        <v>241</v>
      </c>
      <c r="C25" s="65"/>
      <c r="D25" s="65" t="s">
        <v>64</v>
      </c>
      <c r="E25" s="66">
        <v>260.24071617353053</v>
      </c>
      <c r="F25" s="68">
        <v>99.79490585970453</v>
      </c>
      <c r="G25" s="100" t="s">
        <v>495</v>
      </c>
      <c r="H25" s="65"/>
      <c r="I25" s="69" t="s">
        <v>241</v>
      </c>
      <c r="J25" s="70"/>
      <c r="K25" s="70"/>
      <c r="L25" s="69" t="s">
        <v>1048</v>
      </c>
      <c r="M25" s="73">
        <v>69.35104048913719</v>
      </c>
      <c r="N25" s="74">
        <v>5094.66064453125</v>
      </c>
      <c r="O25" s="74">
        <v>1725.5167236328125</v>
      </c>
      <c r="P25" s="75"/>
      <c r="Q25" s="76"/>
      <c r="R25" s="76"/>
      <c r="S25" s="86"/>
      <c r="T25" s="48">
        <v>5</v>
      </c>
      <c r="U25" s="48">
        <v>3</v>
      </c>
      <c r="V25" s="49">
        <v>80</v>
      </c>
      <c r="W25" s="49">
        <v>0.010753</v>
      </c>
      <c r="X25" s="49">
        <v>0.028629</v>
      </c>
      <c r="Y25" s="49">
        <v>2.039028</v>
      </c>
      <c r="Z25" s="49">
        <v>0.125</v>
      </c>
      <c r="AA25" s="49">
        <v>0</v>
      </c>
      <c r="AB25" s="71">
        <v>25</v>
      </c>
      <c r="AC25" s="71"/>
      <c r="AD25" s="72"/>
      <c r="AE25" s="78" t="s">
        <v>741</v>
      </c>
      <c r="AF25" s="78">
        <v>3433</v>
      </c>
      <c r="AG25" s="78">
        <v>113642</v>
      </c>
      <c r="AH25" s="78">
        <v>24342</v>
      </c>
      <c r="AI25" s="78">
        <v>17100</v>
      </c>
      <c r="AJ25" s="78"/>
      <c r="AK25" s="78" t="s">
        <v>793</v>
      </c>
      <c r="AL25" s="78" t="s">
        <v>836</v>
      </c>
      <c r="AM25" s="83" t="s">
        <v>869</v>
      </c>
      <c r="AN25" s="78"/>
      <c r="AO25" s="80">
        <v>39382.68042824074</v>
      </c>
      <c r="AP25" s="83" t="s">
        <v>908</v>
      </c>
      <c r="AQ25" s="78" t="b">
        <v>0</v>
      </c>
      <c r="AR25" s="78" t="b">
        <v>0</v>
      </c>
      <c r="AS25" s="78" t="b">
        <v>0</v>
      </c>
      <c r="AT25" s="78" t="s">
        <v>666</v>
      </c>
      <c r="AU25" s="78">
        <v>3445</v>
      </c>
      <c r="AV25" s="83" t="s">
        <v>943</v>
      </c>
      <c r="AW25" s="78" t="b">
        <v>0</v>
      </c>
      <c r="AX25" s="78" t="s">
        <v>969</v>
      </c>
      <c r="AY25" s="83" t="s">
        <v>992</v>
      </c>
      <c r="AZ25" s="78" t="s">
        <v>66</v>
      </c>
      <c r="BA25" s="78" t="str">
        <f>REPLACE(INDEX(GroupVertices[Group],MATCH(Vertices[[#This Row],[Vertex]],GroupVertices[Vertex],0)),1,1,"")</f>
        <v>3</v>
      </c>
      <c r="BB25" s="48" t="s">
        <v>365</v>
      </c>
      <c r="BC25" s="48" t="s">
        <v>365</v>
      </c>
      <c r="BD25" s="48" t="s">
        <v>407</v>
      </c>
      <c r="BE25" s="48" t="s">
        <v>407</v>
      </c>
      <c r="BF25" s="48" t="s">
        <v>436</v>
      </c>
      <c r="BG25" s="48" t="s">
        <v>436</v>
      </c>
      <c r="BH25" s="121" t="s">
        <v>1305</v>
      </c>
      <c r="BI25" s="121" t="s">
        <v>1305</v>
      </c>
      <c r="BJ25" s="121" t="s">
        <v>1384</v>
      </c>
      <c r="BK25" s="121" t="s">
        <v>1384</v>
      </c>
      <c r="BL25" s="121">
        <v>0</v>
      </c>
      <c r="BM25" s="124">
        <v>0</v>
      </c>
      <c r="BN25" s="121">
        <v>0</v>
      </c>
      <c r="BO25" s="124">
        <v>0</v>
      </c>
      <c r="BP25" s="121">
        <v>0</v>
      </c>
      <c r="BQ25" s="124">
        <v>0</v>
      </c>
      <c r="BR25" s="121">
        <v>20</v>
      </c>
      <c r="BS25" s="124">
        <v>100</v>
      </c>
      <c r="BT25" s="121">
        <v>20</v>
      </c>
      <c r="BU25" s="2"/>
      <c r="BV25" s="3"/>
      <c r="BW25" s="3"/>
      <c r="BX25" s="3"/>
      <c r="BY25" s="3"/>
    </row>
    <row r="26" spans="1:77" ht="41.45" customHeight="1">
      <c r="A26" s="64" t="s">
        <v>228</v>
      </c>
      <c r="C26" s="65"/>
      <c r="D26" s="65" t="s">
        <v>64</v>
      </c>
      <c r="E26" s="66">
        <v>164.83980176897668</v>
      </c>
      <c r="F26" s="68">
        <v>99.99407143264928</v>
      </c>
      <c r="G26" s="100" t="s">
        <v>483</v>
      </c>
      <c r="H26" s="65"/>
      <c r="I26" s="69" t="s">
        <v>228</v>
      </c>
      <c r="J26" s="70"/>
      <c r="K26" s="70"/>
      <c r="L26" s="69" t="s">
        <v>1049</v>
      </c>
      <c r="M26" s="73">
        <v>2.975793879083575</v>
      </c>
      <c r="N26" s="74">
        <v>3521.415283203125</v>
      </c>
      <c r="O26" s="74">
        <v>1565.7779541015625</v>
      </c>
      <c r="P26" s="75"/>
      <c r="Q26" s="76"/>
      <c r="R26" s="76"/>
      <c r="S26" s="86"/>
      <c r="T26" s="48">
        <v>0</v>
      </c>
      <c r="U26" s="48">
        <v>2</v>
      </c>
      <c r="V26" s="49">
        <v>0</v>
      </c>
      <c r="W26" s="49">
        <v>0.010101</v>
      </c>
      <c r="X26" s="49">
        <v>0.018335</v>
      </c>
      <c r="Y26" s="49">
        <v>0.579976</v>
      </c>
      <c r="Z26" s="49">
        <v>0.5</v>
      </c>
      <c r="AA26" s="49">
        <v>0</v>
      </c>
      <c r="AB26" s="71">
        <v>26</v>
      </c>
      <c r="AC26" s="71"/>
      <c r="AD26" s="72"/>
      <c r="AE26" s="78" t="s">
        <v>742</v>
      </c>
      <c r="AF26" s="78">
        <v>3022</v>
      </c>
      <c r="AG26" s="78">
        <v>3285</v>
      </c>
      <c r="AH26" s="78">
        <v>2514</v>
      </c>
      <c r="AI26" s="78">
        <v>782</v>
      </c>
      <c r="AJ26" s="78"/>
      <c r="AK26" s="78" t="s">
        <v>794</v>
      </c>
      <c r="AL26" s="78" t="s">
        <v>837</v>
      </c>
      <c r="AM26" s="83" t="s">
        <v>870</v>
      </c>
      <c r="AN26" s="78"/>
      <c r="AO26" s="80">
        <v>40185.055289351854</v>
      </c>
      <c r="AP26" s="83" t="s">
        <v>909</v>
      </c>
      <c r="AQ26" s="78" t="b">
        <v>0</v>
      </c>
      <c r="AR26" s="78" t="b">
        <v>0</v>
      </c>
      <c r="AS26" s="78" t="b">
        <v>0</v>
      </c>
      <c r="AT26" s="78" t="s">
        <v>666</v>
      </c>
      <c r="AU26" s="78">
        <v>230</v>
      </c>
      <c r="AV26" s="83" t="s">
        <v>937</v>
      </c>
      <c r="AW26" s="78" t="b">
        <v>0</v>
      </c>
      <c r="AX26" s="78" t="s">
        <v>969</v>
      </c>
      <c r="AY26" s="83" t="s">
        <v>993</v>
      </c>
      <c r="AZ26" s="78" t="s">
        <v>66</v>
      </c>
      <c r="BA26" s="78" t="str">
        <f>REPLACE(INDEX(GroupVertices[Group],MATCH(Vertices[[#This Row],[Vertex]],GroupVertices[Vertex],0)),1,1,"")</f>
        <v>3</v>
      </c>
      <c r="BB26" s="48"/>
      <c r="BC26" s="48"/>
      <c r="BD26" s="48"/>
      <c r="BE26" s="48"/>
      <c r="BF26" s="48" t="s">
        <v>422</v>
      </c>
      <c r="BG26" s="48" t="s">
        <v>422</v>
      </c>
      <c r="BH26" s="121" t="s">
        <v>1469</v>
      </c>
      <c r="BI26" s="121" t="s">
        <v>1469</v>
      </c>
      <c r="BJ26" s="121" t="s">
        <v>1497</v>
      </c>
      <c r="BK26" s="121" t="s">
        <v>1497</v>
      </c>
      <c r="BL26" s="121">
        <v>0</v>
      </c>
      <c r="BM26" s="124">
        <v>0</v>
      </c>
      <c r="BN26" s="121">
        <v>0</v>
      </c>
      <c r="BO26" s="124">
        <v>0</v>
      </c>
      <c r="BP26" s="121">
        <v>0</v>
      </c>
      <c r="BQ26" s="124">
        <v>0</v>
      </c>
      <c r="BR26" s="121">
        <v>20</v>
      </c>
      <c r="BS26" s="124">
        <v>100</v>
      </c>
      <c r="BT26" s="121">
        <v>20</v>
      </c>
      <c r="BU26" s="2"/>
      <c r="BV26" s="3"/>
      <c r="BW26" s="3"/>
      <c r="BX26" s="3"/>
      <c r="BY26" s="3"/>
    </row>
    <row r="27" spans="1:77" ht="41.45" customHeight="1">
      <c r="A27" s="64" t="s">
        <v>229</v>
      </c>
      <c r="C27" s="65"/>
      <c r="D27" s="65" t="s">
        <v>64</v>
      </c>
      <c r="E27" s="66">
        <v>163.1255470024985</v>
      </c>
      <c r="F27" s="68">
        <v>99.99765022992675</v>
      </c>
      <c r="G27" s="100" t="s">
        <v>484</v>
      </c>
      <c r="H27" s="65"/>
      <c r="I27" s="69" t="s">
        <v>229</v>
      </c>
      <c r="J27" s="70"/>
      <c r="K27" s="70"/>
      <c r="L27" s="69" t="s">
        <v>1050</v>
      </c>
      <c r="M27" s="73">
        <v>1.7831000397463668</v>
      </c>
      <c r="N27" s="74">
        <v>5692.97607421875</v>
      </c>
      <c r="O27" s="74">
        <v>372.84515380859375</v>
      </c>
      <c r="P27" s="75"/>
      <c r="Q27" s="76"/>
      <c r="R27" s="76"/>
      <c r="S27" s="86"/>
      <c r="T27" s="48">
        <v>0</v>
      </c>
      <c r="U27" s="48">
        <v>2</v>
      </c>
      <c r="V27" s="49">
        <v>0</v>
      </c>
      <c r="W27" s="49">
        <v>0.010101</v>
      </c>
      <c r="X27" s="49">
        <v>0.018335</v>
      </c>
      <c r="Y27" s="49">
        <v>0.579976</v>
      </c>
      <c r="Z27" s="49">
        <v>0.5</v>
      </c>
      <c r="AA27" s="49">
        <v>0</v>
      </c>
      <c r="AB27" s="71">
        <v>27</v>
      </c>
      <c r="AC27" s="71"/>
      <c r="AD27" s="72"/>
      <c r="AE27" s="78" t="s">
        <v>743</v>
      </c>
      <c r="AF27" s="78">
        <v>2297</v>
      </c>
      <c r="AG27" s="78">
        <v>1302</v>
      </c>
      <c r="AH27" s="78">
        <v>14820</v>
      </c>
      <c r="AI27" s="78">
        <v>24699</v>
      </c>
      <c r="AJ27" s="78"/>
      <c r="AK27" s="78" t="s">
        <v>795</v>
      </c>
      <c r="AL27" s="78" t="s">
        <v>838</v>
      </c>
      <c r="AM27" s="83" t="s">
        <v>871</v>
      </c>
      <c r="AN27" s="78"/>
      <c r="AO27" s="80">
        <v>39604.94857638889</v>
      </c>
      <c r="AP27" s="83" t="s">
        <v>910</v>
      </c>
      <c r="AQ27" s="78" t="b">
        <v>0</v>
      </c>
      <c r="AR27" s="78" t="b">
        <v>0</v>
      </c>
      <c r="AS27" s="78" t="b">
        <v>0</v>
      </c>
      <c r="AT27" s="78" t="s">
        <v>666</v>
      </c>
      <c r="AU27" s="78">
        <v>95</v>
      </c>
      <c r="AV27" s="83" t="s">
        <v>944</v>
      </c>
      <c r="AW27" s="78" t="b">
        <v>0</v>
      </c>
      <c r="AX27" s="78" t="s">
        <v>969</v>
      </c>
      <c r="AY27" s="83" t="s">
        <v>994</v>
      </c>
      <c r="AZ27" s="78" t="s">
        <v>66</v>
      </c>
      <c r="BA27" s="78" t="str">
        <f>REPLACE(INDEX(GroupVertices[Group],MATCH(Vertices[[#This Row],[Vertex]],GroupVertices[Vertex],0)),1,1,"")</f>
        <v>3</v>
      </c>
      <c r="BB27" s="48"/>
      <c r="BC27" s="48"/>
      <c r="BD27" s="48"/>
      <c r="BE27" s="48"/>
      <c r="BF27" s="48" t="s">
        <v>422</v>
      </c>
      <c r="BG27" s="48" t="s">
        <v>422</v>
      </c>
      <c r="BH27" s="121" t="s">
        <v>1469</v>
      </c>
      <c r="BI27" s="121" t="s">
        <v>1469</v>
      </c>
      <c r="BJ27" s="121" t="s">
        <v>1497</v>
      </c>
      <c r="BK27" s="121" t="s">
        <v>1497</v>
      </c>
      <c r="BL27" s="121">
        <v>0</v>
      </c>
      <c r="BM27" s="124">
        <v>0</v>
      </c>
      <c r="BN27" s="121">
        <v>0</v>
      </c>
      <c r="BO27" s="124">
        <v>0</v>
      </c>
      <c r="BP27" s="121">
        <v>0</v>
      </c>
      <c r="BQ27" s="124">
        <v>0</v>
      </c>
      <c r="BR27" s="121">
        <v>20</v>
      </c>
      <c r="BS27" s="124">
        <v>100</v>
      </c>
      <c r="BT27" s="121">
        <v>20</v>
      </c>
      <c r="BU27" s="2"/>
      <c r="BV27" s="3"/>
      <c r="BW27" s="3"/>
      <c r="BX27" s="3"/>
      <c r="BY27" s="3"/>
    </row>
    <row r="28" spans="1:77" ht="41.45" customHeight="1">
      <c r="A28" s="64" t="s">
        <v>230</v>
      </c>
      <c r="C28" s="65"/>
      <c r="D28" s="65" t="s">
        <v>64</v>
      </c>
      <c r="E28" s="66">
        <v>162.29392164427765</v>
      </c>
      <c r="F28" s="68">
        <v>99.99938638876735</v>
      </c>
      <c r="G28" s="100" t="s">
        <v>485</v>
      </c>
      <c r="H28" s="65"/>
      <c r="I28" s="69" t="s">
        <v>230</v>
      </c>
      <c r="J28" s="70"/>
      <c r="K28" s="70"/>
      <c r="L28" s="69" t="s">
        <v>1051</v>
      </c>
      <c r="M28" s="73">
        <v>1.2044961701334598</v>
      </c>
      <c r="N28" s="74">
        <v>1625.361328125</v>
      </c>
      <c r="O28" s="74">
        <v>9254.08984375</v>
      </c>
      <c r="P28" s="75"/>
      <c r="Q28" s="76"/>
      <c r="R28" s="76"/>
      <c r="S28" s="86"/>
      <c r="T28" s="48">
        <v>0</v>
      </c>
      <c r="U28" s="48">
        <v>1</v>
      </c>
      <c r="V28" s="49">
        <v>0</v>
      </c>
      <c r="W28" s="49">
        <v>0.009804</v>
      </c>
      <c r="X28" s="49">
        <v>0.01473</v>
      </c>
      <c r="Y28" s="49">
        <v>0.36333</v>
      </c>
      <c r="Z28" s="49">
        <v>0</v>
      </c>
      <c r="AA28" s="49">
        <v>0</v>
      </c>
      <c r="AB28" s="71">
        <v>28</v>
      </c>
      <c r="AC28" s="71"/>
      <c r="AD28" s="72"/>
      <c r="AE28" s="78" t="s">
        <v>744</v>
      </c>
      <c r="AF28" s="78">
        <v>515</v>
      </c>
      <c r="AG28" s="78">
        <v>340</v>
      </c>
      <c r="AH28" s="78">
        <v>1431</v>
      </c>
      <c r="AI28" s="78">
        <v>809</v>
      </c>
      <c r="AJ28" s="78"/>
      <c r="AK28" s="78" t="s">
        <v>796</v>
      </c>
      <c r="AL28" s="78" t="s">
        <v>839</v>
      </c>
      <c r="AM28" s="78"/>
      <c r="AN28" s="78"/>
      <c r="AO28" s="80">
        <v>40123.61074074074</v>
      </c>
      <c r="AP28" s="83" t="s">
        <v>911</v>
      </c>
      <c r="AQ28" s="78" t="b">
        <v>0</v>
      </c>
      <c r="AR28" s="78" t="b">
        <v>0</v>
      </c>
      <c r="AS28" s="78" t="b">
        <v>1</v>
      </c>
      <c r="AT28" s="78" t="s">
        <v>668</v>
      </c>
      <c r="AU28" s="78">
        <v>5</v>
      </c>
      <c r="AV28" s="83" t="s">
        <v>941</v>
      </c>
      <c r="AW28" s="78" t="b">
        <v>0</v>
      </c>
      <c r="AX28" s="78" t="s">
        <v>969</v>
      </c>
      <c r="AY28" s="83" t="s">
        <v>995</v>
      </c>
      <c r="AZ28" s="78" t="s">
        <v>66</v>
      </c>
      <c r="BA28" s="78" t="str">
        <f>REPLACE(INDEX(GroupVertices[Group],MATCH(Vertices[[#This Row],[Vertex]],GroupVertices[Vertex],0)),1,1,"")</f>
        <v>1</v>
      </c>
      <c r="BB28" s="48" t="s">
        <v>356</v>
      </c>
      <c r="BC28" s="48" t="s">
        <v>356</v>
      </c>
      <c r="BD28" s="48" t="s">
        <v>403</v>
      </c>
      <c r="BE28" s="48" t="s">
        <v>403</v>
      </c>
      <c r="BF28" s="48" t="s">
        <v>423</v>
      </c>
      <c r="BG28" s="48" t="s">
        <v>423</v>
      </c>
      <c r="BH28" s="121" t="s">
        <v>1470</v>
      </c>
      <c r="BI28" s="121" t="s">
        <v>1470</v>
      </c>
      <c r="BJ28" s="121" t="s">
        <v>1498</v>
      </c>
      <c r="BK28" s="121" t="s">
        <v>1498</v>
      </c>
      <c r="BL28" s="121">
        <v>0</v>
      </c>
      <c r="BM28" s="124">
        <v>0</v>
      </c>
      <c r="BN28" s="121">
        <v>0</v>
      </c>
      <c r="BO28" s="124">
        <v>0</v>
      </c>
      <c r="BP28" s="121">
        <v>0</v>
      </c>
      <c r="BQ28" s="124">
        <v>0</v>
      </c>
      <c r="BR28" s="121">
        <v>22</v>
      </c>
      <c r="BS28" s="124">
        <v>100</v>
      </c>
      <c r="BT28" s="121">
        <v>22</v>
      </c>
      <c r="BU28" s="2"/>
      <c r="BV28" s="3"/>
      <c r="BW28" s="3"/>
      <c r="BX28" s="3"/>
      <c r="BY28" s="3"/>
    </row>
    <row r="29" spans="1:77" ht="41.45" customHeight="1">
      <c r="A29" s="64" t="s">
        <v>231</v>
      </c>
      <c r="C29" s="65"/>
      <c r="D29" s="65" t="s">
        <v>64</v>
      </c>
      <c r="E29" s="66">
        <v>162.33195856294887</v>
      </c>
      <c r="F29" s="68">
        <v>99.99930698025489</v>
      </c>
      <c r="G29" s="100" t="s">
        <v>486</v>
      </c>
      <c r="H29" s="65"/>
      <c r="I29" s="69" t="s">
        <v>231</v>
      </c>
      <c r="J29" s="70"/>
      <c r="K29" s="70"/>
      <c r="L29" s="69" t="s">
        <v>1052</v>
      </c>
      <c r="M29" s="73">
        <v>1.2309603803860252</v>
      </c>
      <c r="N29" s="74">
        <v>4306.07470703125</v>
      </c>
      <c r="O29" s="74">
        <v>447.4205017089844</v>
      </c>
      <c r="P29" s="75"/>
      <c r="Q29" s="76"/>
      <c r="R29" s="76"/>
      <c r="S29" s="86"/>
      <c r="T29" s="48">
        <v>0</v>
      </c>
      <c r="U29" s="48">
        <v>2</v>
      </c>
      <c r="V29" s="49">
        <v>0</v>
      </c>
      <c r="W29" s="49">
        <v>0.010101</v>
      </c>
      <c r="X29" s="49">
        <v>0.018335</v>
      </c>
      <c r="Y29" s="49">
        <v>0.579976</v>
      </c>
      <c r="Z29" s="49">
        <v>0.5</v>
      </c>
      <c r="AA29" s="49">
        <v>0</v>
      </c>
      <c r="AB29" s="71">
        <v>29</v>
      </c>
      <c r="AC29" s="71"/>
      <c r="AD29" s="72"/>
      <c r="AE29" s="78" t="s">
        <v>745</v>
      </c>
      <c r="AF29" s="78">
        <v>337</v>
      </c>
      <c r="AG29" s="78">
        <v>384</v>
      </c>
      <c r="AH29" s="78">
        <v>925</v>
      </c>
      <c r="AI29" s="78">
        <v>5828</v>
      </c>
      <c r="AJ29" s="78"/>
      <c r="AK29" s="78" t="s">
        <v>797</v>
      </c>
      <c r="AL29" s="78" t="s">
        <v>840</v>
      </c>
      <c r="AM29" s="78"/>
      <c r="AN29" s="78"/>
      <c r="AO29" s="80">
        <v>43492.79601851852</v>
      </c>
      <c r="AP29" s="83" t="s">
        <v>912</v>
      </c>
      <c r="AQ29" s="78" t="b">
        <v>1</v>
      </c>
      <c r="AR29" s="78" t="b">
        <v>0</v>
      </c>
      <c r="AS29" s="78" t="b">
        <v>1</v>
      </c>
      <c r="AT29" s="78" t="s">
        <v>666</v>
      </c>
      <c r="AU29" s="78">
        <v>7</v>
      </c>
      <c r="AV29" s="78"/>
      <c r="AW29" s="78" t="b">
        <v>0</v>
      </c>
      <c r="AX29" s="78" t="s">
        <v>969</v>
      </c>
      <c r="AY29" s="83" t="s">
        <v>996</v>
      </c>
      <c r="AZ29" s="78" t="s">
        <v>66</v>
      </c>
      <c r="BA29" s="78" t="str">
        <f>REPLACE(INDEX(GroupVertices[Group],MATCH(Vertices[[#This Row],[Vertex]],GroupVertices[Vertex],0)),1,1,"")</f>
        <v>3</v>
      </c>
      <c r="BB29" s="48"/>
      <c r="BC29" s="48"/>
      <c r="BD29" s="48"/>
      <c r="BE29" s="48"/>
      <c r="BF29" s="48" t="s">
        <v>422</v>
      </c>
      <c r="BG29" s="48" t="s">
        <v>422</v>
      </c>
      <c r="BH29" s="121" t="s">
        <v>1469</v>
      </c>
      <c r="BI29" s="121" t="s">
        <v>1469</v>
      </c>
      <c r="BJ29" s="121" t="s">
        <v>1497</v>
      </c>
      <c r="BK29" s="121" t="s">
        <v>1497</v>
      </c>
      <c r="BL29" s="121">
        <v>0</v>
      </c>
      <c r="BM29" s="124">
        <v>0</v>
      </c>
      <c r="BN29" s="121">
        <v>0</v>
      </c>
      <c r="BO29" s="124">
        <v>0</v>
      </c>
      <c r="BP29" s="121">
        <v>0</v>
      </c>
      <c r="BQ29" s="124">
        <v>0</v>
      </c>
      <c r="BR29" s="121">
        <v>20</v>
      </c>
      <c r="BS29" s="124">
        <v>100</v>
      </c>
      <c r="BT29" s="121">
        <v>20</v>
      </c>
      <c r="BU29" s="2"/>
      <c r="BV29" s="3"/>
      <c r="BW29" s="3"/>
      <c r="BX29" s="3"/>
      <c r="BY29" s="3"/>
    </row>
    <row r="30" spans="1:77" ht="41.45" customHeight="1">
      <c r="A30" s="64" t="s">
        <v>232</v>
      </c>
      <c r="C30" s="65"/>
      <c r="D30" s="65" t="s">
        <v>64</v>
      </c>
      <c r="E30" s="66">
        <v>162.089905444132</v>
      </c>
      <c r="F30" s="68">
        <v>99.99981230715237</v>
      </c>
      <c r="G30" s="100" t="s">
        <v>487</v>
      </c>
      <c r="H30" s="65"/>
      <c r="I30" s="69" t="s">
        <v>232</v>
      </c>
      <c r="J30" s="70"/>
      <c r="K30" s="70"/>
      <c r="L30" s="69" t="s">
        <v>1053</v>
      </c>
      <c r="M30" s="73">
        <v>1.062551769687882</v>
      </c>
      <c r="N30" s="74">
        <v>3094.484130859375</v>
      </c>
      <c r="O30" s="74">
        <v>2562.47802734375</v>
      </c>
      <c r="P30" s="75"/>
      <c r="Q30" s="76"/>
      <c r="R30" s="76"/>
      <c r="S30" s="86"/>
      <c r="T30" s="48">
        <v>0</v>
      </c>
      <c r="U30" s="48">
        <v>1</v>
      </c>
      <c r="V30" s="49">
        <v>0</v>
      </c>
      <c r="W30" s="49">
        <v>0.009804</v>
      </c>
      <c r="X30" s="49">
        <v>0.01473</v>
      </c>
      <c r="Y30" s="49">
        <v>0.36333</v>
      </c>
      <c r="Z30" s="49">
        <v>0</v>
      </c>
      <c r="AA30" s="49">
        <v>0</v>
      </c>
      <c r="AB30" s="71">
        <v>30</v>
      </c>
      <c r="AC30" s="71"/>
      <c r="AD30" s="72"/>
      <c r="AE30" s="78" t="s">
        <v>746</v>
      </c>
      <c r="AF30" s="78">
        <v>39</v>
      </c>
      <c r="AG30" s="78">
        <v>104</v>
      </c>
      <c r="AH30" s="78">
        <v>128</v>
      </c>
      <c r="AI30" s="78">
        <v>43</v>
      </c>
      <c r="AJ30" s="78"/>
      <c r="AK30" s="78" t="s">
        <v>798</v>
      </c>
      <c r="AL30" s="78" t="s">
        <v>841</v>
      </c>
      <c r="AM30" s="83" t="s">
        <v>872</v>
      </c>
      <c r="AN30" s="78"/>
      <c r="AO30" s="80">
        <v>43150.32592592593</v>
      </c>
      <c r="AP30" s="83" t="s">
        <v>913</v>
      </c>
      <c r="AQ30" s="78" t="b">
        <v>0</v>
      </c>
      <c r="AR30" s="78" t="b">
        <v>0</v>
      </c>
      <c r="AS30" s="78" t="b">
        <v>0</v>
      </c>
      <c r="AT30" s="78" t="s">
        <v>666</v>
      </c>
      <c r="AU30" s="78">
        <v>2</v>
      </c>
      <c r="AV30" s="83" t="s">
        <v>938</v>
      </c>
      <c r="AW30" s="78" t="b">
        <v>0</v>
      </c>
      <c r="AX30" s="78" t="s">
        <v>969</v>
      </c>
      <c r="AY30" s="83" t="s">
        <v>997</v>
      </c>
      <c r="AZ30" s="78" t="s">
        <v>66</v>
      </c>
      <c r="BA30" s="78" t="str">
        <f>REPLACE(INDEX(GroupVertices[Group],MATCH(Vertices[[#This Row],[Vertex]],GroupVertices[Vertex],0)),1,1,"")</f>
        <v>1</v>
      </c>
      <c r="BB30" s="48"/>
      <c r="BC30" s="48"/>
      <c r="BD30" s="48"/>
      <c r="BE30" s="48"/>
      <c r="BF30" s="48" t="s">
        <v>424</v>
      </c>
      <c r="BG30" s="48" t="s">
        <v>424</v>
      </c>
      <c r="BH30" s="121" t="s">
        <v>1471</v>
      </c>
      <c r="BI30" s="121" t="s">
        <v>1471</v>
      </c>
      <c r="BJ30" s="121" t="s">
        <v>1499</v>
      </c>
      <c r="BK30" s="121" t="s">
        <v>1499</v>
      </c>
      <c r="BL30" s="121">
        <v>1</v>
      </c>
      <c r="BM30" s="124">
        <v>4.3478260869565215</v>
      </c>
      <c r="BN30" s="121">
        <v>0</v>
      </c>
      <c r="BO30" s="124">
        <v>0</v>
      </c>
      <c r="BP30" s="121">
        <v>0</v>
      </c>
      <c r="BQ30" s="124">
        <v>0</v>
      </c>
      <c r="BR30" s="121">
        <v>22</v>
      </c>
      <c r="BS30" s="124">
        <v>95.65217391304348</v>
      </c>
      <c r="BT30" s="121">
        <v>23</v>
      </c>
      <c r="BU30" s="2"/>
      <c r="BV30" s="3"/>
      <c r="BW30" s="3"/>
      <c r="BX30" s="3"/>
      <c r="BY30" s="3"/>
    </row>
    <row r="31" spans="1:77" ht="41.45" customHeight="1">
      <c r="A31" s="64" t="s">
        <v>233</v>
      </c>
      <c r="C31" s="65"/>
      <c r="D31" s="65" t="s">
        <v>64</v>
      </c>
      <c r="E31" s="66">
        <v>162.11670418228672</v>
      </c>
      <c r="F31" s="68">
        <v>99.99975636024585</v>
      </c>
      <c r="G31" s="100" t="s">
        <v>488</v>
      </c>
      <c r="H31" s="65"/>
      <c r="I31" s="69" t="s">
        <v>233</v>
      </c>
      <c r="J31" s="70"/>
      <c r="K31" s="70"/>
      <c r="L31" s="69" t="s">
        <v>1054</v>
      </c>
      <c r="M31" s="73">
        <v>1.081197008729462</v>
      </c>
      <c r="N31" s="74">
        <v>205.92483520507812</v>
      </c>
      <c r="O31" s="74">
        <v>1411.5904541015625</v>
      </c>
      <c r="P31" s="75"/>
      <c r="Q31" s="76"/>
      <c r="R31" s="76"/>
      <c r="S31" s="86"/>
      <c r="T31" s="48">
        <v>1</v>
      </c>
      <c r="U31" s="48">
        <v>3</v>
      </c>
      <c r="V31" s="49">
        <v>1</v>
      </c>
      <c r="W31" s="49">
        <v>0.007092</v>
      </c>
      <c r="X31" s="49">
        <v>0.005824</v>
      </c>
      <c r="Y31" s="49">
        <v>0.864014</v>
      </c>
      <c r="Z31" s="49">
        <v>0</v>
      </c>
      <c r="AA31" s="49">
        <v>0</v>
      </c>
      <c r="AB31" s="71">
        <v>31</v>
      </c>
      <c r="AC31" s="71"/>
      <c r="AD31" s="72"/>
      <c r="AE31" s="78" t="s">
        <v>747</v>
      </c>
      <c r="AF31" s="78">
        <v>229</v>
      </c>
      <c r="AG31" s="78">
        <v>135</v>
      </c>
      <c r="AH31" s="78">
        <v>4660</v>
      </c>
      <c r="AI31" s="78">
        <v>4849</v>
      </c>
      <c r="AJ31" s="78"/>
      <c r="AK31" s="78" t="s">
        <v>799</v>
      </c>
      <c r="AL31" s="78" t="s">
        <v>842</v>
      </c>
      <c r="AM31" s="78"/>
      <c r="AN31" s="78"/>
      <c r="AO31" s="80">
        <v>42514.339583333334</v>
      </c>
      <c r="AP31" s="83" t="s">
        <v>914</v>
      </c>
      <c r="AQ31" s="78" t="b">
        <v>0</v>
      </c>
      <c r="AR31" s="78" t="b">
        <v>0</v>
      </c>
      <c r="AS31" s="78" t="b">
        <v>0</v>
      </c>
      <c r="AT31" s="78" t="s">
        <v>667</v>
      </c>
      <c r="AU31" s="78">
        <v>172</v>
      </c>
      <c r="AV31" s="83" t="s">
        <v>938</v>
      </c>
      <c r="AW31" s="78" t="b">
        <v>0</v>
      </c>
      <c r="AX31" s="78" t="s">
        <v>969</v>
      </c>
      <c r="AY31" s="83" t="s">
        <v>998</v>
      </c>
      <c r="AZ31" s="78" t="s">
        <v>66</v>
      </c>
      <c r="BA31" s="78" t="str">
        <f>REPLACE(INDEX(GroupVertices[Group],MATCH(Vertices[[#This Row],[Vertex]],GroupVertices[Vertex],0)),1,1,"")</f>
        <v>1</v>
      </c>
      <c r="BB31" s="48" t="s">
        <v>1438</v>
      </c>
      <c r="BC31" s="48" t="s">
        <v>1438</v>
      </c>
      <c r="BD31" s="48" t="s">
        <v>1446</v>
      </c>
      <c r="BE31" s="48" t="s">
        <v>1448</v>
      </c>
      <c r="BF31" s="48" t="s">
        <v>1451</v>
      </c>
      <c r="BG31" s="48" t="s">
        <v>1451</v>
      </c>
      <c r="BH31" s="121" t="s">
        <v>1472</v>
      </c>
      <c r="BI31" s="121" t="s">
        <v>1472</v>
      </c>
      <c r="BJ31" s="121" t="s">
        <v>1500</v>
      </c>
      <c r="BK31" s="121" t="s">
        <v>1500</v>
      </c>
      <c r="BL31" s="121">
        <v>3</v>
      </c>
      <c r="BM31" s="124">
        <v>6</v>
      </c>
      <c r="BN31" s="121">
        <v>1</v>
      </c>
      <c r="BO31" s="124">
        <v>2</v>
      </c>
      <c r="BP31" s="121">
        <v>0</v>
      </c>
      <c r="BQ31" s="124">
        <v>0</v>
      </c>
      <c r="BR31" s="121">
        <v>46</v>
      </c>
      <c r="BS31" s="124">
        <v>92</v>
      </c>
      <c r="BT31" s="121">
        <v>50</v>
      </c>
      <c r="BU31" s="2"/>
      <c r="BV31" s="3"/>
      <c r="BW31" s="3"/>
      <c r="BX31" s="3"/>
      <c r="BY31" s="3"/>
    </row>
    <row r="32" spans="1:77" ht="41.45" customHeight="1">
      <c r="A32" s="64" t="s">
        <v>253</v>
      </c>
      <c r="C32" s="65"/>
      <c r="D32" s="65" t="s">
        <v>64</v>
      </c>
      <c r="E32" s="66">
        <v>1000</v>
      </c>
      <c r="F32" s="68">
        <v>72.27431754850522</v>
      </c>
      <c r="G32" s="100" t="s">
        <v>951</v>
      </c>
      <c r="H32" s="65"/>
      <c r="I32" s="69" t="s">
        <v>253</v>
      </c>
      <c r="J32" s="70"/>
      <c r="K32" s="70"/>
      <c r="L32" s="69" t="s">
        <v>1055</v>
      </c>
      <c r="M32" s="73">
        <v>9241.045771668161</v>
      </c>
      <c r="N32" s="74">
        <v>1202.65576171875</v>
      </c>
      <c r="O32" s="74">
        <v>2089.05908203125</v>
      </c>
      <c r="P32" s="75"/>
      <c r="Q32" s="76"/>
      <c r="R32" s="76"/>
      <c r="S32" s="86"/>
      <c r="T32" s="48">
        <v>3</v>
      </c>
      <c r="U32" s="48">
        <v>0</v>
      </c>
      <c r="V32" s="49">
        <v>42.416667</v>
      </c>
      <c r="W32" s="49">
        <v>0.010101</v>
      </c>
      <c r="X32" s="49">
        <v>0.017874</v>
      </c>
      <c r="Y32" s="49">
        <v>0.852738</v>
      </c>
      <c r="Z32" s="49">
        <v>0.16666666666666666</v>
      </c>
      <c r="AA32" s="49">
        <v>0</v>
      </c>
      <c r="AB32" s="71">
        <v>32</v>
      </c>
      <c r="AC32" s="71"/>
      <c r="AD32" s="72"/>
      <c r="AE32" s="78" t="s">
        <v>748</v>
      </c>
      <c r="AF32" s="78">
        <v>5394</v>
      </c>
      <c r="AG32" s="78">
        <v>15362711</v>
      </c>
      <c r="AH32" s="78">
        <v>212746</v>
      </c>
      <c r="AI32" s="78">
        <v>10274</v>
      </c>
      <c r="AJ32" s="78"/>
      <c r="AK32" s="78" t="s">
        <v>800</v>
      </c>
      <c r="AL32" s="78" t="s">
        <v>832</v>
      </c>
      <c r="AM32" s="83" t="s">
        <v>873</v>
      </c>
      <c r="AN32" s="78"/>
      <c r="AO32" s="80">
        <v>40138.09024305556</v>
      </c>
      <c r="AP32" s="83" t="s">
        <v>915</v>
      </c>
      <c r="AQ32" s="78" t="b">
        <v>0</v>
      </c>
      <c r="AR32" s="78" t="b">
        <v>0</v>
      </c>
      <c r="AS32" s="78" t="b">
        <v>1</v>
      </c>
      <c r="AT32" s="78"/>
      <c r="AU32" s="78">
        <v>57020</v>
      </c>
      <c r="AV32" s="83" t="s">
        <v>938</v>
      </c>
      <c r="AW32" s="78" t="b">
        <v>1</v>
      </c>
      <c r="AX32" s="78" t="s">
        <v>969</v>
      </c>
      <c r="AY32" s="83" t="s">
        <v>999</v>
      </c>
      <c r="AZ32" s="78" t="s">
        <v>65</v>
      </c>
      <c r="BA32" s="78" t="str">
        <f>REPLACE(INDEX(GroupVertices[Group],MATCH(Vertices[[#This Row],[Vertex]],GroupVertices[Vertex],0)),1,1,"")</f>
        <v>1</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244</v>
      </c>
      <c r="C33" s="65"/>
      <c r="D33" s="65" t="s">
        <v>64</v>
      </c>
      <c r="E33" s="66">
        <v>163.87158929370915</v>
      </c>
      <c r="F33" s="68">
        <v>99.99609274023918</v>
      </c>
      <c r="G33" s="100" t="s">
        <v>952</v>
      </c>
      <c r="H33" s="65"/>
      <c r="I33" s="69" t="s">
        <v>244</v>
      </c>
      <c r="J33" s="70"/>
      <c r="K33" s="70"/>
      <c r="L33" s="69" t="s">
        <v>1056</v>
      </c>
      <c r="M33" s="73">
        <v>2.3021594362910016</v>
      </c>
      <c r="N33" s="74">
        <v>925.9110717773438</v>
      </c>
      <c r="O33" s="74">
        <v>4057.758544921875</v>
      </c>
      <c r="P33" s="75"/>
      <c r="Q33" s="76"/>
      <c r="R33" s="76"/>
      <c r="S33" s="86"/>
      <c r="T33" s="48">
        <v>2</v>
      </c>
      <c r="U33" s="48">
        <v>2</v>
      </c>
      <c r="V33" s="49">
        <v>51.583333</v>
      </c>
      <c r="W33" s="49">
        <v>0.010309</v>
      </c>
      <c r="X33" s="49">
        <v>0.022543</v>
      </c>
      <c r="Y33" s="49">
        <v>1.071068</v>
      </c>
      <c r="Z33" s="49">
        <v>0.16666666666666666</v>
      </c>
      <c r="AA33" s="49">
        <v>0</v>
      </c>
      <c r="AB33" s="71">
        <v>33</v>
      </c>
      <c r="AC33" s="71"/>
      <c r="AD33" s="72"/>
      <c r="AE33" s="78" t="s">
        <v>749</v>
      </c>
      <c r="AF33" s="78">
        <v>326</v>
      </c>
      <c r="AG33" s="78">
        <v>2165</v>
      </c>
      <c r="AH33" s="78">
        <v>2328</v>
      </c>
      <c r="AI33" s="78">
        <v>5262</v>
      </c>
      <c r="AJ33" s="78"/>
      <c r="AK33" s="78" t="s">
        <v>801</v>
      </c>
      <c r="AL33" s="78"/>
      <c r="AM33" s="83" t="s">
        <v>874</v>
      </c>
      <c r="AN33" s="78"/>
      <c r="AO33" s="80">
        <v>40815.75945601852</v>
      </c>
      <c r="AP33" s="83" t="s">
        <v>916</v>
      </c>
      <c r="AQ33" s="78" t="b">
        <v>0</v>
      </c>
      <c r="AR33" s="78" t="b">
        <v>0</v>
      </c>
      <c r="AS33" s="78" t="b">
        <v>1</v>
      </c>
      <c r="AT33" s="78" t="s">
        <v>666</v>
      </c>
      <c r="AU33" s="78">
        <v>79</v>
      </c>
      <c r="AV33" s="83" t="s">
        <v>938</v>
      </c>
      <c r="AW33" s="78" t="b">
        <v>0</v>
      </c>
      <c r="AX33" s="78" t="s">
        <v>969</v>
      </c>
      <c r="AY33" s="83" t="s">
        <v>1000</v>
      </c>
      <c r="AZ33" s="78" t="s">
        <v>66</v>
      </c>
      <c r="BA33" s="78" t="str">
        <f>REPLACE(INDEX(GroupVertices[Group],MATCH(Vertices[[#This Row],[Vertex]],GroupVertices[Vertex],0)),1,1,"")</f>
        <v>1</v>
      </c>
      <c r="BB33" s="48" t="s">
        <v>374</v>
      </c>
      <c r="BC33" s="48" t="s">
        <v>374</v>
      </c>
      <c r="BD33" s="48" t="s">
        <v>412</v>
      </c>
      <c r="BE33" s="48" t="s">
        <v>412</v>
      </c>
      <c r="BF33" s="48" t="s">
        <v>441</v>
      </c>
      <c r="BG33" s="48" t="s">
        <v>441</v>
      </c>
      <c r="BH33" s="121" t="s">
        <v>1473</v>
      </c>
      <c r="BI33" s="121" t="s">
        <v>1473</v>
      </c>
      <c r="BJ33" s="121" t="s">
        <v>1501</v>
      </c>
      <c r="BK33" s="121" t="s">
        <v>1501</v>
      </c>
      <c r="BL33" s="121">
        <v>2</v>
      </c>
      <c r="BM33" s="124">
        <v>11.764705882352942</v>
      </c>
      <c r="BN33" s="121">
        <v>0</v>
      </c>
      <c r="BO33" s="124">
        <v>0</v>
      </c>
      <c r="BP33" s="121">
        <v>0</v>
      </c>
      <c r="BQ33" s="124">
        <v>0</v>
      </c>
      <c r="BR33" s="121">
        <v>15</v>
      </c>
      <c r="BS33" s="124">
        <v>88.23529411764706</v>
      </c>
      <c r="BT33" s="121">
        <v>17</v>
      </c>
      <c r="BU33" s="2"/>
      <c r="BV33" s="3"/>
      <c r="BW33" s="3"/>
      <c r="BX33" s="3"/>
      <c r="BY33" s="3"/>
    </row>
    <row r="34" spans="1:77" ht="41.45" customHeight="1">
      <c r="A34" s="64" t="s">
        <v>234</v>
      </c>
      <c r="C34" s="65"/>
      <c r="D34" s="65" t="s">
        <v>64</v>
      </c>
      <c r="E34" s="66">
        <v>165.60745594579595</v>
      </c>
      <c r="F34" s="68">
        <v>99.99246882448872</v>
      </c>
      <c r="G34" s="100" t="s">
        <v>489</v>
      </c>
      <c r="H34" s="65"/>
      <c r="I34" s="69" t="s">
        <v>234</v>
      </c>
      <c r="J34" s="70"/>
      <c r="K34" s="70"/>
      <c r="L34" s="69" t="s">
        <v>1057</v>
      </c>
      <c r="M34" s="73">
        <v>3.5098897587262585</v>
      </c>
      <c r="N34" s="74">
        <v>8297.919921875</v>
      </c>
      <c r="O34" s="74">
        <v>9623.037109375</v>
      </c>
      <c r="P34" s="75"/>
      <c r="Q34" s="76"/>
      <c r="R34" s="76"/>
      <c r="S34" s="86"/>
      <c r="T34" s="48">
        <v>0</v>
      </c>
      <c r="U34" s="48">
        <v>3</v>
      </c>
      <c r="V34" s="49">
        <v>26.1</v>
      </c>
      <c r="W34" s="49">
        <v>0.010101</v>
      </c>
      <c r="X34" s="49">
        <v>0.020322</v>
      </c>
      <c r="Y34" s="49">
        <v>0.780192</v>
      </c>
      <c r="Z34" s="49">
        <v>0.3333333333333333</v>
      </c>
      <c r="AA34" s="49">
        <v>0</v>
      </c>
      <c r="AB34" s="71">
        <v>34</v>
      </c>
      <c r="AC34" s="71"/>
      <c r="AD34" s="72"/>
      <c r="AE34" s="78" t="s">
        <v>750</v>
      </c>
      <c r="AF34" s="78">
        <v>3801</v>
      </c>
      <c r="AG34" s="78">
        <v>4173</v>
      </c>
      <c r="AH34" s="78">
        <v>167742</v>
      </c>
      <c r="AI34" s="78">
        <v>15160</v>
      </c>
      <c r="AJ34" s="78"/>
      <c r="AK34" s="78" t="s">
        <v>802</v>
      </c>
      <c r="AL34" s="78" t="s">
        <v>843</v>
      </c>
      <c r="AM34" s="78"/>
      <c r="AN34" s="78"/>
      <c r="AO34" s="80">
        <v>39506.95501157407</v>
      </c>
      <c r="AP34" s="83" t="s">
        <v>917</v>
      </c>
      <c r="AQ34" s="78" t="b">
        <v>0</v>
      </c>
      <c r="AR34" s="78" t="b">
        <v>0</v>
      </c>
      <c r="AS34" s="78" t="b">
        <v>1</v>
      </c>
      <c r="AT34" s="78" t="s">
        <v>668</v>
      </c>
      <c r="AU34" s="78">
        <v>533</v>
      </c>
      <c r="AV34" s="83" t="s">
        <v>941</v>
      </c>
      <c r="AW34" s="78" t="b">
        <v>0</v>
      </c>
      <c r="AX34" s="78" t="s">
        <v>969</v>
      </c>
      <c r="AY34" s="83" t="s">
        <v>1001</v>
      </c>
      <c r="AZ34" s="78" t="s">
        <v>66</v>
      </c>
      <c r="BA34" s="78" t="str">
        <f>REPLACE(INDEX(GroupVertices[Group],MATCH(Vertices[[#This Row],[Vertex]],GroupVertices[Vertex],0)),1,1,"")</f>
        <v>4</v>
      </c>
      <c r="BB34" s="48"/>
      <c r="BC34" s="48"/>
      <c r="BD34" s="48"/>
      <c r="BE34" s="48"/>
      <c r="BF34" s="48" t="s">
        <v>427</v>
      </c>
      <c r="BG34" s="48" t="s">
        <v>427</v>
      </c>
      <c r="BH34" s="121" t="s">
        <v>1474</v>
      </c>
      <c r="BI34" s="121" t="s">
        <v>1474</v>
      </c>
      <c r="BJ34" s="121" t="s">
        <v>1502</v>
      </c>
      <c r="BK34" s="121" t="s">
        <v>1502</v>
      </c>
      <c r="BL34" s="121">
        <v>1</v>
      </c>
      <c r="BM34" s="124">
        <v>4.3478260869565215</v>
      </c>
      <c r="BN34" s="121">
        <v>0</v>
      </c>
      <c r="BO34" s="124">
        <v>0</v>
      </c>
      <c r="BP34" s="121">
        <v>0</v>
      </c>
      <c r="BQ34" s="124">
        <v>0</v>
      </c>
      <c r="BR34" s="121">
        <v>22</v>
      </c>
      <c r="BS34" s="124">
        <v>95.65217391304348</v>
      </c>
      <c r="BT34" s="121">
        <v>23</v>
      </c>
      <c r="BU34" s="2"/>
      <c r="BV34" s="3"/>
      <c r="BW34" s="3"/>
      <c r="BX34" s="3"/>
      <c r="BY34" s="3"/>
    </row>
    <row r="35" spans="1:77" ht="41.45" customHeight="1">
      <c r="A35" s="64" t="s">
        <v>254</v>
      </c>
      <c r="C35" s="65"/>
      <c r="D35" s="65" t="s">
        <v>64</v>
      </c>
      <c r="E35" s="66">
        <v>190.99969258511163</v>
      </c>
      <c r="F35" s="68">
        <v>99.93945822820478</v>
      </c>
      <c r="G35" s="100" t="s">
        <v>953</v>
      </c>
      <c r="H35" s="65"/>
      <c r="I35" s="69" t="s">
        <v>254</v>
      </c>
      <c r="J35" s="70"/>
      <c r="K35" s="70"/>
      <c r="L35" s="69" t="s">
        <v>1058</v>
      </c>
      <c r="M35" s="73">
        <v>21.17655448028542</v>
      </c>
      <c r="N35" s="74">
        <v>9442.3486328125</v>
      </c>
      <c r="O35" s="74">
        <v>8815.583984375</v>
      </c>
      <c r="P35" s="75"/>
      <c r="Q35" s="76"/>
      <c r="R35" s="76"/>
      <c r="S35" s="86"/>
      <c r="T35" s="48">
        <v>3</v>
      </c>
      <c r="U35" s="48">
        <v>0</v>
      </c>
      <c r="V35" s="49">
        <v>0.666667</v>
      </c>
      <c r="W35" s="49">
        <v>0.007194</v>
      </c>
      <c r="X35" s="49">
        <v>0.01075</v>
      </c>
      <c r="Y35" s="49">
        <v>0.770014</v>
      </c>
      <c r="Z35" s="49">
        <v>0.3333333333333333</v>
      </c>
      <c r="AA35" s="49">
        <v>0</v>
      </c>
      <c r="AB35" s="71">
        <v>35</v>
      </c>
      <c r="AC35" s="71"/>
      <c r="AD35" s="72"/>
      <c r="AE35" s="78" t="s">
        <v>751</v>
      </c>
      <c r="AF35" s="78">
        <v>357</v>
      </c>
      <c r="AG35" s="78">
        <v>33546</v>
      </c>
      <c r="AH35" s="78">
        <v>9350</v>
      </c>
      <c r="AI35" s="78">
        <v>2359</v>
      </c>
      <c r="AJ35" s="78"/>
      <c r="AK35" s="78" t="s">
        <v>803</v>
      </c>
      <c r="AL35" s="78"/>
      <c r="AM35" s="83" t="s">
        <v>875</v>
      </c>
      <c r="AN35" s="78"/>
      <c r="AO35" s="80">
        <v>39966.79655092592</v>
      </c>
      <c r="AP35" s="83" t="s">
        <v>918</v>
      </c>
      <c r="AQ35" s="78" t="b">
        <v>0</v>
      </c>
      <c r="AR35" s="78" t="b">
        <v>0</v>
      </c>
      <c r="AS35" s="78" t="b">
        <v>0</v>
      </c>
      <c r="AT35" s="78"/>
      <c r="AU35" s="78">
        <v>691</v>
      </c>
      <c r="AV35" s="83" t="s">
        <v>938</v>
      </c>
      <c r="AW35" s="78" t="b">
        <v>1</v>
      </c>
      <c r="AX35" s="78" t="s">
        <v>969</v>
      </c>
      <c r="AY35" s="83" t="s">
        <v>1002</v>
      </c>
      <c r="AZ35" s="78" t="s">
        <v>65</v>
      </c>
      <c r="BA35" s="78" t="str">
        <f>REPLACE(INDEX(GroupVertices[Group],MATCH(Vertices[[#This Row],[Vertex]],GroupVertices[Vertex],0)),1,1,"")</f>
        <v>4</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239</v>
      </c>
      <c r="C36" s="65"/>
      <c r="D36" s="65" t="s">
        <v>64</v>
      </c>
      <c r="E36" s="66">
        <v>162.24723997136297</v>
      </c>
      <c r="F36" s="68">
        <v>99.99948384466902</v>
      </c>
      <c r="G36" s="100" t="s">
        <v>494</v>
      </c>
      <c r="H36" s="65"/>
      <c r="I36" s="69" t="s">
        <v>239</v>
      </c>
      <c r="J36" s="70"/>
      <c r="K36" s="70"/>
      <c r="L36" s="69" t="s">
        <v>1059</v>
      </c>
      <c r="M36" s="73">
        <v>1.172017366641675</v>
      </c>
      <c r="N36" s="74">
        <v>8298.6806640625</v>
      </c>
      <c r="O36" s="74">
        <v>8110.37353515625</v>
      </c>
      <c r="P36" s="75"/>
      <c r="Q36" s="76"/>
      <c r="R36" s="76"/>
      <c r="S36" s="86"/>
      <c r="T36" s="48">
        <v>2</v>
      </c>
      <c r="U36" s="48">
        <v>5</v>
      </c>
      <c r="V36" s="49">
        <v>39.95</v>
      </c>
      <c r="W36" s="49">
        <v>0.010638</v>
      </c>
      <c r="X36" s="49">
        <v>0.033652</v>
      </c>
      <c r="Y36" s="49">
        <v>1.636291</v>
      </c>
      <c r="Z36" s="49">
        <v>0.23809523809523808</v>
      </c>
      <c r="AA36" s="49">
        <v>0</v>
      </c>
      <c r="AB36" s="71">
        <v>36</v>
      </c>
      <c r="AC36" s="71"/>
      <c r="AD36" s="72"/>
      <c r="AE36" s="78" t="s">
        <v>752</v>
      </c>
      <c r="AF36" s="78">
        <v>391</v>
      </c>
      <c r="AG36" s="78">
        <v>286</v>
      </c>
      <c r="AH36" s="78">
        <v>3296</v>
      </c>
      <c r="AI36" s="78">
        <v>520</v>
      </c>
      <c r="AJ36" s="78"/>
      <c r="AK36" s="78" t="s">
        <v>804</v>
      </c>
      <c r="AL36" s="78" t="s">
        <v>844</v>
      </c>
      <c r="AM36" s="83" t="s">
        <v>876</v>
      </c>
      <c r="AN36" s="78"/>
      <c r="AO36" s="80">
        <v>40985.5381712963</v>
      </c>
      <c r="AP36" s="83" t="s">
        <v>919</v>
      </c>
      <c r="AQ36" s="78" t="b">
        <v>0</v>
      </c>
      <c r="AR36" s="78" t="b">
        <v>0</v>
      </c>
      <c r="AS36" s="78" t="b">
        <v>1</v>
      </c>
      <c r="AT36" s="78" t="s">
        <v>666</v>
      </c>
      <c r="AU36" s="78">
        <v>108</v>
      </c>
      <c r="AV36" s="83" t="s">
        <v>938</v>
      </c>
      <c r="AW36" s="78" t="b">
        <v>0</v>
      </c>
      <c r="AX36" s="78" t="s">
        <v>969</v>
      </c>
      <c r="AY36" s="83" t="s">
        <v>1003</v>
      </c>
      <c r="AZ36" s="78" t="s">
        <v>66</v>
      </c>
      <c r="BA36" s="78" t="str">
        <f>REPLACE(INDEX(GroupVertices[Group],MATCH(Vertices[[#This Row],[Vertex]],GroupVertices[Vertex],0)),1,1,"")</f>
        <v>4</v>
      </c>
      <c r="BB36" s="48" t="s">
        <v>364</v>
      </c>
      <c r="BC36" s="48" t="s">
        <v>364</v>
      </c>
      <c r="BD36" s="48" t="s">
        <v>401</v>
      </c>
      <c r="BE36" s="48" t="s">
        <v>401</v>
      </c>
      <c r="BF36" s="48" t="s">
        <v>1452</v>
      </c>
      <c r="BG36" s="48" t="s">
        <v>1452</v>
      </c>
      <c r="BH36" s="121" t="s">
        <v>1475</v>
      </c>
      <c r="BI36" s="121" t="s">
        <v>1475</v>
      </c>
      <c r="BJ36" s="121" t="s">
        <v>1503</v>
      </c>
      <c r="BK36" s="121" t="s">
        <v>1503</v>
      </c>
      <c r="BL36" s="121">
        <v>3</v>
      </c>
      <c r="BM36" s="124">
        <v>4.918032786885246</v>
      </c>
      <c r="BN36" s="121">
        <v>0</v>
      </c>
      <c r="BO36" s="124">
        <v>0</v>
      </c>
      <c r="BP36" s="121">
        <v>0</v>
      </c>
      <c r="BQ36" s="124">
        <v>0</v>
      </c>
      <c r="BR36" s="121">
        <v>58</v>
      </c>
      <c r="BS36" s="124">
        <v>95.08196721311475</v>
      </c>
      <c r="BT36" s="121">
        <v>61</v>
      </c>
      <c r="BU36" s="2"/>
      <c r="BV36" s="3"/>
      <c r="BW36" s="3"/>
      <c r="BX36" s="3"/>
      <c r="BY36" s="3"/>
    </row>
    <row r="37" spans="1:77" ht="41.45" customHeight="1">
      <c r="A37" s="64" t="s">
        <v>235</v>
      </c>
      <c r="C37" s="65"/>
      <c r="D37" s="65" t="s">
        <v>64</v>
      </c>
      <c r="E37" s="66">
        <v>162.20055829844827</v>
      </c>
      <c r="F37" s="68">
        <v>99.99958130057067</v>
      </c>
      <c r="G37" s="100" t="s">
        <v>954</v>
      </c>
      <c r="H37" s="65"/>
      <c r="I37" s="69" t="s">
        <v>235</v>
      </c>
      <c r="J37" s="70"/>
      <c r="K37" s="70"/>
      <c r="L37" s="69" t="s">
        <v>1060</v>
      </c>
      <c r="M37" s="73">
        <v>1.1395385631498902</v>
      </c>
      <c r="N37" s="74">
        <v>5169.3759765625</v>
      </c>
      <c r="O37" s="74">
        <v>4564.24951171875</v>
      </c>
      <c r="P37" s="75"/>
      <c r="Q37" s="76"/>
      <c r="R37" s="76"/>
      <c r="S37" s="86"/>
      <c r="T37" s="48">
        <v>0</v>
      </c>
      <c r="U37" s="48">
        <v>3</v>
      </c>
      <c r="V37" s="49">
        <v>54</v>
      </c>
      <c r="W37" s="49">
        <v>0.010204</v>
      </c>
      <c r="X37" s="49">
        <v>0.016819</v>
      </c>
      <c r="Y37" s="49">
        <v>0.830542</v>
      </c>
      <c r="Z37" s="49">
        <v>0</v>
      </c>
      <c r="AA37" s="49">
        <v>0</v>
      </c>
      <c r="AB37" s="71">
        <v>37</v>
      </c>
      <c r="AC37" s="71"/>
      <c r="AD37" s="72"/>
      <c r="AE37" s="78" t="s">
        <v>753</v>
      </c>
      <c r="AF37" s="78">
        <v>485</v>
      </c>
      <c r="AG37" s="78">
        <v>232</v>
      </c>
      <c r="AH37" s="78">
        <v>3379</v>
      </c>
      <c r="AI37" s="78">
        <v>977</v>
      </c>
      <c r="AJ37" s="78"/>
      <c r="AK37" s="78"/>
      <c r="AL37" s="78"/>
      <c r="AM37" s="78"/>
      <c r="AN37" s="78"/>
      <c r="AO37" s="80">
        <v>41173.20798611111</v>
      </c>
      <c r="AP37" s="78"/>
      <c r="AQ37" s="78" t="b">
        <v>1</v>
      </c>
      <c r="AR37" s="78" t="b">
        <v>0</v>
      </c>
      <c r="AS37" s="78" t="b">
        <v>1</v>
      </c>
      <c r="AT37" s="78" t="s">
        <v>666</v>
      </c>
      <c r="AU37" s="78">
        <v>134</v>
      </c>
      <c r="AV37" s="83" t="s">
        <v>938</v>
      </c>
      <c r="AW37" s="78" t="b">
        <v>0</v>
      </c>
      <c r="AX37" s="78" t="s">
        <v>969</v>
      </c>
      <c r="AY37" s="83" t="s">
        <v>1004</v>
      </c>
      <c r="AZ37" s="78" t="s">
        <v>66</v>
      </c>
      <c r="BA37" s="78" t="str">
        <f>REPLACE(INDEX(GroupVertices[Group],MATCH(Vertices[[#This Row],[Vertex]],GroupVertices[Vertex],0)),1,1,"")</f>
        <v>3</v>
      </c>
      <c r="BB37" s="48" t="s">
        <v>359</v>
      </c>
      <c r="BC37" s="48" t="s">
        <v>359</v>
      </c>
      <c r="BD37" s="48" t="s">
        <v>401</v>
      </c>
      <c r="BE37" s="48" t="s">
        <v>401</v>
      </c>
      <c r="BF37" s="48" t="s">
        <v>428</v>
      </c>
      <c r="BG37" s="48" t="s">
        <v>428</v>
      </c>
      <c r="BH37" s="121" t="s">
        <v>1305</v>
      </c>
      <c r="BI37" s="121" t="s">
        <v>1305</v>
      </c>
      <c r="BJ37" s="121" t="s">
        <v>1384</v>
      </c>
      <c r="BK37" s="121" t="s">
        <v>1384</v>
      </c>
      <c r="BL37" s="121">
        <v>0</v>
      </c>
      <c r="BM37" s="124">
        <v>0</v>
      </c>
      <c r="BN37" s="121">
        <v>0</v>
      </c>
      <c r="BO37" s="124">
        <v>0</v>
      </c>
      <c r="BP37" s="121">
        <v>0</v>
      </c>
      <c r="BQ37" s="124">
        <v>0</v>
      </c>
      <c r="BR37" s="121">
        <v>21</v>
      </c>
      <c r="BS37" s="124">
        <v>100</v>
      </c>
      <c r="BT37" s="121">
        <v>21</v>
      </c>
      <c r="BU37" s="2"/>
      <c r="BV37" s="3"/>
      <c r="BW37" s="3"/>
      <c r="BX37" s="3"/>
      <c r="BY37" s="3"/>
    </row>
    <row r="38" spans="1:77" ht="41.45" customHeight="1">
      <c r="A38" s="64" t="s">
        <v>255</v>
      </c>
      <c r="C38" s="65"/>
      <c r="D38" s="65" t="s">
        <v>64</v>
      </c>
      <c r="E38" s="66">
        <v>162.06310670597725</v>
      </c>
      <c r="F38" s="68">
        <v>99.99986825405887</v>
      </c>
      <c r="G38" s="100" t="s">
        <v>955</v>
      </c>
      <c r="H38" s="65"/>
      <c r="I38" s="69" t="s">
        <v>255</v>
      </c>
      <c r="J38" s="70"/>
      <c r="K38" s="70"/>
      <c r="L38" s="69" t="s">
        <v>1061</v>
      </c>
      <c r="M38" s="73">
        <v>1.0439065306463016</v>
      </c>
      <c r="N38" s="74">
        <v>5969.751953125</v>
      </c>
      <c r="O38" s="74">
        <v>3171.29345703125</v>
      </c>
      <c r="P38" s="75"/>
      <c r="Q38" s="76"/>
      <c r="R38" s="76"/>
      <c r="S38" s="86"/>
      <c r="T38" s="48">
        <v>3</v>
      </c>
      <c r="U38" s="48">
        <v>0</v>
      </c>
      <c r="V38" s="49">
        <v>1.333333</v>
      </c>
      <c r="W38" s="49">
        <v>0.007299</v>
      </c>
      <c r="X38" s="49">
        <v>0.008297</v>
      </c>
      <c r="Y38" s="49">
        <v>0.824493</v>
      </c>
      <c r="Z38" s="49">
        <v>0.16666666666666666</v>
      </c>
      <c r="AA38" s="49">
        <v>0</v>
      </c>
      <c r="AB38" s="71">
        <v>38</v>
      </c>
      <c r="AC38" s="71"/>
      <c r="AD38" s="72"/>
      <c r="AE38" s="78" t="s">
        <v>754</v>
      </c>
      <c r="AF38" s="78">
        <v>27</v>
      </c>
      <c r="AG38" s="78">
        <v>73</v>
      </c>
      <c r="AH38" s="78">
        <v>17</v>
      </c>
      <c r="AI38" s="78">
        <v>24</v>
      </c>
      <c r="AJ38" s="78"/>
      <c r="AK38" s="78"/>
      <c r="AL38" s="78" t="s">
        <v>845</v>
      </c>
      <c r="AM38" s="83" t="s">
        <v>877</v>
      </c>
      <c r="AN38" s="78"/>
      <c r="AO38" s="80">
        <v>41880.702881944446</v>
      </c>
      <c r="AP38" s="78"/>
      <c r="AQ38" s="78" t="b">
        <v>1</v>
      </c>
      <c r="AR38" s="78" t="b">
        <v>0</v>
      </c>
      <c r="AS38" s="78" t="b">
        <v>0</v>
      </c>
      <c r="AT38" s="78"/>
      <c r="AU38" s="78">
        <v>0</v>
      </c>
      <c r="AV38" s="83" t="s">
        <v>938</v>
      </c>
      <c r="AW38" s="78" t="b">
        <v>0</v>
      </c>
      <c r="AX38" s="78" t="s">
        <v>969</v>
      </c>
      <c r="AY38" s="83" t="s">
        <v>1005</v>
      </c>
      <c r="AZ38" s="78" t="s">
        <v>65</v>
      </c>
      <c r="BA38" s="78" t="str">
        <f>REPLACE(INDEX(GroupVertices[Group],MATCH(Vertices[[#This Row],[Vertex]],GroupVertices[Vertex],0)),1,1,"")</f>
        <v>3</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256</v>
      </c>
      <c r="C39" s="65"/>
      <c r="D39" s="65" t="s">
        <v>64</v>
      </c>
      <c r="E39" s="66">
        <v>164.10067528116082</v>
      </c>
      <c r="F39" s="68">
        <v>99.99561448442549</v>
      </c>
      <c r="G39" s="100" t="s">
        <v>956</v>
      </c>
      <c r="H39" s="65"/>
      <c r="I39" s="69" t="s">
        <v>256</v>
      </c>
      <c r="J39" s="70"/>
      <c r="K39" s="70"/>
      <c r="L39" s="69" t="s">
        <v>1062</v>
      </c>
      <c r="M39" s="73">
        <v>2.461546157130316</v>
      </c>
      <c r="N39" s="74">
        <v>4363.93896484375</v>
      </c>
      <c r="O39" s="74">
        <v>3220.208740234375</v>
      </c>
      <c r="P39" s="75"/>
      <c r="Q39" s="76"/>
      <c r="R39" s="76"/>
      <c r="S39" s="86"/>
      <c r="T39" s="48">
        <v>3</v>
      </c>
      <c r="U39" s="48">
        <v>0</v>
      </c>
      <c r="V39" s="49">
        <v>1.333333</v>
      </c>
      <c r="W39" s="49">
        <v>0.007299</v>
      </c>
      <c r="X39" s="49">
        <v>0.008297</v>
      </c>
      <c r="Y39" s="49">
        <v>0.824493</v>
      </c>
      <c r="Z39" s="49">
        <v>0.16666666666666666</v>
      </c>
      <c r="AA39" s="49">
        <v>0</v>
      </c>
      <c r="AB39" s="71">
        <v>39</v>
      </c>
      <c r="AC39" s="71"/>
      <c r="AD39" s="72"/>
      <c r="AE39" s="78" t="s">
        <v>755</v>
      </c>
      <c r="AF39" s="78">
        <v>486</v>
      </c>
      <c r="AG39" s="78">
        <v>2430</v>
      </c>
      <c r="AH39" s="78">
        <v>2452</v>
      </c>
      <c r="AI39" s="78">
        <v>888</v>
      </c>
      <c r="AJ39" s="78"/>
      <c r="AK39" s="78" t="s">
        <v>805</v>
      </c>
      <c r="AL39" s="78" t="s">
        <v>846</v>
      </c>
      <c r="AM39" s="83" t="s">
        <v>878</v>
      </c>
      <c r="AN39" s="78"/>
      <c r="AO39" s="80">
        <v>39794.97041666666</v>
      </c>
      <c r="AP39" s="78"/>
      <c r="AQ39" s="78" t="b">
        <v>0</v>
      </c>
      <c r="AR39" s="78" t="b">
        <v>0</v>
      </c>
      <c r="AS39" s="78" t="b">
        <v>1</v>
      </c>
      <c r="AT39" s="78"/>
      <c r="AU39" s="78">
        <v>206</v>
      </c>
      <c r="AV39" s="83" t="s">
        <v>938</v>
      </c>
      <c r="AW39" s="78" t="b">
        <v>0</v>
      </c>
      <c r="AX39" s="78" t="s">
        <v>969</v>
      </c>
      <c r="AY39" s="83" t="s">
        <v>1006</v>
      </c>
      <c r="AZ39" s="78" t="s">
        <v>65</v>
      </c>
      <c r="BA39" s="78" t="str">
        <f>REPLACE(INDEX(GroupVertices[Group],MATCH(Vertices[[#This Row],[Vertex]],GroupVertices[Vertex],0)),1,1,"")</f>
        <v>3</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236</v>
      </c>
      <c r="C40" s="65"/>
      <c r="D40" s="65" t="s">
        <v>64</v>
      </c>
      <c r="E40" s="66">
        <v>162.92498870405024</v>
      </c>
      <c r="F40" s="68">
        <v>99.99806892935608</v>
      </c>
      <c r="G40" s="100" t="s">
        <v>490</v>
      </c>
      <c r="H40" s="65"/>
      <c r="I40" s="69" t="s">
        <v>236</v>
      </c>
      <c r="J40" s="70"/>
      <c r="K40" s="70"/>
      <c r="L40" s="69" t="s">
        <v>1063</v>
      </c>
      <c r="M40" s="73">
        <v>1.6435614765964766</v>
      </c>
      <c r="N40" s="74">
        <v>1654.1595458984375</v>
      </c>
      <c r="O40" s="74">
        <v>1887.9825439453125</v>
      </c>
      <c r="P40" s="75"/>
      <c r="Q40" s="76"/>
      <c r="R40" s="76"/>
      <c r="S40" s="86"/>
      <c r="T40" s="48">
        <v>0</v>
      </c>
      <c r="U40" s="48">
        <v>3</v>
      </c>
      <c r="V40" s="49">
        <v>1.666667</v>
      </c>
      <c r="W40" s="49">
        <v>0.010101</v>
      </c>
      <c r="X40" s="49">
        <v>0.019139</v>
      </c>
      <c r="Y40" s="49">
        <v>0.86331</v>
      </c>
      <c r="Z40" s="49">
        <v>0.3333333333333333</v>
      </c>
      <c r="AA40" s="49">
        <v>0</v>
      </c>
      <c r="AB40" s="71">
        <v>40</v>
      </c>
      <c r="AC40" s="71"/>
      <c r="AD40" s="72"/>
      <c r="AE40" s="78" t="s">
        <v>756</v>
      </c>
      <c r="AF40" s="78">
        <v>1092</v>
      </c>
      <c r="AG40" s="78">
        <v>1070</v>
      </c>
      <c r="AH40" s="78">
        <v>4545</v>
      </c>
      <c r="AI40" s="78">
        <v>4992</v>
      </c>
      <c r="AJ40" s="78"/>
      <c r="AK40" s="78" t="s">
        <v>806</v>
      </c>
      <c r="AL40" s="78" t="s">
        <v>847</v>
      </c>
      <c r="AM40" s="78"/>
      <c r="AN40" s="78"/>
      <c r="AO40" s="80">
        <v>43500.58609953704</v>
      </c>
      <c r="AP40" s="83" t="s">
        <v>920</v>
      </c>
      <c r="AQ40" s="78" t="b">
        <v>1</v>
      </c>
      <c r="AR40" s="78" t="b">
        <v>0</v>
      </c>
      <c r="AS40" s="78" t="b">
        <v>0</v>
      </c>
      <c r="AT40" s="78" t="s">
        <v>666</v>
      </c>
      <c r="AU40" s="78">
        <v>15</v>
      </c>
      <c r="AV40" s="78"/>
      <c r="AW40" s="78" t="b">
        <v>0</v>
      </c>
      <c r="AX40" s="78" t="s">
        <v>969</v>
      </c>
      <c r="AY40" s="83" t="s">
        <v>1007</v>
      </c>
      <c r="AZ40" s="78" t="s">
        <v>66</v>
      </c>
      <c r="BA40" s="78" t="str">
        <f>REPLACE(INDEX(GroupVertices[Group],MATCH(Vertices[[#This Row],[Vertex]],GroupVertices[Vertex],0)),1,1,"")</f>
        <v>1</v>
      </c>
      <c r="BB40" s="48" t="s">
        <v>1439</v>
      </c>
      <c r="BC40" s="48" t="s">
        <v>1439</v>
      </c>
      <c r="BD40" s="48" t="s">
        <v>401</v>
      </c>
      <c r="BE40" s="48" t="s">
        <v>401</v>
      </c>
      <c r="BF40" s="48" t="s">
        <v>1453</v>
      </c>
      <c r="BG40" s="48" t="s">
        <v>429</v>
      </c>
      <c r="BH40" s="121" t="s">
        <v>1476</v>
      </c>
      <c r="BI40" s="121" t="s">
        <v>1486</v>
      </c>
      <c r="BJ40" s="121" t="s">
        <v>1504</v>
      </c>
      <c r="BK40" s="121" t="s">
        <v>1504</v>
      </c>
      <c r="BL40" s="121">
        <v>1</v>
      </c>
      <c r="BM40" s="124">
        <v>5</v>
      </c>
      <c r="BN40" s="121">
        <v>1</v>
      </c>
      <c r="BO40" s="124">
        <v>5</v>
      </c>
      <c r="BP40" s="121">
        <v>0</v>
      </c>
      <c r="BQ40" s="124">
        <v>0</v>
      </c>
      <c r="BR40" s="121">
        <v>18</v>
      </c>
      <c r="BS40" s="124">
        <v>90</v>
      </c>
      <c r="BT40" s="121">
        <v>20</v>
      </c>
      <c r="BU40" s="2"/>
      <c r="BV40" s="3"/>
      <c r="BW40" s="3"/>
      <c r="BX40" s="3"/>
      <c r="BY40" s="3"/>
    </row>
    <row r="41" spans="1:77" ht="41.45" customHeight="1">
      <c r="A41" s="64" t="s">
        <v>257</v>
      </c>
      <c r="C41" s="65"/>
      <c r="D41" s="65" t="s">
        <v>64</v>
      </c>
      <c r="E41" s="66">
        <v>992.005331275648</v>
      </c>
      <c r="F41" s="68">
        <v>98.26722324012839</v>
      </c>
      <c r="G41" s="100" t="s">
        <v>957</v>
      </c>
      <c r="H41" s="65"/>
      <c r="I41" s="69" t="s">
        <v>257</v>
      </c>
      <c r="J41" s="70"/>
      <c r="K41" s="70"/>
      <c r="L41" s="69" t="s">
        <v>1064</v>
      </c>
      <c r="M41" s="73">
        <v>578.4767348398773</v>
      </c>
      <c r="N41" s="74">
        <v>2158.373046875</v>
      </c>
      <c r="O41" s="74">
        <v>2505.747314453125</v>
      </c>
      <c r="P41" s="75"/>
      <c r="Q41" s="76"/>
      <c r="R41" s="76"/>
      <c r="S41" s="86"/>
      <c r="T41" s="48">
        <v>2</v>
      </c>
      <c r="U41" s="48">
        <v>0</v>
      </c>
      <c r="V41" s="49">
        <v>0</v>
      </c>
      <c r="W41" s="49">
        <v>0.009901</v>
      </c>
      <c r="X41" s="49">
        <v>0.01714</v>
      </c>
      <c r="Y41" s="49">
        <v>0.607934</v>
      </c>
      <c r="Z41" s="49">
        <v>0.5</v>
      </c>
      <c r="AA41" s="49">
        <v>0</v>
      </c>
      <c r="AB41" s="71">
        <v>41</v>
      </c>
      <c r="AC41" s="71"/>
      <c r="AD41" s="72"/>
      <c r="AE41" s="78" t="s">
        <v>757</v>
      </c>
      <c r="AF41" s="78">
        <v>3370</v>
      </c>
      <c r="AG41" s="78">
        <v>960126</v>
      </c>
      <c r="AH41" s="78">
        <v>65410</v>
      </c>
      <c r="AI41" s="78">
        <v>7157</v>
      </c>
      <c r="AJ41" s="78"/>
      <c r="AK41" s="78" t="s">
        <v>807</v>
      </c>
      <c r="AL41" s="78" t="s">
        <v>848</v>
      </c>
      <c r="AM41" s="83" t="s">
        <v>879</v>
      </c>
      <c r="AN41" s="78"/>
      <c r="AO41" s="80">
        <v>39671.605046296296</v>
      </c>
      <c r="AP41" s="83" t="s">
        <v>921</v>
      </c>
      <c r="AQ41" s="78" t="b">
        <v>0</v>
      </c>
      <c r="AR41" s="78" t="b">
        <v>0</v>
      </c>
      <c r="AS41" s="78" t="b">
        <v>1</v>
      </c>
      <c r="AT41" s="78"/>
      <c r="AU41" s="78">
        <v>18854</v>
      </c>
      <c r="AV41" s="83" t="s">
        <v>940</v>
      </c>
      <c r="AW41" s="78" t="b">
        <v>1</v>
      </c>
      <c r="AX41" s="78" t="s">
        <v>969</v>
      </c>
      <c r="AY41" s="83" t="s">
        <v>1008</v>
      </c>
      <c r="AZ41" s="78" t="s">
        <v>65</v>
      </c>
      <c r="BA41" s="78" t="str">
        <f>REPLACE(INDEX(GroupVertices[Group],MATCH(Vertices[[#This Row],[Vertex]],GroupVertices[Vertex],0)),1,1,"")</f>
        <v>1</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237</v>
      </c>
      <c r="C42" s="65"/>
      <c r="D42" s="65" t="s">
        <v>64</v>
      </c>
      <c r="E42" s="66">
        <v>162.12102655940845</v>
      </c>
      <c r="F42" s="68">
        <v>99.99974733655127</v>
      </c>
      <c r="G42" s="100" t="s">
        <v>491</v>
      </c>
      <c r="H42" s="65"/>
      <c r="I42" s="69" t="s">
        <v>237</v>
      </c>
      <c r="J42" s="70"/>
      <c r="K42" s="70"/>
      <c r="L42" s="69" t="s">
        <v>1065</v>
      </c>
      <c r="M42" s="73">
        <v>1.0842043053490718</v>
      </c>
      <c r="N42" s="74">
        <v>9225.84765625</v>
      </c>
      <c r="O42" s="74">
        <v>3214.384521484375</v>
      </c>
      <c r="P42" s="75"/>
      <c r="Q42" s="76"/>
      <c r="R42" s="76"/>
      <c r="S42" s="86"/>
      <c r="T42" s="48">
        <v>2</v>
      </c>
      <c r="U42" s="48">
        <v>1</v>
      </c>
      <c r="V42" s="49">
        <v>0</v>
      </c>
      <c r="W42" s="49">
        <v>1</v>
      </c>
      <c r="X42" s="49">
        <v>0</v>
      </c>
      <c r="Y42" s="49">
        <v>1.298233</v>
      </c>
      <c r="Z42" s="49">
        <v>0</v>
      </c>
      <c r="AA42" s="49">
        <v>0</v>
      </c>
      <c r="AB42" s="71">
        <v>42</v>
      </c>
      <c r="AC42" s="71"/>
      <c r="AD42" s="72"/>
      <c r="AE42" s="78" t="s">
        <v>758</v>
      </c>
      <c r="AF42" s="78">
        <v>254</v>
      </c>
      <c r="AG42" s="78">
        <v>140</v>
      </c>
      <c r="AH42" s="78">
        <v>678</v>
      </c>
      <c r="AI42" s="78">
        <v>748</v>
      </c>
      <c r="AJ42" s="78"/>
      <c r="AK42" s="78"/>
      <c r="AL42" s="78" t="s">
        <v>849</v>
      </c>
      <c r="AM42" s="78"/>
      <c r="AN42" s="78"/>
      <c r="AO42" s="80">
        <v>42333.16898148148</v>
      </c>
      <c r="AP42" s="83" t="s">
        <v>922</v>
      </c>
      <c r="AQ42" s="78" t="b">
        <v>1</v>
      </c>
      <c r="AR42" s="78" t="b">
        <v>0</v>
      </c>
      <c r="AS42" s="78" t="b">
        <v>0</v>
      </c>
      <c r="AT42" s="78" t="s">
        <v>668</v>
      </c>
      <c r="AU42" s="78">
        <v>1</v>
      </c>
      <c r="AV42" s="83" t="s">
        <v>938</v>
      </c>
      <c r="AW42" s="78" t="b">
        <v>0</v>
      </c>
      <c r="AX42" s="78" t="s">
        <v>969</v>
      </c>
      <c r="AY42" s="83" t="s">
        <v>1009</v>
      </c>
      <c r="AZ42" s="78" t="s">
        <v>66</v>
      </c>
      <c r="BA42" s="78" t="str">
        <f>REPLACE(INDEX(GroupVertices[Group],MATCH(Vertices[[#This Row],[Vertex]],GroupVertices[Vertex],0)),1,1,"")</f>
        <v>6</v>
      </c>
      <c r="BB42" s="48" t="s">
        <v>1179</v>
      </c>
      <c r="BC42" s="48" t="s">
        <v>1179</v>
      </c>
      <c r="BD42" s="48" t="s">
        <v>406</v>
      </c>
      <c r="BE42" s="48" t="s">
        <v>406</v>
      </c>
      <c r="BF42" s="48" t="s">
        <v>431</v>
      </c>
      <c r="BG42" s="48" t="s">
        <v>431</v>
      </c>
      <c r="BH42" s="121" t="s">
        <v>1477</v>
      </c>
      <c r="BI42" s="121" t="s">
        <v>1477</v>
      </c>
      <c r="BJ42" s="121" t="s">
        <v>1505</v>
      </c>
      <c r="BK42" s="121" t="s">
        <v>1505</v>
      </c>
      <c r="BL42" s="121">
        <v>0</v>
      </c>
      <c r="BM42" s="124">
        <v>0</v>
      </c>
      <c r="BN42" s="121">
        <v>0</v>
      </c>
      <c r="BO42" s="124">
        <v>0</v>
      </c>
      <c r="BP42" s="121">
        <v>0</v>
      </c>
      <c r="BQ42" s="124">
        <v>0</v>
      </c>
      <c r="BR42" s="121">
        <v>42</v>
      </c>
      <c r="BS42" s="124">
        <v>100</v>
      </c>
      <c r="BT42" s="121">
        <v>42</v>
      </c>
      <c r="BU42" s="2"/>
      <c r="BV42" s="3"/>
      <c r="BW42" s="3"/>
      <c r="BX42" s="3"/>
      <c r="BY42" s="3"/>
    </row>
    <row r="43" spans="1:77" ht="41.45" customHeight="1">
      <c r="A43" s="64" t="s">
        <v>238</v>
      </c>
      <c r="C43" s="65"/>
      <c r="D43" s="65" t="s">
        <v>64</v>
      </c>
      <c r="E43" s="66">
        <v>163.79897335806407</v>
      </c>
      <c r="F43" s="68">
        <v>99.99624433830841</v>
      </c>
      <c r="G43" s="100" t="s">
        <v>492</v>
      </c>
      <c r="H43" s="65"/>
      <c r="I43" s="69" t="s">
        <v>238</v>
      </c>
      <c r="J43" s="70"/>
      <c r="K43" s="70"/>
      <c r="L43" s="69" t="s">
        <v>1066</v>
      </c>
      <c r="M43" s="73">
        <v>2.2516368530815587</v>
      </c>
      <c r="N43" s="74">
        <v>9225.84765625</v>
      </c>
      <c r="O43" s="74">
        <v>2138.021484375</v>
      </c>
      <c r="P43" s="75"/>
      <c r="Q43" s="76"/>
      <c r="R43" s="76"/>
      <c r="S43" s="86"/>
      <c r="T43" s="48">
        <v>0</v>
      </c>
      <c r="U43" s="48">
        <v>1</v>
      </c>
      <c r="V43" s="49">
        <v>0</v>
      </c>
      <c r="W43" s="49">
        <v>1</v>
      </c>
      <c r="X43" s="49">
        <v>0</v>
      </c>
      <c r="Y43" s="49">
        <v>0.701748</v>
      </c>
      <c r="Z43" s="49">
        <v>0</v>
      </c>
      <c r="AA43" s="49">
        <v>0</v>
      </c>
      <c r="AB43" s="71">
        <v>43</v>
      </c>
      <c r="AC43" s="71"/>
      <c r="AD43" s="72"/>
      <c r="AE43" s="78" t="s">
        <v>759</v>
      </c>
      <c r="AF43" s="78">
        <v>1012</v>
      </c>
      <c r="AG43" s="78">
        <v>2081</v>
      </c>
      <c r="AH43" s="78">
        <v>13115</v>
      </c>
      <c r="AI43" s="78">
        <v>1134</v>
      </c>
      <c r="AJ43" s="78"/>
      <c r="AK43" s="78" t="s">
        <v>808</v>
      </c>
      <c r="AL43" s="78" t="s">
        <v>850</v>
      </c>
      <c r="AM43" s="78"/>
      <c r="AN43" s="78"/>
      <c r="AO43" s="80">
        <v>40710.809953703705</v>
      </c>
      <c r="AP43" s="83" t="s">
        <v>923</v>
      </c>
      <c r="AQ43" s="78" t="b">
        <v>0</v>
      </c>
      <c r="AR43" s="78" t="b">
        <v>0</v>
      </c>
      <c r="AS43" s="78" t="b">
        <v>0</v>
      </c>
      <c r="AT43" s="78" t="s">
        <v>668</v>
      </c>
      <c r="AU43" s="78">
        <v>144</v>
      </c>
      <c r="AV43" s="83" t="s">
        <v>938</v>
      </c>
      <c r="AW43" s="78" t="b">
        <v>0</v>
      </c>
      <c r="AX43" s="78" t="s">
        <v>969</v>
      </c>
      <c r="AY43" s="83" t="s">
        <v>1010</v>
      </c>
      <c r="AZ43" s="78" t="s">
        <v>66</v>
      </c>
      <c r="BA43" s="78" t="str">
        <f>REPLACE(INDEX(GroupVertices[Group],MATCH(Vertices[[#This Row],[Vertex]],GroupVertices[Vertex],0)),1,1,"")</f>
        <v>6</v>
      </c>
      <c r="BB43" s="48"/>
      <c r="BC43" s="48"/>
      <c r="BD43" s="48"/>
      <c r="BE43" s="48"/>
      <c r="BF43" s="48" t="s">
        <v>432</v>
      </c>
      <c r="BG43" s="48" t="s">
        <v>432</v>
      </c>
      <c r="BH43" s="121" t="s">
        <v>1478</v>
      </c>
      <c r="BI43" s="121" t="s">
        <v>1478</v>
      </c>
      <c r="BJ43" s="121" t="s">
        <v>1506</v>
      </c>
      <c r="BK43" s="121" t="s">
        <v>1506</v>
      </c>
      <c r="BL43" s="121">
        <v>0</v>
      </c>
      <c r="BM43" s="124">
        <v>0</v>
      </c>
      <c r="BN43" s="121">
        <v>0</v>
      </c>
      <c r="BO43" s="124">
        <v>0</v>
      </c>
      <c r="BP43" s="121">
        <v>0</v>
      </c>
      <c r="BQ43" s="124">
        <v>0</v>
      </c>
      <c r="BR43" s="121">
        <v>19</v>
      </c>
      <c r="BS43" s="124">
        <v>100</v>
      </c>
      <c r="BT43" s="121">
        <v>19</v>
      </c>
      <c r="BU43" s="2"/>
      <c r="BV43" s="3"/>
      <c r="BW43" s="3"/>
      <c r="BX43" s="3"/>
      <c r="BY43" s="3"/>
    </row>
    <row r="44" spans="1:77" ht="41.45" customHeight="1">
      <c r="A44" s="64" t="s">
        <v>240</v>
      </c>
      <c r="C44" s="65"/>
      <c r="D44" s="65" t="s">
        <v>64</v>
      </c>
      <c r="E44" s="66">
        <v>163.53790177991158</v>
      </c>
      <c r="F44" s="68">
        <v>99.99678936946212</v>
      </c>
      <c r="G44" s="100" t="s">
        <v>493</v>
      </c>
      <c r="H44" s="65"/>
      <c r="I44" s="69" t="s">
        <v>240</v>
      </c>
      <c r="J44" s="70"/>
      <c r="K44" s="70"/>
      <c r="L44" s="69" t="s">
        <v>1067</v>
      </c>
      <c r="M44" s="73">
        <v>2.0699961372571325</v>
      </c>
      <c r="N44" s="74">
        <v>8513.3505859375</v>
      </c>
      <c r="O44" s="74">
        <v>7093.158203125</v>
      </c>
      <c r="P44" s="75"/>
      <c r="Q44" s="76"/>
      <c r="R44" s="76"/>
      <c r="S44" s="86"/>
      <c r="T44" s="48">
        <v>0</v>
      </c>
      <c r="U44" s="48">
        <v>6</v>
      </c>
      <c r="V44" s="49">
        <v>35.283333</v>
      </c>
      <c r="W44" s="49">
        <v>0.010526</v>
      </c>
      <c r="X44" s="49">
        <v>0.031379</v>
      </c>
      <c r="Y44" s="49">
        <v>1.41366</v>
      </c>
      <c r="Z44" s="49">
        <v>0.26666666666666666</v>
      </c>
      <c r="AA44" s="49">
        <v>0</v>
      </c>
      <c r="AB44" s="71">
        <v>44</v>
      </c>
      <c r="AC44" s="71"/>
      <c r="AD44" s="72"/>
      <c r="AE44" s="78" t="s">
        <v>760</v>
      </c>
      <c r="AF44" s="78">
        <v>1464</v>
      </c>
      <c r="AG44" s="78">
        <v>1779</v>
      </c>
      <c r="AH44" s="78">
        <v>40931</v>
      </c>
      <c r="AI44" s="78">
        <v>28605</v>
      </c>
      <c r="AJ44" s="78"/>
      <c r="AK44" s="78" t="s">
        <v>809</v>
      </c>
      <c r="AL44" s="78" t="s">
        <v>851</v>
      </c>
      <c r="AM44" s="83" t="s">
        <v>880</v>
      </c>
      <c r="AN44" s="78"/>
      <c r="AO44" s="80">
        <v>39980.83912037037</v>
      </c>
      <c r="AP44" s="83" t="s">
        <v>924</v>
      </c>
      <c r="AQ44" s="78" t="b">
        <v>0</v>
      </c>
      <c r="AR44" s="78" t="b">
        <v>0</v>
      </c>
      <c r="AS44" s="78" t="b">
        <v>1</v>
      </c>
      <c r="AT44" s="78" t="s">
        <v>666</v>
      </c>
      <c r="AU44" s="78">
        <v>200</v>
      </c>
      <c r="AV44" s="83" t="s">
        <v>938</v>
      </c>
      <c r="AW44" s="78" t="b">
        <v>0</v>
      </c>
      <c r="AX44" s="78" t="s">
        <v>969</v>
      </c>
      <c r="AY44" s="83" t="s">
        <v>1011</v>
      </c>
      <c r="AZ44" s="78" t="s">
        <v>66</v>
      </c>
      <c r="BA44" s="78" t="str">
        <f>REPLACE(INDEX(GroupVertices[Group],MATCH(Vertices[[#This Row],[Vertex]],GroupVertices[Vertex],0)),1,1,"")</f>
        <v>4</v>
      </c>
      <c r="BB44" s="48"/>
      <c r="BC44" s="48"/>
      <c r="BD44" s="48"/>
      <c r="BE44" s="48"/>
      <c r="BF44" s="48" t="s">
        <v>1454</v>
      </c>
      <c r="BG44" s="48" t="s">
        <v>1454</v>
      </c>
      <c r="BH44" s="121" t="s">
        <v>1479</v>
      </c>
      <c r="BI44" s="121" t="s">
        <v>1475</v>
      </c>
      <c r="BJ44" s="121" t="s">
        <v>1507</v>
      </c>
      <c r="BK44" s="121" t="s">
        <v>1507</v>
      </c>
      <c r="BL44" s="121">
        <v>2</v>
      </c>
      <c r="BM44" s="124">
        <v>5</v>
      </c>
      <c r="BN44" s="121">
        <v>0</v>
      </c>
      <c r="BO44" s="124">
        <v>0</v>
      </c>
      <c r="BP44" s="121">
        <v>0</v>
      </c>
      <c r="BQ44" s="124">
        <v>0</v>
      </c>
      <c r="BR44" s="121">
        <v>38</v>
      </c>
      <c r="BS44" s="124">
        <v>95</v>
      </c>
      <c r="BT44" s="121">
        <v>40</v>
      </c>
      <c r="BU44" s="2"/>
      <c r="BV44" s="3"/>
      <c r="BW44" s="3"/>
      <c r="BX44" s="3"/>
      <c r="BY44" s="3"/>
    </row>
    <row r="45" spans="1:77" ht="41.45" customHeight="1">
      <c r="A45" s="64" t="s">
        <v>258</v>
      </c>
      <c r="C45" s="65"/>
      <c r="D45" s="65" t="s">
        <v>64</v>
      </c>
      <c r="E45" s="66">
        <v>248.58499402707315</v>
      </c>
      <c r="F45" s="68">
        <v>99.81923915455681</v>
      </c>
      <c r="G45" s="100" t="s">
        <v>958</v>
      </c>
      <c r="H45" s="65"/>
      <c r="I45" s="69" t="s">
        <v>258</v>
      </c>
      <c r="J45" s="70"/>
      <c r="K45" s="70"/>
      <c r="L45" s="69" t="s">
        <v>1068</v>
      </c>
      <c r="M45" s="73">
        <v>61.24156442469766</v>
      </c>
      <c r="N45" s="74">
        <v>6847.91796875</v>
      </c>
      <c r="O45" s="74">
        <v>7258.32470703125</v>
      </c>
      <c r="P45" s="75"/>
      <c r="Q45" s="76"/>
      <c r="R45" s="76"/>
      <c r="S45" s="86"/>
      <c r="T45" s="48">
        <v>3</v>
      </c>
      <c r="U45" s="48">
        <v>0</v>
      </c>
      <c r="V45" s="49">
        <v>0</v>
      </c>
      <c r="W45" s="49">
        <v>0.010101</v>
      </c>
      <c r="X45" s="49">
        <v>0.02292</v>
      </c>
      <c r="Y45" s="49">
        <v>0.76229</v>
      </c>
      <c r="Z45" s="49">
        <v>0.5</v>
      </c>
      <c r="AA45" s="49">
        <v>0</v>
      </c>
      <c r="AB45" s="71">
        <v>45</v>
      </c>
      <c r="AC45" s="71"/>
      <c r="AD45" s="72"/>
      <c r="AE45" s="78" t="s">
        <v>761</v>
      </c>
      <c r="AF45" s="78">
        <v>406</v>
      </c>
      <c r="AG45" s="78">
        <v>100159</v>
      </c>
      <c r="AH45" s="78">
        <v>12885</v>
      </c>
      <c r="AI45" s="78">
        <v>4248</v>
      </c>
      <c r="AJ45" s="78"/>
      <c r="AK45" s="78" t="s">
        <v>810</v>
      </c>
      <c r="AL45" s="78" t="s">
        <v>832</v>
      </c>
      <c r="AM45" s="83" t="s">
        <v>881</v>
      </c>
      <c r="AN45" s="78"/>
      <c r="AO45" s="80">
        <v>39987.8481712963</v>
      </c>
      <c r="AP45" s="83" t="s">
        <v>925</v>
      </c>
      <c r="AQ45" s="78" t="b">
        <v>0</v>
      </c>
      <c r="AR45" s="78" t="b">
        <v>0</v>
      </c>
      <c r="AS45" s="78" t="b">
        <v>0</v>
      </c>
      <c r="AT45" s="78"/>
      <c r="AU45" s="78">
        <v>1971</v>
      </c>
      <c r="AV45" s="83" t="s">
        <v>938</v>
      </c>
      <c r="AW45" s="78" t="b">
        <v>1</v>
      </c>
      <c r="AX45" s="78" t="s">
        <v>969</v>
      </c>
      <c r="AY45" s="83" t="s">
        <v>1012</v>
      </c>
      <c r="AZ45" s="78" t="s">
        <v>65</v>
      </c>
      <c r="BA45" s="78" t="str">
        <f>REPLACE(INDEX(GroupVertices[Group],MATCH(Vertices[[#This Row],[Vertex]],GroupVertices[Vertex],0)),1,1,"")</f>
        <v>4</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246</v>
      </c>
      <c r="C46" s="65"/>
      <c r="D46" s="65" t="s">
        <v>64</v>
      </c>
      <c r="E46" s="66">
        <v>191.6056898575782</v>
      </c>
      <c r="F46" s="68">
        <v>99.93819310622219</v>
      </c>
      <c r="G46" s="100" t="s">
        <v>959</v>
      </c>
      <c r="H46" s="65"/>
      <c r="I46" s="69" t="s">
        <v>246</v>
      </c>
      <c r="J46" s="70"/>
      <c r="K46" s="70"/>
      <c r="L46" s="69" t="s">
        <v>1069</v>
      </c>
      <c r="M46" s="73">
        <v>21.598177466354702</v>
      </c>
      <c r="N46" s="74">
        <v>9782.7451171875</v>
      </c>
      <c r="O46" s="74">
        <v>6787.556640625</v>
      </c>
      <c r="P46" s="75"/>
      <c r="Q46" s="76"/>
      <c r="R46" s="76"/>
      <c r="S46" s="86"/>
      <c r="T46" s="48">
        <v>4</v>
      </c>
      <c r="U46" s="48">
        <v>1</v>
      </c>
      <c r="V46" s="49">
        <v>0</v>
      </c>
      <c r="W46" s="49">
        <v>0.010101</v>
      </c>
      <c r="X46" s="49">
        <v>0.026223</v>
      </c>
      <c r="Y46" s="49">
        <v>0.967987</v>
      </c>
      <c r="Z46" s="49">
        <v>0.5</v>
      </c>
      <c r="AA46" s="49">
        <v>0</v>
      </c>
      <c r="AB46" s="71">
        <v>46</v>
      </c>
      <c r="AC46" s="71"/>
      <c r="AD46" s="72"/>
      <c r="AE46" s="78" t="s">
        <v>762</v>
      </c>
      <c r="AF46" s="78">
        <v>1315</v>
      </c>
      <c r="AG46" s="78">
        <v>34247</v>
      </c>
      <c r="AH46" s="78">
        <v>15391</v>
      </c>
      <c r="AI46" s="78">
        <v>2733</v>
      </c>
      <c r="AJ46" s="78"/>
      <c r="AK46" s="78" t="s">
        <v>811</v>
      </c>
      <c r="AL46" s="78"/>
      <c r="AM46" s="83" t="s">
        <v>882</v>
      </c>
      <c r="AN46" s="78"/>
      <c r="AO46" s="80">
        <v>40169.86201388889</v>
      </c>
      <c r="AP46" s="83" t="s">
        <v>926</v>
      </c>
      <c r="AQ46" s="78" t="b">
        <v>0</v>
      </c>
      <c r="AR46" s="78" t="b">
        <v>0</v>
      </c>
      <c r="AS46" s="78" t="b">
        <v>1</v>
      </c>
      <c r="AT46" s="78" t="s">
        <v>666</v>
      </c>
      <c r="AU46" s="78">
        <v>911</v>
      </c>
      <c r="AV46" s="83" t="s">
        <v>938</v>
      </c>
      <c r="AW46" s="78" t="b">
        <v>1</v>
      </c>
      <c r="AX46" s="78" t="s">
        <v>969</v>
      </c>
      <c r="AY46" s="83" t="s">
        <v>1013</v>
      </c>
      <c r="AZ46" s="78" t="s">
        <v>66</v>
      </c>
      <c r="BA46" s="78" t="str">
        <f>REPLACE(INDEX(GroupVertices[Group],MATCH(Vertices[[#This Row],[Vertex]],GroupVertices[Vertex],0)),1,1,"")</f>
        <v>4</v>
      </c>
      <c r="BB46" s="48" t="s">
        <v>1440</v>
      </c>
      <c r="BC46" s="48" t="s">
        <v>1440</v>
      </c>
      <c r="BD46" s="48" t="s">
        <v>398</v>
      </c>
      <c r="BE46" s="48" t="s">
        <v>398</v>
      </c>
      <c r="BF46" s="48" t="s">
        <v>1455</v>
      </c>
      <c r="BG46" s="48" t="s">
        <v>1455</v>
      </c>
      <c r="BH46" s="121" t="s">
        <v>1480</v>
      </c>
      <c r="BI46" s="121" t="s">
        <v>1480</v>
      </c>
      <c r="BJ46" s="121" t="s">
        <v>1508</v>
      </c>
      <c r="BK46" s="121" t="s">
        <v>1508</v>
      </c>
      <c r="BL46" s="121">
        <v>3</v>
      </c>
      <c r="BM46" s="124">
        <v>6.521739130434782</v>
      </c>
      <c r="BN46" s="121">
        <v>0</v>
      </c>
      <c r="BO46" s="124">
        <v>0</v>
      </c>
      <c r="BP46" s="121">
        <v>0</v>
      </c>
      <c r="BQ46" s="124">
        <v>0</v>
      </c>
      <c r="BR46" s="121">
        <v>43</v>
      </c>
      <c r="BS46" s="124">
        <v>93.47826086956522</v>
      </c>
      <c r="BT46" s="121">
        <v>46</v>
      </c>
      <c r="BU46" s="2"/>
      <c r="BV46" s="3"/>
      <c r="BW46" s="3"/>
      <c r="BX46" s="3"/>
      <c r="BY46" s="3"/>
    </row>
    <row r="47" spans="1:77" ht="41.45" customHeight="1">
      <c r="A47" s="64" t="s">
        <v>242</v>
      </c>
      <c r="C47" s="65"/>
      <c r="D47" s="65" t="s">
        <v>64</v>
      </c>
      <c r="E47" s="66">
        <v>162</v>
      </c>
      <c r="F47" s="68">
        <v>100</v>
      </c>
      <c r="G47" s="100" t="s">
        <v>946</v>
      </c>
      <c r="H47" s="65"/>
      <c r="I47" s="69" t="s">
        <v>242</v>
      </c>
      <c r="J47" s="70"/>
      <c r="K47" s="70"/>
      <c r="L47" s="69" t="s">
        <v>1070</v>
      </c>
      <c r="M47" s="73">
        <v>1</v>
      </c>
      <c r="N47" s="74">
        <v>5197.19921875</v>
      </c>
      <c r="O47" s="74">
        <v>2767.681884765625</v>
      </c>
      <c r="P47" s="75"/>
      <c r="Q47" s="76"/>
      <c r="R47" s="76"/>
      <c r="S47" s="86"/>
      <c r="T47" s="48">
        <v>0</v>
      </c>
      <c r="U47" s="48">
        <v>4</v>
      </c>
      <c r="V47" s="49">
        <v>54</v>
      </c>
      <c r="W47" s="49">
        <v>0.010309</v>
      </c>
      <c r="X47" s="49">
        <v>0.020425</v>
      </c>
      <c r="Y47" s="49">
        <v>1.047189</v>
      </c>
      <c r="Z47" s="49">
        <v>0.25</v>
      </c>
      <c r="AA47" s="49">
        <v>0</v>
      </c>
      <c r="AB47" s="71">
        <v>47</v>
      </c>
      <c r="AC47" s="71"/>
      <c r="AD47" s="72"/>
      <c r="AE47" s="78" t="s">
        <v>763</v>
      </c>
      <c r="AF47" s="78">
        <v>21</v>
      </c>
      <c r="AG47" s="78">
        <v>0</v>
      </c>
      <c r="AH47" s="78">
        <v>79</v>
      </c>
      <c r="AI47" s="78">
        <v>53</v>
      </c>
      <c r="AJ47" s="78"/>
      <c r="AK47" s="78"/>
      <c r="AL47" s="78"/>
      <c r="AM47" s="78"/>
      <c r="AN47" s="78"/>
      <c r="AO47" s="80">
        <v>42716.53755787037</v>
      </c>
      <c r="AP47" s="78"/>
      <c r="AQ47" s="78" t="b">
        <v>1</v>
      </c>
      <c r="AR47" s="78" t="b">
        <v>1</v>
      </c>
      <c r="AS47" s="78" t="b">
        <v>0</v>
      </c>
      <c r="AT47" s="78" t="s">
        <v>666</v>
      </c>
      <c r="AU47" s="78">
        <v>0</v>
      </c>
      <c r="AV47" s="78"/>
      <c r="AW47" s="78" t="b">
        <v>0</v>
      </c>
      <c r="AX47" s="78" t="s">
        <v>969</v>
      </c>
      <c r="AY47" s="83" t="s">
        <v>1014</v>
      </c>
      <c r="AZ47" s="78" t="s">
        <v>66</v>
      </c>
      <c r="BA47" s="78" t="str">
        <f>REPLACE(INDEX(GroupVertices[Group],MATCH(Vertices[[#This Row],[Vertex]],GroupVertices[Vertex],0)),1,1,"")</f>
        <v>3</v>
      </c>
      <c r="BB47" s="48" t="s">
        <v>366</v>
      </c>
      <c r="BC47" s="48" t="s">
        <v>366</v>
      </c>
      <c r="BD47" s="48" t="s">
        <v>407</v>
      </c>
      <c r="BE47" s="48" t="s">
        <v>407</v>
      </c>
      <c r="BF47" s="48" t="s">
        <v>428</v>
      </c>
      <c r="BG47" s="48" t="s">
        <v>428</v>
      </c>
      <c r="BH47" s="121" t="s">
        <v>1305</v>
      </c>
      <c r="BI47" s="121" t="s">
        <v>1305</v>
      </c>
      <c r="BJ47" s="121" t="s">
        <v>1384</v>
      </c>
      <c r="BK47" s="121" t="s">
        <v>1384</v>
      </c>
      <c r="BL47" s="121">
        <v>0</v>
      </c>
      <c r="BM47" s="124">
        <v>0</v>
      </c>
      <c r="BN47" s="121">
        <v>0</v>
      </c>
      <c r="BO47" s="124">
        <v>0</v>
      </c>
      <c r="BP47" s="121">
        <v>0</v>
      </c>
      <c r="BQ47" s="124">
        <v>0</v>
      </c>
      <c r="BR47" s="121">
        <v>23</v>
      </c>
      <c r="BS47" s="124">
        <v>100</v>
      </c>
      <c r="BT47" s="121">
        <v>23</v>
      </c>
      <c r="BU47" s="2"/>
      <c r="BV47" s="3"/>
      <c r="BW47" s="3"/>
      <c r="BX47" s="3"/>
      <c r="BY47" s="3"/>
    </row>
    <row r="48" spans="1:77" ht="41.45" customHeight="1">
      <c r="A48" s="64" t="s">
        <v>259</v>
      </c>
      <c r="C48" s="65"/>
      <c r="D48" s="65" t="s">
        <v>64</v>
      </c>
      <c r="E48" s="66">
        <v>1000</v>
      </c>
      <c r="F48" s="68">
        <v>70</v>
      </c>
      <c r="G48" s="100" t="s">
        <v>960</v>
      </c>
      <c r="H48" s="65"/>
      <c r="I48" s="69" t="s">
        <v>259</v>
      </c>
      <c r="J48" s="70"/>
      <c r="K48" s="70"/>
      <c r="L48" s="69" t="s">
        <v>1071</v>
      </c>
      <c r="M48" s="73">
        <v>9999</v>
      </c>
      <c r="N48" s="74">
        <v>9629.51171875</v>
      </c>
      <c r="O48" s="74">
        <v>4599.33544921875</v>
      </c>
      <c r="P48" s="75"/>
      <c r="Q48" s="76"/>
      <c r="R48" s="76"/>
      <c r="S48" s="86"/>
      <c r="T48" s="48">
        <v>2</v>
      </c>
      <c r="U48" s="48">
        <v>0</v>
      </c>
      <c r="V48" s="49">
        <v>0</v>
      </c>
      <c r="W48" s="49">
        <v>0.01</v>
      </c>
      <c r="X48" s="49">
        <v>0.019597</v>
      </c>
      <c r="Y48" s="49">
        <v>0.575119</v>
      </c>
      <c r="Z48" s="49">
        <v>0.5</v>
      </c>
      <c r="AA48" s="49">
        <v>0</v>
      </c>
      <c r="AB48" s="71">
        <v>48</v>
      </c>
      <c r="AC48" s="71"/>
      <c r="AD48" s="72"/>
      <c r="AE48" s="78" t="s">
        <v>764</v>
      </c>
      <c r="AF48" s="78">
        <v>1127</v>
      </c>
      <c r="AG48" s="78">
        <v>16622903</v>
      </c>
      <c r="AH48" s="78">
        <v>276930</v>
      </c>
      <c r="AI48" s="78">
        <v>1236</v>
      </c>
      <c r="AJ48" s="78"/>
      <c r="AK48" s="78" t="s">
        <v>812</v>
      </c>
      <c r="AL48" s="78" t="s">
        <v>832</v>
      </c>
      <c r="AM48" s="83" t="s">
        <v>883</v>
      </c>
      <c r="AN48" s="78"/>
      <c r="AO48" s="80">
        <v>39173.26542824074</v>
      </c>
      <c r="AP48" s="83" t="s">
        <v>927</v>
      </c>
      <c r="AQ48" s="78" t="b">
        <v>0</v>
      </c>
      <c r="AR48" s="78" t="b">
        <v>0</v>
      </c>
      <c r="AS48" s="78" t="b">
        <v>1</v>
      </c>
      <c r="AT48" s="78"/>
      <c r="AU48" s="78">
        <v>112240</v>
      </c>
      <c r="AV48" s="83" t="s">
        <v>940</v>
      </c>
      <c r="AW48" s="78" t="b">
        <v>1</v>
      </c>
      <c r="AX48" s="78" t="s">
        <v>969</v>
      </c>
      <c r="AY48" s="83" t="s">
        <v>1015</v>
      </c>
      <c r="AZ48" s="78" t="s">
        <v>65</v>
      </c>
      <c r="BA48" s="78" t="str">
        <f>REPLACE(INDEX(GroupVertices[Group],MATCH(Vertices[[#This Row],[Vertex]],GroupVertices[Vertex],0)),1,1,"")</f>
        <v>5</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260</v>
      </c>
      <c r="C49" s="65"/>
      <c r="D49" s="65" t="s">
        <v>64</v>
      </c>
      <c r="E49" s="66">
        <v>164.16896883968417</v>
      </c>
      <c r="F49" s="68">
        <v>99.99547191005085</v>
      </c>
      <c r="G49" s="100" t="s">
        <v>961</v>
      </c>
      <c r="H49" s="65"/>
      <c r="I49" s="69" t="s">
        <v>260</v>
      </c>
      <c r="J49" s="70"/>
      <c r="K49" s="70"/>
      <c r="L49" s="69" t="s">
        <v>1072</v>
      </c>
      <c r="M49" s="73">
        <v>2.5090614437201495</v>
      </c>
      <c r="N49" s="74">
        <v>6847.91796875</v>
      </c>
      <c r="O49" s="74">
        <v>4105.4716796875</v>
      </c>
      <c r="P49" s="75"/>
      <c r="Q49" s="76"/>
      <c r="R49" s="76"/>
      <c r="S49" s="86"/>
      <c r="T49" s="48">
        <v>2</v>
      </c>
      <c r="U49" s="48">
        <v>0</v>
      </c>
      <c r="V49" s="49">
        <v>0</v>
      </c>
      <c r="W49" s="49">
        <v>0.01</v>
      </c>
      <c r="X49" s="49">
        <v>0.019597</v>
      </c>
      <c r="Y49" s="49">
        <v>0.575119</v>
      </c>
      <c r="Z49" s="49">
        <v>0.5</v>
      </c>
      <c r="AA49" s="49">
        <v>0</v>
      </c>
      <c r="AB49" s="71">
        <v>49</v>
      </c>
      <c r="AC49" s="71"/>
      <c r="AD49" s="72"/>
      <c r="AE49" s="78" t="s">
        <v>765</v>
      </c>
      <c r="AF49" s="78">
        <v>758</v>
      </c>
      <c r="AG49" s="78">
        <v>2509</v>
      </c>
      <c r="AH49" s="78">
        <v>1179</v>
      </c>
      <c r="AI49" s="78">
        <v>2548</v>
      </c>
      <c r="AJ49" s="78"/>
      <c r="AK49" s="78" t="s">
        <v>813</v>
      </c>
      <c r="AL49" s="78" t="s">
        <v>832</v>
      </c>
      <c r="AM49" s="83" t="s">
        <v>884</v>
      </c>
      <c r="AN49" s="78"/>
      <c r="AO49" s="80">
        <v>42320.73539351852</v>
      </c>
      <c r="AP49" s="83" t="s">
        <v>928</v>
      </c>
      <c r="AQ49" s="78" t="b">
        <v>0</v>
      </c>
      <c r="AR49" s="78" t="b">
        <v>0</v>
      </c>
      <c r="AS49" s="78" t="b">
        <v>0</v>
      </c>
      <c r="AT49" s="78"/>
      <c r="AU49" s="78">
        <v>54</v>
      </c>
      <c r="AV49" s="83" t="s">
        <v>938</v>
      </c>
      <c r="AW49" s="78" t="b">
        <v>0</v>
      </c>
      <c r="AX49" s="78" t="s">
        <v>969</v>
      </c>
      <c r="AY49" s="83" t="s">
        <v>1016</v>
      </c>
      <c r="AZ49" s="78" t="s">
        <v>65</v>
      </c>
      <c r="BA49" s="78" t="str">
        <f>REPLACE(INDEX(GroupVertices[Group],MATCH(Vertices[[#This Row],[Vertex]],GroupVertices[Vertex],0)),1,1,"")</f>
        <v>5</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261</v>
      </c>
      <c r="C50" s="65"/>
      <c r="D50" s="65" t="s">
        <v>64</v>
      </c>
      <c r="E50" s="66">
        <v>167.24217897323427</v>
      </c>
      <c r="F50" s="68">
        <v>99.98905606319185</v>
      </c>
      <c r="G50" s="100" t="s">
        <v>962</v>
      </c>
      <c r="H50" s="65"/>
      <c r="I50" s="69" t="s">
        <v>261</v>
      </c>
      <c r="J50" s="70"/>
      <c r="K50" s="70"/>
      <c r="L50" s="69" t="s">
        <v>1073</v>
      </c>
      <c r="M50" s="73">
        <v>4.647249340262649</v>
      </c>
      <c r="N50" s="74">
        <v>2160.88623046875</v>
      </c>
      <c r="O50" s="74">
        <v>9623.037109375</v>
      </c>
      <c r="P50" s="75"/>
      <c r="Q50" s="76"/>
      <c r="R50" s="76"/>
      <c r="S50" s="86"/>
      <c r="T50" s="48">
        <v>1</v>
      </c>
      <c r="U50" s="48">
        <v>0</v>
      </c>
      <c r="V50" s="49">
        <v>0</v>
      </c>
      <c r="W50" s="49">
        <v>0.009804</v>
      </c>
      <c r="X50" s="49">
        <v>0.01473</v>
      </c>
      <c r="Y50" s="49">
        <v>0.36333</v>
      </c>
      <c r="Z50" s="49">
        <v>0</v>
      </c>
      <c r="AA50" s="49">
        <v>0</v>
      </c>
      <c r="AB50" s="71">
        <v>50</v>
      </c>
      <c r="AC50" s="71"/>
      <c r="AD50" s="72"/>
      <c r="AE50" s="78" t="s">
        <v>766</v>
      </c>
      <c r="AF50" s="78">
        <v>850</v>
      </c>
      <c r="AG50" s="78">
        <v>6064</v>
      </c>
      <c r="AH50" s="78">
        <v>4003</v>
      </c>
      <c r="AI50" s="78">
        <v>1178</v>
      </c>
      <c r="AJ50" s="78"/>
      <c r="AK50" s="78" t="s">
        <v>814</v>
      </c>
      <c r="AL50" s="78" t="s">
        <v>852</v>
      </c>
      <c r="AM50" s="83" t="s">
        <v>885</v>
      </c>
      <c r="AN50" s="78"/>
      <c r="AO50" s="80">
        <v>39528.07497685185</v>
      </c>
      <c r="AP50" s="83" t="s">
        <v>929</v>
      </c>
      <c r="AQ50" s="78" t="b">
        <v>0</v>
      </c>
      <c r="AR50" s="78" t="b">
        <v>0</v>
      </c>
      <c r="AS50" s="78" t="b">
        <v>1</v>
      </c>
      <c r="AT50" s="78"/>
      <c r="AU50" s="78">
        <v>227</v>
      </c>
      <c r="AV50" s="83" t="s">
        <v>938</v>
      </c>
      <c r="AW50" s="78" t="b">
        <v>0</v>
      </c>
      <c r="AX50" s="78" t="s">
        <v>969</v>
      </c>
      <c r="AY50" s="83" t="s">
        <v>1017</v>
      </c>
      <c r="AZ50" s="78" t="s">
        <v>65</v>
      </c>
      <c r="BA50" s="78"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262</v>
      </c>
      <c r="C51" s="65"/>
      <c r="D51" s="65" t="s">
        <v>64</v>
      </c>
      <c r="E51" s="66">
        <v>162.0017289508487</v>
      </c>
      <c r="F51" s="68">
        <v>99.99999639052216</v>
      </c>
      <c r="G51" s="100" t="s">
        <v>963</v>
      </c>
      <c r="H51" s="65"/>
      <c r="I51" s="69" t="s">
        <v>262</v>
      </c>
      <c r="J51" s="70"/>
      <c r="K51" s="70"/>
      <c r="L51" s="69" t="s">
        <v>1074</v>
      </c>
      <c r="M51" s="73">
        <v>1.001202918647844</v>
      </c>
      <c r="N51" s="74">
        <v>3326.5029296875</v>
      </c>
      <c r="O51" s="74">
        <v>4288.208984375</v>
      </c>
      <c r="P51" s="75"/>
      <c r="Q51" s="76"/>
      <c r="R51" s="76"/>
      <c r="S51" s="86"/>
      <c r="T51" s="48">
        <v>1</v>
      </c>
      <c r="U51" s="48">
        <v>0</v>
      </c>
      <c r="V51" s="49">
        <v>0</v>
      </c>
      <c r="W51" s="49">
        <v>0.009804</v>
      </c>
      <c r="X51" s="49">
        <v>0.01473</v>
      </c>
      <c r="Y51" s="49">
        <v>0.36333</v>
      </c>
      <c r="Z51" s="49">
        <v>0</v>
      </c>
      <c r="AA51" s="49">
        <v>0</v>
      </c>
      <c r="AB51" s="71">
        <v>51</v>
      </c>
      <c r="AC51" s="71"/>
      <c r="AD51" s="72"/>
      <c r="AE51" s="78" t="s">
        <v>767</v>
      </c>
      <c r="AF51" s="78">
        <v>8</v>
      </c>
      <c r="AG51" s="78">
        <v>2</v>
      </c>
      <c r="AH51" s="78">
        <v>1</v>
      </c>
      <c r="AI51" s="78">
        <v>0</v>
      </c>
      <c r="AJ51" s="78"/>
      <c r="AK51" s="78" t="s">
        <v>815</v>
      </c>
      <c r="AL51" s="78" t="s">
        <v>853</v>
      </c>
      <c r="AM51" s="83" t="s">
        <v>886</v>
      </c>
      <c r="AN51" s="78"/>
      <c r="AO51" s="80">
        <v>39972.535775462966</v>
      </c>
      <c r="AP51" s="78"/>
      <c r="AQ51" s="78" t="b">
        <v>0</v>
      </c>
      <c r="AR51" s="78" t="b">
        <v>0</v>
      </c>
      <c r="AS51" s="78" t="b">
        <v>0</v>
      </c>
      <c r="AT51" s="78"/>
      <c r="AU51" s="78">
        <v>0</v>
      </c>
      <c r="AV51" s="83" t="s">
        <v>945</v>
      </c>
      <c r="AW51" s="78" t="b">
        <v>0</v>
      </c>
      <c r="AX51" s="78" t="s">
        <v>969</v>
      </c>
      <c r="AY51" s="83" t="s">
        <v>1018</v>
      </c>
      <c r="AZ51" s="78" t="s">
        <v>65</v>
      </c>
      <c r="BA51" s="78" t="str">
        <f>REPLACE(INDEX(GroupVertices[Group],MATCH(Vertices[[#This Row],[Vertex]],GroupVertices[Vertex],0)),1,1,"")</f>
        <v>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263</v>
      </c>
      <c r="C52" s="65"/>
      <c r="D52" s="65" t="s">
        <v>64</v>
      </c>
      <c r="E52" s="66">
        <v>167.1073208070363</v>
      </c>
      <c r="F52" s="68">
        <v>99.9893376024633</v>
      </c>
      <c r="G52" s="100" t="s">
        <v>964</v>
      </c>
      <c r="H52" s="65"/>
      <c r="I52" s="69" t="s">
        <v>263</v>
      </c>
      <c r="J52" s="70"/>
      <c r="K52" s="70"/>
      <c r="L52" s="69" t="s">
        <v>1075</v>
      </c>
      <c r="M52" s="73">
        <v>4.553421685730825</v>
      </c>
      <c r="N52" s="74">
        <v>7581.04541015625</v>
      </c>
      <c r="O52" s="74">
        <v>6434.650390625</v>
      </c>
      <c r="P52" s="75"/>
      <c r="Q52" s="76"/>
      <c r="R52" s="76"/>
      <c r="S52" s="86"/>
      <c r="T52" s="48">
        <v>2</v>
      </c>
      <c r="U52" s="48">
        <v>0</v>
      </c>
      <c r="V52" s="49">
        <v>0</v>
      </c>
      <c r="W52" s="49">
        <v>0.01</v>
      </c>
      <c r="X52" s="49">
        <v>0.019597</v>
      </c>
      <c r="Y52" s="49">
        <v>0.575119</v>
      </c>
      <c r="Z52" s="49">
        <v>0.5</v>
      </c>
      <c r="AA52" s="49">
        <v>0</v>
      </c>
      <c r="AB52" s="71">
        <v>52</v>
      </c>
      <c r="AC52" s="71"/>
      <c r="AD52" s="72"/>
      <c r="AE52" s="78" t="s">
        <v>768</v>
      </c>
      <c r="AF52" s="78">
        <v>605</v>
      </c>
      <c r="AG52" s="78">
        <v>5908</v>
      </c>
      <c r="AH52" s="78">
        <v>3011</v>
      </c>
      <c r="AI52" s="78">
        <v>2025</v>
      </c>
      <c r="AJ52" s="78"/>
      <c r="AK52" s="78" t="s">
        <v>816</v>
      </c>
      <c r="AL52" s="78"/>
      <c r="AM52" s="83" t="s">
        <v>887</v>
      </c>
      <c r="AN52" s="78"/>
      <c r="AO52" s="80">
        <v>40826.65453703704</v>
      </c>
      <c r="AP52" s="83" t="s">
        <v>930</v>
      </c>
      <c r="AQ52" s="78" t="b">
        <v>1</v>
      </c>
      <c r="AR52" s="78" t="b">
        <v>0</v>
      </c>
      <c r="AS52" s="78" t="b">
        <v>1</v>
      </c>
      <c r="AT52" s="78"/>
      <c r="AU52" s="78">
        <v>282</v>
      </c>
      <c r="AV52" s="83" t="s">
        <v>938</v>
      </c>
      <c r="AW52" s="78" t="b">
        <v>0</v>
      </c>
      <c r="AX52" s="78" t="s">
        <v>969</v>
      </c>
      <c r="AY52" s="83" t="s">
        <v>1019</v>
      </c>
      <c r="AZ52" s="78" t="s">
        <v>65</v>
      </c>
      <c r="BA52" s="78" t="str">
        <f>REPLACE(INDEX(GroupVertices[Group],MATCH(Vertices[[#This Row],[Vertex]],GroupVertices[Vertex],0)),1,1,"")</f>
        <v>5</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264</v>
      </c>
      <c r="C53" s="65"/>
      <c r="D53" s="65" t="s">
        <v>64</v>
      </c>
      <c r="E53" s="66">
        <v>164.7213686358413</v>
      </c>
      <c r="F53" s="68">
        <v>99.99431868188125</v>
      </c>
      <c r="G53" s="100" t="s">
        <v>965</v>
      </c>
      <c r="H53" s="65"/>
      <c r="I53" s="69" t="s">
        <v>264</v>
      </c>
      <c r="J53" s="70"/>
      <c r="K53" s="70"/>
      <c r="L53" s="69" t="s">
        <v>1076</v>
      </c>
      <c r="M53" s="73">
        <v>2.8933939517062695</v>
      </c>
      <c r="N53" s="74">
        <v>1002.1436767578125</v>
      </c>
      <c r="O53" s="74">
        <v>5673.8447265625</v>
      </c>
      <c r="P53" s="75"/>
      <c r="Q53" s="76"/>
      <c r="R53" s="76"/>
      <c r="S53" s="86"/>
      <c r="T53" s="48">
        <v>2</v>
      </c>
      <c r="U53" s="48">
        <v>0</v>
      </c>
      <c r="V53" s="49">
        <v>0</v>
      </c>
      <c r="W53" s="49">
        <v>0.01</v>
      </c>
      <c r="X53" s="49">
        <v>0.017569</v>
      </c>
      <c r="Y53" s="49">
        <v>0.590932</v>
      </c>
      <c r="Z53" s="49">
        <v>0.5</v>
      </c>
      <c r="AA53" s="49">
        <v>0</v>
      </c>
      <c r="AB53" s="71">
        <v>53</v>
      </c>
      <c r="AC53" s="71"/>
      <c r="AD53" s="72"/>
      <c r="AE53" s="78" t="s">
        <v>769</v>
      </c>
      <c r="AF53" s="78">
        <v>1635</v>
      </c>
      <c r="AG53" s="78">
        <v>3148</v>
      </c>
      <c r="AH53" s="78">
        <v>7881</v>
      </c>
      <c r="AI53" s="78">
        <v>2063</v>
      </c>
      <c r="AJ53" s="78"/>
      <c r="AK53" s="78" t="s">
        <v>817</v>
      </c>
      <c r="AL53" s="78" t="s">
        <v>854</v>
      </c>
      <c r="AM53" s="78"/>
      <c r="AN53" s="78"/>
      <c r="AO53" s="80">
        <v>40009.66210648148</v>
      </c>
      <c r="AP53" s="83" t="s">
        <v>931</v>
      </c>
      <c r="AQ53" s="78" t="b">
        <v>0</v>
      </c>
      <c r="AR53" s="78" t="b">
        <v>0</v>
      </c>
      <c r="AS53" s="78" t="b">
        <v>1</v>
      </c>
      <c r="AT53" s="78"/>
      <c r="AU53" s="78">
        <v>236</v>
      </c>
      <c r="AV53" s="83" t="s">
        <v>938</v>
      </c>
      <c r="AW53" s="78" t="b">
        <v>0</v>
      </c>
      <c r="AX53" s="78" t="s">
        <v>969</v>
      </c>
      <c r="AY53" s="83" t="s">
        <v>1020</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265</v>
      </c>
      <c r="C54" s="65"/>
      <c r="D54" s="65" t="s">
        <v>64</v>
      </c>
      <c r="E54" s="66">
        <v>163.64077435540875</v>
      </c>
      <c r="F54" s="68">
        <v>99.9965746055307</v>
      </c>
      <c r="G54" s="100" t="s">
        <v>966</v>
      </c>
      <c r="H54" s="65"/>
      <c r="I54" s="69" t="s">
        <v>265</v>
      </c>
      <c r="J54" s="70"/>
      <c r="K54" s="70"/>
      <c r="L54" s="69" t="s">
        <v>1077</v>
      </c>
      <c r="M54" s="73">
        <v>2.1415697968038434</v>
      </c>
      <c r="N54" s="74">
        <v>3283.823974609375</v>
      </c>
      <c r="O54" s="74">
        <v>6635.40576171875</v>
      </c>
      <c r="P54" s="75"/>
      <c r="Q54" s="76"/>
      <c r="R54" s="76"/>
      <c r="S54" s="86"/>
      <c r="T54" s="48">
        <v>1</v>
      </c>
      <c r="U54" s="48">
        <v>0</v>
      </c>
      <c r="V54" s="49">
        <v>0</v>
      </c>
      <c r="W54" s="49">
        <v>0.009804</v>
      </c>
      <c r="X54" s="49">
        <v>0.01473</v>
      </c>
      <c r="Y54" s="49">
        <v>0.36333</v>
      </c>
      <c r="Z54" s="49">
        <v>0</v>
      </c>
      <c r="AA54" s="49">
        <v>0</v>
      </c>
      <c r="AB54" s="71">
        <v>54</v>
      </c>
      <c r="AC54" s="71"/>
      <c r="AD54" s="72"/>
      <c r="AE54" s="78" t="s">
        <v>770</v>
      </c>
      <c r="AF54" s="78">
        <v>286</v>
      </c>
      <c r="AG54" s="78">
        <v>1898</v>
      </c>
      <c r="AH54" s="78">
        <v>688</v>
      </c>
      <c r="AI54" s="78">
        <v>1690</v>
      </c>
      <c r="AJ54" s="78"/>
      <c r="AK54" s="78" t="s">
        <v>818</v>
      </c>
      <c r="AL54" s="78" t="s">
        <v>855</v>
      </c>
      <c r="AM54" s="83" t="s">
        <v>888</v>
      </c>
      <c r="AN54" s="78"/>
      <c r="AO54" s="80">
        <v>41708.795636574076</v>
      </c>
      <c r="AP54" s="83" t="s">
        <v>932</v>
      </c>
      <c r="AQ54" s="78" t="b">
        <v>1</v>
      </c>
      <c r="AR54" s="78" t="b">
        <v>0</v>
      </c>
      <c r="AS54" s="78" t="b">
        <v>1</v>
      </c>
      <c r="AT54" s="78"/>
      <c r="AU54" s="78">
        <v>50</v>
      </c>
      <c r="AV54" s="83" t="s">
        <v>938</v>
      </c>
      <c r="AW54" s="78" t="b">
        <v>0</v>
      </c>
      <c r="AX54" s="78" t="s">
        <v>969</v>
      </c>
      <c r="AY54" s="83" t="s">
        <v>1021</v>
      </c>
      <c r="AZ54" s="78" t="s">
        <v>65</v>
      </c>
      <c r="BA54" s="78"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245</v>
      </c>
      <c r="C55" s="65"/>
      <c r="D55" s="65" t="s">
        <v>64</v>
      </c>
      <c r="E55" s="66">
        <v>166.2713730716937</v>
      </c>
      <c r="F55" s="68">
        <v>99.99108278499851</v>
      </c>
      <c r="G55" s="100" t="s">
        <v>498</v>
      </c>
      <c r="H55" s="65"/>
      <c r="I55" s="69" t="s">
        <v>245</v>
      </c>
      <c r="J55" s="70"/>
      <c r="K55" s="70"/>
      <c r="L55" s="69" t="s">
        <v>1078</v>
      </c>
      <c r="M55" s="73">
        <v>3.971810519498309</v>
      </c>
      <c r="N55" s="74">
        <v>2747.89501953125</v>
      </c>
      <c r="O55" s="74">
        <v>1142.1866455078125</v>
      </c>
      <c r="P55" s="75"/>
      <c r="Q55" s="76"/>
      <c r="R55" s="76"/>
      <c r="S55" s="86"/>
      <c r="T55" s="48">
        <v>2</v>
      </c>
      <c r="U55" s="48">
        <v>1</v>
      </c>
      <c r="V55" s="49">
        <v>0</v>
      </c>
      <c r="W55" s="49">
        <v>0.009804</v>
      </c>
      <c r="X55" s="49">
        <v>0.016852</v>
      </c>
      <c r="Y55" s="49">
        <v>0.631878</v>
      </c>
      <c r="Z55" s="49">
        <v>0</v>
      </c>
      <c r="AA55" s="49">
        <v>0</v>
      </c>
      <c r="AB55" s="71">
        <v>55</v>
      </c>
      <c r="AC55" s="71"/>
      <c r="AD55" s="72"/>
      <c r="AE55" s="78" t="s">
        <v>771</v>
      </c>
      <c r="AF55" s="78">
        <v>372</v>
      </c>
      <c r="AG55" s="78">
        <v>4941</v>
      </c>
      <c r="AH55" s="78">
        <v>1957</v>
      </c>
      <c r="AI55" s="78">
        <v>791</v>
      </c>
      <c r="AJ55" s="78"/>
      <c r="AK55" s="78" t="s">
        <v>819</v>
      </c>
      <c r="AL55" s="78"/>
      <c r="AM55" s="83" t="s">
        <v>889</v>
      </c>
      <c r="AN55" s="78"/>
      <c r="AO55" s="80">
        <v>41122.95122685185</v>
      </c>
      <c r="AP55" s="83" t="s">
        <v>933</v>
      </c>
      <c r="AQ55" s="78" t="b">
        <v>1</v>
      </c>
      <c r="AR55" s="78" t="b">
        <v>0</v>
      </c>
      <c r="AS55" s="78" t="b">
        <v>0</v>
      </c>
      <c r="AT55" s="78" t="s">
        <v>666</v>
      </c>
      <c r="AU55" s="78">
        <v>136</v>
      </c>
      <c r="AV55" s="83" t="s">
        <v>938</v>
      </c>
      <c r="AW55" s="78" t="b">
        <v>0</v>
      </c>
      <c r="AX55" s="78" t="s">
        <v>969</v>
      </c>
      <c r="AY55" s="83" t="s">
        <v>1022</v>
      </c>
      <c r="AZ55" s="78" t="s">
        <v>66</v>
      </c>
      <c r="BA55" s="78" t="str">
        <f>REPLACE(INDEX(GroupVertices[Group],MATCH(Vertices[[#This Row],[Vertex]],GroupVertices[Vertex],0)),1,1,"")</f>
        <v>1</v>
      </c>
      <c r="BB55" s="48" t="s">
        <v>377</v>
      </c>
      <c r="BC55" s="48" t="s">
        <v>377</v>
      </c>
      <c r="BD55" s="48" t="s">
        <v>415</v>
      </c>
      <c r="BE55" s="48" t="s">
        <v>415</v>
      </c>
      <c r="BF55" s="48" t="s">
        <v>438</v>
      </c>
      <c r="BG55" s="48" t="s">
        <v>438</v>
      </c>
      <c r="BH55" s="121" t="s">
        <v>1481</v>
      </c>
      <c r="BI55" s="121" t="s">
        <v>1481</v>
      </c>
      <c r="BJ55" s="121" t="s">
        <v>1509</v>
      </c>
      <c r="BK55" s="121" t="s">
        <v>1509</v>
      </c>
      <c r="BL55" s="121">
        <v>2</v>
      </c>
      <c r="BM55" s="124">
        <v>11.764705882352942</v>
      </c>
      <c r="BN55" s="121">
        <v>0</v>
      </c>
      <c r="BO55" s="124">
        <v>0</v>
      </c>
      <c r="BP55" s="121">
        <v>0</v>
      </c>
      <c r="BQ55" s="124">
        <v>0</v>
      </c>
      <c r="BR55" s="121">
        <v>15</v>
      </c>
      <c r="BS55" s="124">
        <v>88.23529411764706</v>
      </c>
      <c r="BT55" s="121">
        <v>17</v>
      </c>
      <c r="BU55" s="2"/>
      <c r="BV55" s="3"/>
      <c r="BW55" s="3"/>
      <c r="BX55" s="3"/>
      <c r="BY55" s="3"/>
    </row>
    <row r="56" spans="1:77" ht="41.45" customHeight="1">
      <c r="A56" s="64" t="s">
        <v>266</v>
      </c>
      <c r="C56" s="65"/>
      <c r="D56" s="65" t="s">
        <v>64</v>
      </c>
      <c r="E56" s="66">
        <v>166.11230959361401</v>
      </c>
      <c r="F56" s="68">
        <v>99.99141485695971</v>
      </c>
      <c r="G56" s="100" t="s">
        <v>967</v>
      </c>
      <c r="H56" s="65"/>
      <c r="I56" s="69" t="s">
        <v>266</v>
      </c>
      <c r="J56" s="70"/>
      <c r="K56" s="70"/>
      <c r="L56" s="69" t="s">
        <v>1079</v>
      </c>
      <c r="M56" s="73">
        <v>3.861142003896672</v>
      </c>
      <c r="N56" s="74">
        <v>1651.879150390625</v>
      </c>
      <c r="O56" s="74">
        <v>6893.0908203125</v>
      </c>
      <c r="P56" s="75"/>
      <c r="Q56" s="76"/>
      <c r="R56" s="76"/>
      <c r="S56" s="86"/>
      <c r="T56" s="48">
        <v>1</v>
      </c>
      <c r="U56" s="48">
        <v>0</v>
      </c>
      <c r="V56" s="49">
        <v>0</v>
      </c>
      <c r="W56" s="49">
        <v>0.009804</v>
      </c>
      <c r="X56" s="49">
        <v>0.01473</v>
      </c>
      <c r="Y56" s="49">
        <v>0.36333</v>
      </c>
      <c r="Z56" s="49">
        <v>0</v>
      </c>
      <c r="AA56" s="49">
        <v>0</v>
      </c>
      <c r="AB56" s="71">
        <v>56</v>
      </c>
      <c r="AC56" s="71"/>
      <c r="AD56" s="72"/>
      <c r="AE56" s="78" t="s">
        <v>772</v>
      </c>
      <c r="AF56" s="78">
        <v>1393</v>
      </c>
      <c r="AG56" s="78">
        <v>4757</v>
      </c>
      <c r="AH56" s="78">
        <v>3771</v>
      </c>
      <c r="AI56" s="78">
        <v>603</v>
      </c>
      <c r="AJ56" s="78"/>
      <c r="AK56" s="78" t="s">
        <v>820</v>
      </c>
      <c r="AL56" s="78" t="s">
        <v>856</v>
      </c>
      <c r="AM56" s="83" t="s">
        <v>890</v>
      </c>
      <c r="AN56" s="78"/>
      <c r="AO56" s="80">
        <v>41065.47079861111</v>
      </c>
      <c r="AP56" s="83" t="s">
        <v>934</v>
      </c>
      <c r="AQ56" s="78" t="b">
        <v>0</v>
      </c>
      <c r="AR56" s="78" t="b">
        <v>0</v>
      </c>
      <c r="AS56" s="78" t="b">
        <v>1</v>
      </c>
      <c r="AT56" s="78"/>
      <c r="AU56" s="78">
        <v>386</v>
      </c>
      <c r="AV56" s="83" t="s">
        <v>938</v>
      </c>
      <c r="AW56" s="78" t="b">
        <v>0</v>
      </c>
      <c r="AX56" s="78" t="s">
        <v>969</v>
      </c>
      <c r="AY56" s="83" t="s">
        <v>1023</v>
      </c>
      <c r="AZ56" s="78" t="s">
        <v>65</v>
      </c>
      <c r="BA56" s="78" t="str">
        <f>REPLACE(INDEX(GroupVertices[Group],MATCH(Vertices[[#This Row],[Vertex]],GroupVertices[Vertex],0)),1,1,"")</f>
        <v>1</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267</v>
      </c>
      <c r="C57" s="65"/>
      <c r="D57" s="65" t="s">
        <v>64</v>
      </c>
      <c r="E57" s="66">
        <v>164.05399360824615</v>
      </c>
      <c r="F57" s="68">
        <v>99.99571194032715</v>
      </c>
      <c r="G57" s="100" t="s">
        <v>968</v>
      </c>
      <c r="H57" s="65"/>
      <c r="I57" s="69" t="s">
        <v>267</v>
      </c>
      <c r="J57" s="70"/>
      <c r="K57" s="70"/>
      <c r="L57" s="69" t="s">
        <v>1080</v>
      </c>
      <c r="M57" s="73">
        <v>2.429067353638531</v>
      </c>
      <c r="N57" s="74">
        <v>1147.2041015625</v>
      </c>
      <c r="O57" s="74">
        <v>8080.07861328125</v>
      </c>
      <c r="P57" s="75"/>
      <c r="Q57" s="76"/>
      <c r="R57" s="76"/>
      <c r="S57" s="86"/>
      <c r="T57" s="48">
        <v>1</v>
      </c>
      <c r="U57" s="48">
        <v>0</v>
      </c>
      <c r="V57" s="49">
        <v>0</v>
      </c>
      <c r="W57" s="49">
        <v>0.009804</v>
      </c>
      <c r="X57" s="49">
        <v>0.01473</v>
      </c>
      <c r="Y57" s="49">
        <v>0.36333</v>
      </c>
      <c r="Z57" s="49">
        <v>0</v>
      </c>
      <c r="AA57" s="49">
        <v>0</v>
      </c>
      <c r="AB57" s="71">
        <v>57</v>
      </c>
      <c r="AC57" s="71"/>
      <c r="AD57" s="72"/>
      <c r="AE57" s="78" t="s">
        <v>773</v>
      </c>
      <c r="AF57" s="78">
        <v>668</v>
      </c>
      <c r="AG57" s="78">
        <v>2376</v>
      </c>
      <c r="AH57" s="78">
        <v>1453</v>
      </c>
      <c r="AI57" s="78">
        <v>933</v>
      </c>
      <c r="AJ57" s="78"/>
      <c r="AK57" s="78" t="s">
        <v>821</v>
      </c>
      <c r="AL57" s="78" t="s">
        <v>857</v>
      </c>
      <c r="AM57" s="83" t="s">
        <v>891</v>
      </c>
      <c r="AN57" s="78"/>
      <c r="AO57" s="80">
        <v>41390.46319444444</v>
      </c>
      <c r="AP57" s="83" t="s">
        <v>935</v>
      </c>
      <c r="AQ57" s="78" t="b">
        <v>0</v>
      </c>
      <c r="AR57" s="78" t="b">
        <v>0</v>
      </c>
      <c r="AS57" s="78" t="b">
        <v>0</v>
      </c>
      <c r="AT57" s="78"/>
      <c r="AU57" s="78">
        <v>60</v>
      </c>
      <c r="AV57" s="83" t="s">
        <v>940</v>
      </c>
      <c r="AW57" s="78" t="b">
        <v>0</v>
      </c>
      <c r="AX57" s="78" t="s">
        <v>969</v>
      </c>
      <c r="AY57" s="83" t="s">
        <v>1024</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87" t="s">
        <v>247</v>
      </c>
      <c r="C58" s="88"/>
      <c r="D58" s="88" t="s">
        <v>64</v>
      </c>
      <c r="E58" s="89">
        <v>162.1504187238362</v>
      </c>
      <c r="F58" s="90">
        <v>99.999685975428</v>
      </c>
      <c r="G58" s="101" t="s">
        <v>499</v>
      </c>
      <c r="H58" s="88"/>
      <c r="I58" s="91" t="s">
        <v>247</v>
      </c>
      <c r="J58" s="92"/>
      <c r="K58" s="92"/>
      <c r="L58" s="91" t="s">
        <v>1081</v>
      </c>
      <c r="M58" s="93">
        <v>1.1046539223624177</v>
      </c>
      <c r="N58" s="94">
        <v>2800.79833984375</v>
      </c>
      <c r="O58" s="94">
        <v>5403.20751953125</v>
      </c>
      <c r="P58" s="95"/>
      <c r="Q58" s="96"/>
      <c r="R58" s="96"/>
      <c r="S58" s="97"/>
      <c r="T58" s="48">
        <v>0</v>
      </c>
      <c r="U58" s="48">
        <v>1</v>
      </c>
      <c r="V58" s="49">
        <v>0</v>
      </c>
      <c r="W58" s="49">
        <v>0.009804</v>
      </c>
      <c r="X58" s="49">
        <v>0.01473</v>
      </c>
      <c r="Y58" s="49">
        <v>0.36333</v>
      </c>
      <c r="Z58" s="49">
        <v>0</v>
      </c>
      <c r="AA58" s="49">
        <v>0</v>
      </c>
      <c r="AB58" s="98">
        <v>58</v>
      </c>
      <c r="AC58" s="98"/>
      <c r="AD58" s="99"/>
      <c r="AE58" s="78" t="s">
        <v>774</v>
      </c>
      <c r="AF58" s="78">
        <v>391</v>
      </c>
      <c r="AG58" s="78">
        <v>174</v>
      </c>
      <c r="AH58" s="78">
        <v>37715</v>
      </c>
      <c r="AI58" s="78">
        <v>83</v>
      </c>
      <c r="AJ58" s="78"/>
      <c r="AK58" s="78"/>
      <c r="AL58" s="78"/>
      <c r="AM58" s="78"/>
      <c r="AN58" s="78"/>
      <c r="AO58" s="80">
        <v>39886.49759259259</v>
      </c>
      <c r="AP58" s="83" t="s">
        <v>936</v>
      </c>
      <c r="AQ58" s="78" t="b">
        <v>1</v>
      </c>
      <c r="AR58" s="78" t="b">
        <v>0</v>
      </c>
      <c r="AS58" s="78" t="b">
        <v>0</v>
      </c>
      <c r="AT58" s="78" t="s">
        <v>666</v>
      </c>
      <c r="AU58" s="78">
        <v>53</v>
      </c>
      <c r="AV58" s="83" t="s">
        <v>938</v>
      </c>
      <c r="AW58" s="78" t="b">
        <v>0</v>
      </c>
      <c r="AX58" s="78" t="s">
        <v>969</v>
      </c>
      <c r="AY58" s="83" t="s">
        <v>1025</v>
      </c>
      <c r="AZ58" s="78" t="s">
        <v>66</v>
      </c>
      <c r="BA58" s="78" t="str">
        <f>REPLACE(INDEX(GroupVertices[Group],MATCH(Vertices[[#This Row],[Vertex]],GroupVertices[Vertex],0)),1,1,"")</f>
        <v>1</v>
      </c>
      <c r="BB58" s="48" t="s">
        <v>1441</v>
      </c>
      <c r="BC58" s="48" t="s">
        <v>1441</v>
      </c>
      <c r="BD58" s="48" t="s">
        <v>401</v>
      </c>
      <c r="BE58" s="48" t="s">
        <v>401</v>
      </c>
      <c r="BF58" s="48"/>
      <c r="BG58" s="48"/>
      <c r="BH58" s="121" t="s">
        <v>1240</v>
      </c>
      <c r="BI58" s="121" t="s">
        <v>1240</v>
      </c>
      <c r="BJ58" s="121" t="s">
        <v>1312</v>
      </c>
      <c r="BK58" s="121" t="s">
        <v>1312</v>
      </c>
      <c r="BL58" s="121">
        <v>0</v>
      </c>
      <c r="BM58" s="124">
        <v>0</v>
      </c>
      <c r="BN58" s="121">
        <v>0</v>
      </c>
      <c r="BO58" s="124">
        <v>0</v>
      </c>
      <c r="BP58" s="121">
        <v>0</v>
      </c>
      <c r="BQ58" s="124">
        <v>0</v>
      </c>
      <c r="BR58" s="121">
        <v>28</v>
      </c>
      <c r="BS58" s="124">
        <v>100</v>
      </c>
      <c r="BT58" s="121">
        <v>28</v>
      </c>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8"/>
    <dataValidation allowBlank="1" showInputMessage="1" promptTitle="Vertex Tooltip" prompt="Enter optional text that will pop up when the mouse is hovered over the vertex." errorTitle="Invalid Vertex Image Key" sqref="L3:L5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8"/>
    <dataValidation allowBlank="1" showInputMessage="1" promptTitle="Vertex Label Fill Color" prompt="To select an optional fill color for the Label shape, right-click and select Select Color on the right-click menu." sqref="J3:J58"/>
    <dataValidation allowBlank="1" showInputMessage="1" promptTitle="Vertex Image File" prompt="Enter the path to an image file.  Hover over the column header for examples." errorTitle="Invalid Vertex Image Key" sqref="G3:G58"/>
    <dataValidation allowBlank="1" showInputMessage="1" promptTitle="Vertex Color" prompt="To select an optional vertex color, right-click and select Select Color on the right-click menu." sqref="C3:C58"/>
    <dataValidation allowBlank="1" showInputMessage="1" promptTitle="Vertex Opacity" prompt="Enter an optional vertex opacity between 0 (transparent) and 100 (opaque)." errorTitle="Invalid Vertex Opacity" error="The optional vertex opacity must be a whole number between 0 and 10." sqref="F3:F58"/>
    <dataValidation type="list" allowBlank="1" showInputMessage="1" showErrorMessage="1" promptTitle="Vertex Shape" prompt="Select an optional vertex shape." errorTitle="Invalid Vertex Shape" error="You have entered an invalid vertex shape.  Try selecting from the drop-down list instead." sqref="D3:D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8">
      <formula1>ValidVertexLabelPositions</formula1>
    </dataValidation>
    <dataValidation allowBlank="1" showInputMessage="1" showErrorMessage="1" promptTitle="Vertex Name" prompt="Enter the name of the vertex." sqref="A3:A58"/>
  </dataValidations>
  <hyperlinks>
    <hyperlink ref="AM3" r:id="rId1" display="https://t.co/92ccnDGCST"/>
    <hyperlink ref="AM5" r:id="rId2" display="https://t.co/F2ndn2WnwP"/>
    <hyperlink ref="AM7" r:id="rId3" display="https://t.co/1BNaivM7WM"/>
    <hyperlink ref="AM9" r:id="rId4" display="https://t.co/GeblhOm4Ly"/>
    <hyperlink ref="AM10" r:id="rId5" display="https://t.co/QMkHAJmp6M"/>
    <hyperlink ref="AM11" r:id="rId6" display="http://t.co/3eoiLNWfKk"/>
    <hyperlink ref="AM13" r:id="rId7" display="http://t.co/Owv0IMZHmw"/>
    <hyperlink ref="AM16" r:id="rId8" display="https://t.co/26cBozSRj6"/>
    <hyperlink ref="AM20" r:id="rId9" display="http://t.co/sy4FPwsQ56"/>
    <hyperlink ref="AM21" r:id="rId10" display="https://t.co/zY3SOQ6LPX"/>
    <hyperlink ref="AM23" r:id="rId11" display="https://t.co/H9QDgjTRqr"/>
    <hyperlink ref="AM25" r:id="rId12" display="https://t.co/766SXvNGko"/>
    <hyperlink ref="AM26" r:id="rId13" display="http://t.co/inkuCnDjjr"/>
    <hyperlink ref="AM27" r:id="rId14" display="https://t.co/G2IRKZ8XgE"/>
    <hyperlink ref="AM30" r:id="rId15" display="https://t.co/EN0z6v0jmg"/>
    <hyperlink ref="AM32" r:id="rId16" display="http://t.co/KH6EtekF5q"/>
    <hyperlink ref="AM33" r:id="rId17" display="https://t.co/MWbiai5qaJ"/>
    <hyperlink ref="AM35" r:id="rId18" display="https://t.co/eFFrRoXg0i"/>
    <hyperlink ref="AM36" r:id="rId19" display="http://t.co/gUFVdW2Zxf"/>
    <hyperlink ref="AM38" r:id="rId20" display="https://t.co/646jAJObMY"/>
    <hyperlink ref="AM39" r:id="rId21" display="http://t.co/QMof1ZD6n8"/>
    <hyperlink ref="AM41" r:id="rId22" display="https://t.co/ucX68zPPhl"/>
    <hyperlink ref="AM44" r:id="rId23" display="https://t.co/uGIpzR3jqz"/>
    <hyperlink ref="AM45" r:id="rId24" display="http://t.co/gAbKpZjHUe"/>
    <hyperlink ref="AM46" r:id="rId25" display="https://t.co/xWZr6IrJ22"/>
    <hyperlink ref="AM48" r:id="rId26" display="https://t.co/GhhR6PLfem"/>
    <hyperlink ref="AM49" r:id="rId27" display="https://t.co/a20bTNZAkq"/>
    <hyperlink ref="AM50" r:id="rId28" display="https://t.co/l3l7I61pyF"/>
    <hyperlink ref="AM51" r:id="rId29" display="http://t.co/yd0UEXeM78"/>
    <hyperlink ref="AM52" r:id="rId30" display="https://t.co/09jjQSwwp4"/>
    <hyperlink ref="AM54" r:id="rId31" display="https://t.co/TxhT1hY19a"/>
    <hyperlink ref="AM55" r:id="rId32" display="https://t.co/LjoTAND7hL"/>
    <hyperlink ref="AM56" r:id="rId33" display="http://t.co/lyKfH9nZVu"/>
    <hyperlink ref="AM57" r:id="rId34" display="https://t.co/cVZn6YKWkr"/>
    <hyperlink ref="AP3" r:id="rId35" display="https://pbs.twimg.com/profile_banners/24636272/1552230355"/>
    <hyperlink ref="AP5" r:id="rId36" display="https://pbs.twimg.com/profile_banners/111674266/1486402387"/>
    <hyperlink ref="AP6" r:id="rId37" display="https://pbs.twimg.com/profile_banners/707007767819603968/1457400085"/>
    <hyperlink ref="AP7" r:id="rId38" display="https://pbs.twimg.com/profile_banners/3054297324/1557982518"/>
    <hyperlink ref="AP8" r:id="rId39" display="https://pbs.twimg.com/profile_banners/123262886/1556652021"/>
    <hyperlink ref="AP9" r:id="rId40" display="https://pbs.twimg.com/profile_banners/7818982/1398556293"/>
    <hyperlink ref="AP10" r:id="rId41" display="https://pbs.twimg.com/profile_banners/183785408/1511459225"/>
    <hyperlink ref="AP11" r:id="rId42" display="https://pbs.twimg.com/profile_banners/22873424/1530889041"/>
    <hyperlink ref="AP13" r:id="rId43" display="https://pbs.twimg.com/profile_banners/277135779/1525714391"/>
    <hyperlink ref="AP16" r:id="rId44" display="https://pbs.twimg.com/profile_banners/1084863007073677312/1552269253"/>
    <hyperlink ref="AP17" r:id="rId45" display="https://pbs.twimg.com/profile_banners/285181191/1545419898"/>
    <hyperlink ref="AP18" r:id="rId46" display="https://pbs.twimg.com/profile_banners/465059108/1521792230"/>
    <hyperlink ref="AP19" r:id="rId47" display="https://pbs.twimg.com/profile_banners/1023783703930187776/1556577213"/>
    <hyperlink ref="AP20" r:id="rId48" display="https://pbs.twimg.com/profile_banners/12480582/1506359488"/>
    <hyperlink ref="AP21" r:id="rId49" display="https://pbs.twimg.com/profile_banners/14529289/1524750462"/>
    <hyperlink ref="AP23" r:id="rId50" display="https://pbs.twimg.com/profile_banners/970257088889982976/1520168060"/>
    <hyperlink ref="AP25" r:id="rId51" display="https://pbs.twimg.com/profile_banners/9737032/1557417871"/>
    <hyperlink ref="AP26" r:id="rId52" display="https://pbs.twimg.com/profile_banners/102536306/1433532691"/>
    <hyperlink ref="AP27" r:id="rId53" display="https://pbs.twimg.com/profile_banners/15024468/1361928007"/>
    <hyperlink ref="AP28" r:id="rId54" display="https://pbs.twimg.com/profile_banners/87952788/1417415390"/>
    <hyperlink ref="AP29" r:id="rId55" display="https://pbs.twimg.com/profile_banners/1089600494581018626/1548617280"/>
    <hyperlink ref="AP30" r:id="rId56" display="https://pbs.twimg.com/profile_banners/965493488975532032/1550678041"/>
    <hyperlink ref="AP31" r:id="rId57" display="https://pbs.twimg.com/profile_banners/735019754650513409/1507546711"/>
    <hyperlink ref="AP32" r:id="rId58" display="https://pbs.twimg.com/profile_banners/91478624/1556808655"/>
    <hyperlink ref="AP33" r:id="rId59" display="https://pbs.twimg.com/profile_banners/382228835/1500479885"/>
    <hyperlink ref="AP34" r:id="rId60" display="https://pbs.twimg.com/profile_banners/14057781/1543198108"/>
    <hyperlink ref="AP35" r:id="rId61" display="https://pbs.twimg.com/profile_banners/44182242/1550559128"/>
    <hyperlink ref="AP36" r:id="rId62" display="https://pbs.twimg.com/profile_banners/527427516/1553117349"/>
    <hyperlink ref="AP40" r:id="rId63" display="https://pbs.twimg.com/profile_banners/1092423527440019456/1549376592"/>
    <hyperlink ref="AP41" r:id="rId64" display="https://pbs.twimg.com/profile_banners/15808647/1556120157"/>
    <hyperlink ref="AP42" r:id="rId65" display="https://pbs.twimg.com/profile_banners/4270546283/1465865970"/>
    <hyperlink ref="AP43" r:id="rId66" display="https://pbs.twimg.com/profile_banners/318614422/1353024727"/>
    <hyperlink ref="AP44" r:id="rId67" display="https://pbs.twimg.com/profile_banners/47730407/1558298934"/>
    <hyperlink ref="AP45" r:id="rId68" display="https://pbs.twimg.com/profile_banners/50089737/1547737598"/>
    <hyperlink ref="AP46" r:id="rId69" display="https://pbs.twimg.com/profile_banners/98715369/1551306473"/>
    <hyperlink ref="AP48" r:id="rId70" display="https://pbs.twimg.com/profile_banners/3108351/1533138007"/>
    <hyperlink ref="AP49" r:id="rId71" display="https://pbs.twimg.com/profile_banners/4172942962/1551729578"/>
    <hyperlink ref="AP50" r:id="rId72" display="https://pbs.twimg.com/profile_banners/14188820/1509935303"/>
    <hyperlink ref="AP52" r:id="rId73" display="https://pbs.twimg.com/profile_banners/388335688/1463592461"/>
    <hyperlink ref="AP53" r:id="rId74" display="https://pbs.twimg.com/profile_banners/57053022/1477958895"/>
    <hyperlink ref="AP54" r:id="rId75" display="https://pbs.twimg.com/profile_banners/2382553724/1446067914"/>
    <hyperlink ref="AP55" r:id="rId76" display="https://pbs.twimg.com/profile_banners/731626058/1513114094"/>
    <hyperlink ref="AP56" r:id="rId77" display="https://pbs.twimg.com/profile_banners/600028484/1523582129"/>
    <hyperlink ref="AP57" r:id="rId78" display="https://pbs.twimg.com/profile_banners/1381667911/1493311085"/>
    <hyperlink ref="AP58" r:id="rId79" display="https://pbs.twimg.com/profile_banners/24359261/1485968491"/>
    <hyperlink ref="AV3" r:id="rId80" display="http://abs.twimg.com/images/themes/theme6/bg.gif"/>
    <hyperlink ref="AV4" r:id="rId81" display="http://abs.twimg.com/images/themes/theme1/bg.png"/>
    <hyperlink ref="AV5" r:id="rId82" display="http://abs.twimg.com/images/themes/theme1/bg.png"/>
    <hyperlink ref="AV7" r:id="rId83" display="http://abs.twimg.com/images/themes/theme1/bg.png"/>
    <hyperlink ref="AV8" r:id="rId84" display="http://abs.twimg.com/images/themes/theme1/bg.png"/>
    <hyperlink ref="AV9" r:id="rId85" display="http://abs.twimg.com/images/themes/theme1/bg.png"/>
    <hyperlink ref="AV10" r:id="rId86" display="http://abs.twimg.com/images/themes/theme18/bg.gif"/>
    <hyperlink ref="AV11" r:id="rId87" display="http://abs.twimg.com/images/themes/theme1/bg.png"/>
    <hyperlink ref="AV13" r:id="rId88" display="http://abs.twimg.com/images/themes/theme14/bg.gif"/>
    <hyperlink ref="AV14" r:id="rId89" display="http://abs.twimg.com/images/themes/theme1/bg.png"/>
    <hyperlink ref="AV15" r:id="rId90" display="http://abs.twimg.com/images/themes/theme1/bg.png"/>
    <hyperlink ref="AV17" r:id="rId91" display="http://abs.twimg.com/images/themes/theme19/bg.gif"/>
    <hyperlink ref="AV18" r:id="rId92" display="http://abs.twimg.com/images/themes/theme1/bg.png"/>
    <hyperlink ref="AV20" r:id="rId93" display="http://abs.twimg.com/images/themes/theme1/bg.png"/>
    <hyperlink ref="AV21" r:id="rId94" display="http://abs.twimg.com/images/themes/theme11/bg.gif"/>
    <hyperlink ref="AV23" r:id="rId95" display="http://abs.twimg.com/images/themes/theme1/bg.png"/>
    <hyperlink ref="AV24" r:id="rId96" display="http://abs.twimg.com/images/themes/theme1/bg.png"/>
    <hyperlink ref="AV25" r:id="rId97" display="http://abs.twimg.com/images/themes/theme15/bg.png"/>
    <hyperlink ref="AV26" r:id="rId98" display="http://abs.twimg.com/images/themes/theme6/bg.gif"/>
    <hyperlink ref="AV27" r:id="rId99" display="http://abs.twimg.com/images/themes/theme17/bg.gif"/>
    <hyperlink ref="AV28" r:id="rId100" display="http://abs.twimg.com/images/themes/theme19/bg.gif"/>
    <hyperlink ref="AV30" r:id="rId101" display="http://abs.twimg.com/images/themes/theme1/bg.png"/>
    <hyperlink ref="AV31" r:id="rId102" display="http://abs.twimg.com/images/themes/theme1/bg.png"/>
    <hyperlink ref="AV32" r:id="rId103" display="http://abs.twimg.com/images/themes/theme1/bg.png"/>
    <hyperlink ref="AV33" r:id="rId104" display="http://abs.twimg.com/images/themes/theme1/bg.png"/>
    <hyperlink ref="AV34" r:id="rId105" display="http://abs.twimg.com/images/themes/theme19/bg.gif"/>
    <hyperlink ref="AV35" r:id="rId106" display="http://abs.twimg.com/images/themes/theme1/bg.png"/>
    <hyperlink ref="AV36" r:id="rId107" display="http://abs.twimg.com/images/themes/theme1/bg.png"/>
    <hyperlink ref="AV37" r:id="rId108" display="http://abs.twimg.com/images/themes/theme1/bg.png"/>
    <hyperlink ref="AV38" r:id="rId109" display="http://abs.twimg.com/images/themes/theme1/bg.png"/>
    <hyperlink ref="AV39" r:id="rId110" display="http://abs.twimg.com/images/themes/theme1/bg.png"/>
    <hyperlink ref="AV41" r:id="rId111" display="http://abs.twimg.com/images/themes/theme14/bg.gif"/>
    <hyperlink ref="AV42" r:id="rId112" display="http://abs.twimg.com/images/themes/theme1/bg.png"/>
    <hyperlink ref="AV43" r:id="rId113" display="http://abs.twimg.com/images/themes/theme1/bg.png"/>
    <hyperlink ref="AV44" r:id="rId114" display="http://abs.twimg.com/images/themes/theme1/bg.png"/>
    <hyperlink ref="AV45" r:id="rId115" display="http://abs.twimg.com/images/themes/theme1/bg.png"/>
    <hyperlink ref="AV46" r:id="rId116" display="http://abs.twimg.com/images/themes/theme1/bg.png"/>
    <hyperlink ref="AV48" r:id="rId117" display="http://abs.twimg.com/images/themes/theme14/bg.gif"/>
    <hyperlink ref="AV49" r:id="rId118" display="http://abs.twimg.com/images/themes/theme1/bg.png"/>
    <hyperlink ref="AV50" r:id="rId119" display="http://abs.twimg.com/images/themes/theme1/bg.png"/>
    <hyperlink ref="AV51" r:id="rId120" display="http://abs.twimg.com/images/themes/theme9/bg.gif"/>
    <hyperlink ref="AV52" r:id="rId121" display="http://abs.twimg.com/images/themes/theme1/bg.png"/>
    <hyperlink ref="AV53" r:id="rId122" display="http://abs.twimg.com/images/themes/theme1/bg.png"/>
    <hyperlink ref="AV54" r:id="rId123" display="http://abs.twimg.com/images/themes/theme1/bg.png"/>
    <hyperlink ref="AV55" r:id="rId124" display="http://abs.twimg.com/images/themes/theme1/bg.png"/>
    <hyperlink ref="AV56" r:id="rId125" display="http://abs.twimg.com/images/themes/theme1/bg.png"/>
    <hyperlink ref="AV57" r:id="rId126" display="http://abs.twimg.com/images/themes/theme14/bg.gif"/>
    <hyperlink ref="AV58" r:id="rId127" display="http://abs.twimg.com/images/themes/theme1/bg.png"/>
    <hyperlink ref="G3" r:id="rId128" display="http://pbs.twimg.com/profile_images/801237123353415680/CdEx6b9r_normal.jpg"/>
    <hyperlink ref="G4" r:id="rId129" display="http://abs.twimg.com/sticky/default_profile_images/default_profile_normal.png"/>
    <hyperlink ref="G5" r:id="rId130" display="http://pbs.twimg.com/profile_images/576383678948880384/4yI1vUjD_normal.jpeg"/>
    <hyperlink ref="G6" r:id="rId131" display="http://pbs.twimg.com/profile_images/707012891820445697/lNHdweh7_normal.jpg"/>
    <hyperlink ref="G7" r:id="rId132" display="http://pbs.twimg.com/profile_images/928259823161917443/Q7KDDkhI_normal.jpg"/>
    <hyperlink ref="G8" r:id="rId133" display="http://pbs.twimg.com/profile_images/1093191802205675523/EprN5N5R_normal.jpg"/>
    <hyperlink ref="G9" r:id="rId134" display="http://pbs.twimg.com/profile_images/1044863526702129152/zY9fBgBP_normal.jpg"/>
    <hyperlink ref="G10" r:id="rId135" display="http://pbs.twimg.com/profile_images/933753235013173248/purlQ8YN_normal.jpg"/>
    <hyperlink ref="G11" r:id="rId136" display="http://pbs.twimg.com/profile_images/984144601471631360/01hdv79o_normal.jpg"/>
    <hyperlink ref="G12" r:id="rId137" display="http://pbs.twimg.com/profile_images/1064235369665835008/Ey7qsA0I_normal.jpg"/>
    <hyperlink ref="G13" r:id="rId138" display="http://pbs.twimg.com/profile_images/987381775130226688/yczfFLo7_normal.jpg"/>
    <hyperlink ref="G14" r:id="rId139" display="http://pbs.twimg.com/profile_images/867043702887284736/OfF8J9QS_normal.jpg"/>
    <hyperlink ref="G15" r:id="rId140" display="http://pbs.twimg.com/profile_images/700028635101540352/NXPOO5_0_normal.jpg"/>
    <hyperlink ref="G16" r:id="rId141" display="http://pbs.twimg.com/profile_images/1104922747837313027/KgpQd1EZ_normal.jpg"/>
    <hyperlink ref="G17" r:id="rId142" display="http://pbs.twimg.com/profile_images/930006740417921024/lrcsGATB_normal.jpg"/>
    <hyperlink ref="G18" r:id="rId143" display="http://pbs.twimg.com/profile_images/977093540793802752/StYPeWcR_normal.jpg"/>
    <hyperlink ref="G19" r:id="rId144" display="http://pbs.twimg.com/profile_images/1056281293221175296/osUIrpZD_normal.jpg"/>
    <hyperlink ref="G20" r:id="rId145" display="http://pbs.twimg.com/profile_images/912682094308012032/9QkafiSn_normal.jpg"/>
    <hyperlink ref="G21" r:id="rId146" display="http://pbs.twimg.com/profile_images/747119092855934976/IdWbsESj_normal.jpg"/>
    <hyperlink ref="G22" r:id="rId147" display="http://abs.twimg.com/sticky/default_profile_images/default_profile_normal.png"/>
    <hyperlink ref="G23" r:id="rId148" display="http://pbs.twimg.com/profile_images/970295225808760832/gAQwDqFy_normal.jpg"/>
    <hyperlink ref="G24" r:id="rId149" display="http://pbs.twimg.com/profile_images/885189341106122754/1UWMZapQ_normal.jpg"/>
    <hyperlink ref="G25" r:id="rId150" display="http://pbs.twimg.com/profile_images/984150624106266624/uCDQfw8C_normal.jpg"/>
    <hyperlink ref="G26" r:id="rId151" display="http://pbs.twimg.com/profile_images/1055138247528013824/ICA3kHbp_normal.jpg"/>
    <hyperlink ref="G27" r:id="rId152" display="http://pbs.twimg.com/profile_images/859545013985976322/G_wDES-Z_normal.jpg"/>
    <hyperlink ref="G28" r:id="rId153" display="http://pbs.twimg.com/profile_images/617844862793048064/NvRkX33U_normal.jpg"/>
    <hyperlink ref="G29" r:id="rId154" display="http://pbs.twimg.com/profile_images/1089615089299345414/qKlq_J1Y_normal.jpg"/>
    <hyperlink ref="G30" r:id="rId155" display="http://pbs.twimg.com/profile_images/965509663381970945/gV1mf-rH_normal.jpg"/>
    <hyperlink ref="G31" r:id="rId156" display="http://pbs.twimg.com/profile_images/735021690636357632/gdgyT2C5_normal.jpg"/>
    <hyperlink ref="G32" r:id="rId157" display="http://pbs.twimg.com/profile_images/1106672424605630465/IC9ipKIt_normal.png"/>
    <hyperlink ref="G33" r:id="rId158" display="http://pbs.twimg.com/profile_images/956652078788743174/X_AUeKcb_normal.jpg"/>
    <hyperlink ref="G34" r:id="rId159" display="http://pbs.twimg.com/profile_images/1013625278684323840/8Ajj0bfW_normal.jpg"/>
    <hyperlink ref="G35" r:id="rId160" display="http://pbs.twimg.com/profile_images/1098239264259821570/G34cTENE_normal.png"/>
    <hyperlink ref="G36" r:id="rId161" display="http://pbs.twimg.com/profile_images/1108480949379948544/W74mEX1t_normal.png"/>
    <hyperlink ref="G37" r:id="rId162" display="http://pbs.twimg.com/profile_images/630127049961660416/Q3kHtH7J_normal.jpg"/>
    <hyperlink ref="G38" r:id="rId163" display="http://pbs.twimg.com/profile_images/727229087287250944/vYNbXj7V_normal.jpg"/>
    <hyperlink ref="G39" r:id="rId164" display="http://pbs.twimg.com/profile_images/453213898519240704/WPryaChs_normal.jpeg"/>
    <hyperlink ref="G40" r:id="rId165" display="http://pbs.twimg.com/profile_images/1092788478457405440/zMna80e7_normal.jpg"/>
    <hyperlink ref="G41" r:id="rId166" display="http://pbs.twimg.com/profile_images/1072880528712495106/ahuQUlOb_normal.jpg"/>
    <hyperlink ref="G42" r:id="rId167" display="http://pbs.twimg.com/profile_images/913622863319650304/OTV204oL_normal.jpg"/>
    <hyperlink ref="G43" r:id="rId168" display="http://pbs.twimg.com/profile_images/3610073662/1eb7b6fefb6297e23785b1e57852b020_normal.jpeg"/>
    <hyperlink ref="G44" r:id="rId169" display="http://pbs.twimg.com/profile_images/1130213762835861506/49Mwn7Mp_normal.jpg"/>
    <hyperlink ref="G45" r:id="rId170" display="http://pbs.twimg.com/profile_images/467346982738997249/bmFtd8B4_normal.png"/>
    <hyperlink ref="G46" r:id="rId171" display="http://pbs.twimg.com/profile_images/460812795714355200/BicZDeNA_normal.png"/>
    <hyperlink ref="G47" r:id="rId172" display="http://abs.twimg.com/sticky/default_profile_images/default_profile_normal.png"/>
    <hyperlink ref="G48" r:id="rId173" display="http://pbs.twimg.com/profile_images/971415515754266624/zCX0q9d5_normal.jpg"/>
    <hyperlink ref="G49" r:id="rId174" display="http://pbs.twimg.com/profile_images/1102656264339808256/c7VTCgs__normal.png"/>
    <hyperlink ref="G50" r:id="rId175" display="http://pbs.twimg.com/profile_images/1080499836493783040/0i1y2o2__normal.jpg"/>
    <hyperlink ref="G51" r:id="rId176" display="http://pbs.twimg.com/profile_images/254713444/Image003_normal.jpg"/>
    <hyperlink ref="G52" r:id="rId177" display="http://pbs.twimg.com/profile_images/552575413356994560/Nbx-aBfL_normal.jpeg"/>
    <hyperlink ref="G53" r:id="rId178" display="http://pbs.twimg.com/profile_images/793242856119042077/jDum-nDb_normal.jpg"/>
    <hyperlink ref="G54" r:id="rId179" display="http://pbs.twimg.com/profile_images/636996315314937856/3Uy4juTm_normal.jpg"/>
    <hyperlink ref="G55" r:id="rId180" display="http://pbs.twimg.com/profile_images/940709364138172417/UYYm5jFu_normal.jpg"/>
    <hyperlink ref="G56" r:id="rId181" display="http://pbs.twimg.com/profile_images/931301579096965120/Nd3RggZh_normal.jpg"/>
    <hyperlink ref="G57" r:id="rId182" display="http://pbs.twimg.com/profile_images/857634599899418625/Xml7heGQ_normal.jpg"/>
    <hyperlink ref="G58" r:id="rId183" display="http://pbs.twimg.com/profile_images/1350600579/Phil_Buckle_5409_small_normal.jpg"/>
    <hyperlink ref="AY3" r:id="rId184" display="https://twitter.com/pwcus"/>
    <hyperlink ref="AY4" r:id="rId185" display="https://twitter.com/bhushansethi"/>
    <hyperlink ref="AY5" r:id="rId186" display="https://twitter.com/nsharma007"/>
    <hyperlink ref="AY6" r:id="rId187" display="https://twitter.com/databreach9111"/>
    <hyperlink ref="AY7" r:id="rId188" display="https://twitter.com/cleardiff"/>
    <hyperlink ref="AY8" r:id="rId189" display="https://twitter.com/pwcdigital"/>
    <hyperlink ref="AY9" r:id="rId190" display="https://twitter.com/gartner"/>
    <hyperlink ref="AY10" r:id="rId191" display="https://twitter.com/kemelblue"/>
    <hyperlink ref="AY11" r:id="rId192" display="https://twitter.com/cioonline"/>
    <hyperlink ref="AY12" r:id="rId193" display="https://twitter.com/digitaltransf11"/>
    <hyperlink ref="AY13" r:id="rId194" display="https://twitter.com/vmwcioexchange"/>
    <hyperlink ref="AY14" r:id="rId195" display="https://twitter.com/mti_technology"/>
    <hyperlink ref="AY15" r:id="rId196" display="https://twitter.com/gauravjoshi46"/>
    <hyperlink ref="AY16" r:id="rId197" display="https://twitter.com/benediktfrenzel"/>
    <hyperlink ref="AY17" r:id="rId198" display="https://twitter.com/smenon75"/>
    <hyperlink ref="AY18" r:id="rId199" display="https://twitter.com/techdelimiter"/>
    <hyperlink ref="AY19" r:id="rId200" display="https://twitter.com/amanda_hardy98"/>
    <hyperlink ref="AY20" r:id="rId201" display="https://twitter.com/adage"/>
    <hyperlink ref="AY21" r:id="rId202" display="https://twitter.com/katmandelstein"/>
    <hyperlink ref="AY22" r:id="rId203" display="https://twitter.com/ecleary25"/>
    <hyperlink ref="AY23" r:id="rId204" display="https://twitter.com/aithoughtleader"/>
    <hyperlink ref="AY24" r:id="rId205" display="https://twitter.com/abubakarmundir"/>
    <hyperlink ref="AY25" r:id="rId206" display="https://twitter.com/networkworld"/>
    <hyperlink ref="AY26" r:id="rId207" display="https://twitter.com/jwvance"/>
    <hyperlink ref="AY27" r:id="rId208" display="https://twitter.com/chaugh"/>
    <hyperlink ref="AY28" r:id="rId209" display="https://twitter.com/vicky_koyama"/>
    <hyperlink ref="AY29" r:id="rId210" display="https://twitter.com/michelled190"/>
    <hyperlink ref="AY30" r:id="rId211" display="https://twitter.com/pwc_bosnia"/>
    <hyperlink ref="AY31" r:id="rId212" display="https://twitter.com/amaury_couplez"/>
    <hyperlink ref="AY32" r:id="rId213" display="https://twitter.com/forbes"/>
    <hyperlink ref="AY33" r:id="rId214" display="https://twitter.com/mblieberman"/>
    <hyperlink ref="AY34" r:id="rId215" display="https://twitter.com/victor_ruiz"/>
    <hyperlink ref="AY35" r:id="rId216" display="https://twitter.com/centurylink"/>
    <hyperlink ref="AY36" r:id="rId217" display="https://twitter.com/latamdc"/>
    <hyperlink ref="AY37" r:id="rId218" display="https://twitter.com/ancchacon"/>
    <hyperlink ref="AY38" r:id="rId219" display="https://twitter.com/robmesirow"/>
    <hyperlink ref="AY39" r:id="rId220" display="https://twitter.com/thefreditor"/>
    <hyperlink ref="AY40" r:id="rId221" display="https://twitter.com/celinedarnet_"/>
    <hyperlink ref="AY41" r:id="rId222" display="https://twitter.com/techreview"/>
    <hyperlink ref="AY42" r:id="rId223" display="https://twitter.com/pilarvalerio5"/>
    <hyperlink ref="AY43" r:id="rId224" display="https://twitter.com/jorgespinel"/>
    <hyperlink ref="AY44" r:id="rId225" display="https://twitter.com/glenbenjamin"/>
    <hyperlink ref="AY45" r:id="rId226" display="https://twitter.com/strategyand"/>
    <hyperlink ref="AY46" r:id="rId227" display="https://twitter.com/pwcadvisory"/>
    <hyperlink ref="AY47" r:id="rId228" display="https://twitter.com/66_ford_f100"/>
    <hyperlink ref="AY48" r:id="rId229" display="https://twitter.com/wsj"/>
    <hyperlink ref="AY49" r:id="rId230" display="https://twitter.com/michaelfenlonny"/>
    <hyperlink ref="AY50" r:id="rId231" display="https://twitter.com/dlclarke"/>
    <hyperlink ref="AY51" r:id="rId232" display="https://twitter.com/bhushans"/>
    <hyperlink ref="AY52" r:id="rId233" display="https://twitter.com/shannonschuyler"/>
    <hyperlink ref="AY53" r:id="rId234" display="https://twitter.com/itsma_b2b"/>
    <hyperlink ref="AY54" r:id="rId235" display="https://twitter.com/vickihuff990"/>
    <hyperlink ref="AY55" r:id="rId236" display="https://twitter.com/tomp1975"/>
    <hyperlink ref="AY56" r:id="rId237" display="https://twitter.com/pwcaudigital"/>
    <hyperlink ref="AY57" r:id="rId238" display="https://twitter.com/gosuperawesome"/>
    <hyperlink ref="AY58" r:id="rId239" display="https://twitter.com/pbuckle1"/>
  </hyperlinks>
  <printOptions/>
  <pageMargins left="0.7" right="0.7" top="0.75" bottom="0.75" header="0.3" footer="0.3"/>
  <pageSetup horizontalDpi="600" verticalDpi="600" orientation="portrait" r:id="rId244"/>
  <drawing r:id="rId243"/>
  <legacyDrawing r:id="rId241"/>
  <tableParts>
    <tablePart r:id="rId24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1173</v>
      </c>
      <c r="Z2" s="13" t="s">
        <v>1193</v>
      </c>
      <c r="AA2" s="13" t="s">
        <v>1228</v>
      </c>
      <c r="AB2" s="13" t="s">
        <v>1302</v>
      </c>
      <c r="AC2" s="13" t="s">
        <v>1381</v>
      </c>
      <c r="AD2" s="13" t="s">
        <v>1409</v>
      </c>
      <c r="AE2" s="13" t="s">
        <v>1410</v>
      </c>
      <c r="AF2" s="13" t="s">
        <v>1426</v>
      </c>
      <c r="AG2" s="118" t="s">
        <v>1677</v>
      </c>
      <c r="AH2" s="118" t="s">
        <v>1678</v>
      </c>
      <c r="AI2" s="118" t="s">
        <v>1679</v>
      </c>
      <c r="AJ2" s="118" t="s">
        <v>1680</v>
      </c>
      <c r="AK2" s="118" t="s">
        <v>1681</v>
      </c>
      <c r="AL2" s="118" t="s">
        <v>1682</v>
      </c>
      <c r="AM2" s="118" t="s">
        <v>1683</v>
      </c>
      <c r="AN2" s="118" t="s">
        <v>1684</v>
      </c>
      <c r="AO2" s="118" t="s">
        <v>1687</v>
      </c>
    </row>
    <row r="3" spans="1:41" ht="15">
      <c r="A3" s="87" t="s">
        <v>1121</v>
      </c>
      <c r="B3" s="65" t="s">
        <v>1130</v>
      </c>
      <c r="C3" s="65" t="s">
        <v>56</v>
      </c>
      <c r="D3" s="104"/>
      <c r="E3" s="103"/>
      <c r="F3" s="105" t="s">
        <v>1695</v>
      </c>
      <c r="G3" s="106"/>
      <c r="H3" s="106"/>
      <c r="I3" s="107">
        <v>3</v>
      </c>
      <c r="J3" s="108"/>
      <c r="K3" s="48">
        <v>19</v>
      </c>
      <c r="L3" s="48">
        <v>20</v>
      </c>
      <c r="M3" s="48">
        <v>29</v>
      </c>
      <c r="N3" s="48">
        <v>49</v>
      </c>
      <c r="O3" s="48">
        <v>9</v>
      </c>
      <c r="P3" s="49">
        <v>0</v>
      </c>
      <c r="Q3" s="49">
        <v>0</v>
      </c>
      <c r="R3" s="48">
        <v>1</v>
      </c>
      <c r="S3" s="48">
        <v>0</v>
      </c>
      <c r="T3" s="48">
        <v>19</v>
      </c>
      <c r="U3" s="48">
        <v>49</v>
      </c>
      <c r="V3" s="48">
        <v>3</v>
      </c>
      <c r="W3" s="49">
        <v>1.839335</v>
      </c>
      <c r="X3" s="49">
        <v>0.06725146198830409</v>
      </c>
      <c r="Y3" s="78" t="s">
        <v>1174</v>
      </c>
      <c r="Z3" s="78" t="s">
        <v>1194</v>
      </c>
      <c r="AA3" s="78" t="s">
        <v>1229</v>
      </c>
      <c r="AB3" s="85" t="s">
        <v>1303</v>
      </c>
      <c r="AC3" s="85" t="s">
        <v>1382</v>
      </c>
      <c r="AD3" s="85" t="s">
        <v>243</v>
      </c>
      <c r="AE3" s="85" t="s">
        <v>1411</v>
      </c>
      <c r="AF3" s="85" t="s">
        <v>1427</v>
      </c>
      <c r="AG3" s="121">
        <v>40</v>
      </c>
      <c r="AH3" s="124">
        <v>4.9504950495049505</v>
      </c>
      <c r="AI3" s="121">
        <v>9</v>
      </c>
      <c r="AJ3" s="124">
        <v>1.113861386138614</v>
      </c>
      <c r="AK3" s="121">
        <v>0</v>
      </c>
      <c r="AL3" s="124">
        <v>0</v>
      </c>
      <c r="AM3" s="121">
        <v>759</v>
      </c>
      <c r="AN3" s="124">
        <v>93.93564356435644</v>
      </c>
      <c r="AO3" s="121">
        <v>808</v>
      </c>
    </row>
    <row r="4" spans="1:41" ht="15">
      <c r="A4" s="87" t="s">
        <v>1122</v>
      </c>
      <c r="B4" s="65" t="s">
        <v>1131</v>
      </c>
      <c r="C4" s="65" t="s">
        <v>56</v>
      </c>
      <c r="D4" s="110"/>
      <c r="E4" s="109"/>
      <c r="F4" s="111" t="s">
        <v>1696</v>
      </c>
      <c r="G4" s="112"/>
      <c r="H4" s="112"/>
      <c r="I4" s="113">
        <v>4</v>
      </c>
      <c r="J4" s="114"/>
      <c r="K4" s="48">
        <v>10</v>
      </c>
      <c r="L4" s="48">
        <v>16</v>
      </c>
      <c r="M4" s="48">
        <v>0</v>
      </c>
      <c r="N4" s="48">
        <v>16</v>
      </c>
      <c r="O4" s="48">
        <v>0</v>
      </c>
      <c r="P4" s="49">
        <v>0</v>
      </c>
      <c r="Q4" s="49">
        <v>0</v>
      </c>
      <c r="R4" s="48">
        <v>1</v>
      </c>
      <c r="S4" s="48">
        <v>0</v>
      </c>
      <c r="T4" s="48">
        <v>10</v>
      </c>
      <c r="U4" s="48">
        <v>16</v>
      </c>
      <c r="V4" s="48">
        <v>2</v>
      </c>
      <c r="W4" s="49">
        <v>1.48</v>
      </c>
      <c r="X4" s="49">
        <v>0.17777777777777778</v>
      </c>
      <c r="Y4" s="78" t="s">
        <v>1175</v>
      </c>
      <c r="Z4" s="78" t="s">
        <v>399</v>
      </c>
      <c r="AA4" s="78" t="s">
        <v>419</v>
      </c>
      <c r="AB4" s="85" t="s">
        <v>1304</v>
      </c>
      <c r="AC4" s="85" t="s">
        <v>1383</v>
      </c>
      <c r="AD4" s="85"/>
      <c r="AE4" s="85" t="s">
        <v>1412</v>
      </c>
      <c r="AF4" s="85" t="s">
        <v>1428</v>
      </c>
      <c r="AG4" s="121">
        <v>16</v>
      </c>
      <c r="AH4" s="124">
        <v>8.98876404494382</v>
      </c>
      <c r="AI4" s="121">
        <v>0</v>
      </c>
      <c r="AJ4" s="124">
        <v>0</v>
      </c>
      <c r="AK4" s="121">
        <v>0</v>
      </c>
      <c r="AL4" s="124">
        <v>0</v>
      </c>
      <c r="AM4" s="121">
        <v>162</v>
      </c>
      <c r="AN4" s="124">
        <v>91.01123595505618</v>
      </c>
      <c r="AO4" s="121">
        <v>178</v>
      </c>
    </row>
    <row r="5" spans="1:41" ht="15">
      <c r="A5" s="87" t="s">
        <v>1123</v>
      </c>
      <c r="B5" s="65" t="s">
        <v>1132</v>
      </c>
      <c r="C5" s="65" t="s">
        <v>56</v>
      </c>
      <c r="D5" s="110"/>
      <c r="E5" s="109"/>
      <c r="F5" s="111" t="s">
        <v>1697</v>
      </c>
      <c r="G5" s="112"/>
      <c r="H5" s="112"/>
      <c r="I5" s="113">
        <v>5</v>
      </c>
      <c r="J5" s="114"/>
      <c r="K5" s="48">
        <v>9</v>
      </c>
      <c r="L5" s="48">
        <v>11</v>
      </c>
      <c r="M5" s="48">
        <v>0</v>
      </c>
      <c r="N5" s="48">
        <v>11</v>
      </c>
      <c r="O5" s="48">
        <v>0</v>
      </c>
      <c r="P5" s="49">
        <v>0</v>
      </c>
      <c r="Q5" s="49">
        <v>0</v>
      </c>
      <c r="R5" s="48">
        <v>1</v>
      </c>
      <c r="S5" s="48">
        <v>0</v>
      </c>
      <c r="T5" s="48">
        <v>9</v>
      </c>
      <c r="U5" s="48">
        <v>11</v>
      </c>
      <c r="V5" s="48">
        <v>3</v>
      </c>
      <c r="W5" s="49">
        <v>1.604938</v>
      </c>
      <c r="X5" s="49">
        <v>0.1527777777777778</v>
      </c>
      <c r="Y5" s="78" t="s">
        <v>1176</v>
      </c>
      <c r="Z5" s="78" t="s">
        <v>1195</v>
      </c>
      <c r="AA5" s="78" t="s">
        <v>428</v>
      </c>
      <c r="AB5" s="85" t="s">
        <v>1305</v>
      </c>
      <c r="AC5" s="85" t="s">
        <v>1384</v>
      </c>
      <c r="AD5" s="85"/>
      <c r="AE5" s="85" t="s">
        <v>1413</v>
      </c>
      <c r="AF5" s="85" t="s">
        <v>1429</v>
      </c>
      <c r="AG5" s="121">
        <v>0</v>
      </c>
      <c r="AH5" s="124">
        <v>0</v>
      </c>
      <c r="AI5" s="121">
        <v>0</v>
      </c>
      <c r="AJ5" s="124">
        <v>0</v>
      </c>
      <c r="AK5" s="121">
        <v>0</v>
      </c>
      <c r="AL5" s="124">
        <v>0</v>
      </c>
      <c r="AM5" s="121">
        <v>144</v>
      </c>
      <c r="AN5" s="124">
        <v>100</v>
      </c>
      <c r="AO5" s="121">
        <v>144</v>
      </c>
    </row>
    <row r="6" spans="1:41" ht="15">
      <c r="A6" s="87" t="s">
        <v>1124</v>
      </c>
      <c r="B6" s="65" t="s">
        <v>1133</v>
      </c>
      <c r="C6" s="65" t="s">
        <v>56</v>
      </c>
      <c r="D6" s="110"/>
      <c r="E6" s="109"/>
      <c r="F6" s="111" t="s">
        <v>1698</v>
      </c>
      <c r="G6" s="112"/>
      <c r="H6" s="112"/>
      <c r="I6" s="113">
        <v>6</v>
      </c>
      <c r="J6" s="114"/>
      <c r="K6" s="48">
        <v>6</v>
      </c>
      <c r="L6" s="48">
        <v>8</v>
      </c>
      <c r="M6" s="48">
        <v>4</v>
      </c>
      <c r="N6" s="48">
        <v>12</v>
      </c>
      <c r="O6" s="48">
        <v>2</v>
      </c>
      <c r="P6" s="49">
        <v>0</v>
      </c>
      <c r="Q6" s="49">
        <v>0</v>
      </c>
      <c r="R6" s="48">
        <v>1</v>
      </c>
      <c r="S6" s="48">
        <v>0</v>
      </c>
      <c r="T6" s="48">
        <v>6</v>
      </c>
      <c r="U6" s="48">
        <v>12</v>
      </c>
      <c r="V6" s="48">
        <v>2</v>
      </c>
      <c r="W6" s="49">
        <v>1.166667</v>
      </c>
      <c r="X6" s="49">
        <v>0.3</v>
      </c>
      <c r="Y6" s="78" t="s">
        <v>1177</v>
      </c>
      <c r="Z6" s="78" t="s">
        <v>1196</v>
      </c>
      <c r="AA6" s="78" t="s">
        <v>1230</v>
      </c>
      <c r="AB6" s="85" t="s">
        <v>1306</v>
      </c>
      <c r="AC6" s="85" t="s">
        <v>1385</v>
      </c>
      <c r="AD6" s="85"/>
      <c r="AE6" s="85" t="s">
        <v>1414</v>
      </c>
      <c r="AF6" s="85" t="s">
        <v>1430</v>
      </c>
      <c r="AG6" s="121">
        <v>9</v>
      </c>
      <c r="AH6" s="124">
        <v>5.294117647058823</v>
      </c>
      <c r="AI6" s="121">
        <v>0</v>
      </c>
      <c r="AJ6" s="124">
        <v>0</v>
      </c>
      <c r="AK6" s="121">
        <v>0</v>
      </c>
      <c r="AL6" s="124">
        <v>0</v>
      </c>
      <c r="AM6" s="121">
        <v>161</v>
      </c>
      <c r="AN6" s="124">
        <v>94.70588235294117</v>
      </c>
      <c r="AO6" s="121">
        <v>170</v>
      </c>
    </row>
    <row r="7" spans="1:41" ht="15">
      <c r="A7" s="87" t="s">
        <v>1125</v>
      </c>
      <c r="B7" s="65" t="s">
        <v>1134</v>
      </c>
      <c r="C7" s="65" t="s">
        <v>56</v>
      </c>
      <c r="D7" s="110"/>
      <c r="E7" s="109"/>
      <c r="F7" s="111" t="s">
        <v>1699</v>
      </c>
      <c r="G7" s="112"/>
      <c r="H7" s="112"/>
      <c r="I7" s="113">
        <v>7</v>
      </c>
      <c r="J7" s="114"/>
      <c r="K7" s="48">
        <v>5</v>
      </c>
      <c r="L7" s="48">
        <v>5</v>
      </c>
      <c r="M7" s="48">
        <v>0</v>
      </c>
      <c r="N7" s="48">
        <v>5</v>
      </c>
      <c r="O7" s="48">
        <v>1</v>
      </c>
      <c r="P7" s="49">
        <v>0</v>
      </c>
      <c r="Q7" s="49">
        <v>0</v>
      </c>
      <c r="R7" s="48">
        <v>1</v>
      </c>
      <c r="S7" s="48">
        <v>0</v>
      </c>
      <c r="T7" s="48">
        <v>5</v>
      </c>
      <c r="U7" s="48">
        <v>5</v>
      </c>
      <c r="V7" s="48">
        <v>2</v>
      </c>
      <c r="W7" s="49">
        <v>1.28</v>
      </c>
      <c r="X7" s="49">
        <v>0.2</v>
      </c>
      <c r="Y7" s="78" t="s">
        <v>1178</v>
      </c>
      <c r="Z7" s="78" t="s">
        <v>1197</v>
      </c>
      <c r="AA7" s="78" t="s">
        <v>1231</v>
      </c>
      <c r="AB7" s="85" t="s">
        <v>1307</v>
      </c>
      <c r="AC7" s="85" t="s">
        <v>664</v>
      </c>
      <c r="AD7" s="85"/>
      <c r="AE7" s="85" t="s">
        <v>1415</v>
      </c>
      <c r="AF7" s="85" t="s">
        <v>1431</v>
      </c>
      <c r="AG7" s="121">
        <v>5</v>
      </c>
      <c r="AH7" s="124">
        <v>6.172839506172839</v>
      </c>
      <c r="AI7" s="121">
        <v>1</v>
      </c>
      <c r="AJ7" s="124">
        <v>1.2345679012345678</v>
      </c>
      <c r="AK7" s="121">
        <v>0</v>
      </c>
      <c r="AL7" s="124">
        <v>0</v>
      </c>
      <c r="AM7" s="121">
        <v>75</v>
      </c>
      <c r="AN7" s="124">
        <v>92.5925925925926</v>
      </c>
      <c r="AO7" s="121">
        <v>81</v>
      </c>
    </row>
    <row r="8" spans="1:41" ht="15">
      <c r="A8" s="87" t="s">
        <v>1126</v>
      </c>
      <c r="B8" s="65" t="s">
        <v>1135</v>
      </c>
      <c r="C8" s="65" t="s">
        <v>56</v>
      </c>
      <c r="D8" s="110"/>
      <c r="E8" s="109"/>
      <c r="F8" s="111" t="s">
        <v>1700</v>
      </c>
      <c r="G8" s="112"/>
      <c r="H8" s="112"/>
      <c r="I8" s="113">
        <v>8</v>
      </c>
      <c r="J8" s="114"/>
      <c r="K8" s="48">
        <v>2</v>
      </c>
      <c r="L8" s="48">
        <v>1</v>
      </c>
      <c r="M8" s="48">
        <v>2</v>
      </c>
      <c r="N8" s="48">
        <v>3</v>
      </c>
      <c r="O8" s="48">
        <v>2</v>
      </c>
      <c r="P8" s="49">
        <v>0</v>
      </c>
      <c r="Q8" s="49">
        <v>0</v>
      </c>
      <c r="R8" s="48">
        <v>1</v>
      </c>
      <c r="S8" s="48">
        <v>0</v>
      </c>
      <c r="T8" s="48">
        <v>2</v>
      </c>
      <c r="U8" s="48">
        <v>3</v>
      </c>
      <c r="V8" s="48">
        <v>1</v>
      </c>
      <c r="W8" s="49">
        <v>0.5</v>
      </c>
      <c r="X8" s="49">
        <v>0.5</v>
      </c>
      <c r="Y8" s="78" t="s">
        <v>1179</v>
      </c>
      <c r="Z8" s="78" t="s">
        <v>406</v>
      </c>
      <c r="AA8" s="78" t="s">
        <v>431</v>
      </c>
      <c r="AB8" s="85" t="s">
        <v>1308</v>
      </c>
      <c r="AC8" s="85" t="s">
        <v>1386</v>
      </c>
      <c r="AD8" s="85"/>
      <c r="AE8" s="85" t="s">
        <v>237</v>
      </c>
      <c r="AF8" s="85" t="s">
        <v>1432</v>
      </c>
      <c r="AG8" s="121">
        <v>0</v>
      </c>
      <c r="AH8" s="124">
        <v>0</v>
      </c>
      <c r="AI8" s="121">
        <v>0</v>
      </c>
      <c r="AJ8" s="124">
        <v>0</v>
      </c>
      <c r="AK8" s="121">
        <v>0</v>
      </c>
      <c r="AL8" s="124">
        <v>0</v>
      </c>
      <c r="AM8" s="121">
        <v>61</v>
      </c>
      <c r="AN8" s="124">
        <v>100</v>
      </c>
      <c r="AO8" s="121">
        <v>61</v>
      </c>
    </row>
    <row r="9" spans="1:41" ht="15">
      <c r="A9" s="87" t="s">
        <v>1127</v>
      </c>
      <c r="B9" s="65" t="s">
        <v>1136</v>
      </c>
      <c r="C9" s="65" t="s">
        <v>56</v>
      </c>
      <c r="D9" s="110"/>
      <c r="E9" s="109"/>
      <c r="F9" s="111" t="s">
        <v>1127</v>
      </c>
      <c r="G9" s="112"/>
      <c r="H9" s="112"/>
      <c r="I9" s="113">
        <v>9</v>
      </c>
      <c r="J9" s="114"/>
      <c r="K9" s="48">
        <v>2</v>
      </c>
      <c r="L9" s="48">
        <v>1</v>
      </c>
      <c r="M9" s="48">
        <v>0</v>
      </c>
      <c r="N9" s="48">
        <v>1</v>
      </c>
      <c r="O9" s="48">
        <v>0</v>
      </c>
      <c r="P9" s="49">
        <v>0</v>
      </c>
      <c r="Q9" s="49">
        <v>0</v>
      </c>
      <c r="R9" s="48">
        <v>1</v>
      </c>
      <c r="S9" s="48">
        <v>0</v>
      </c>
      <c r="T9" s="48">
        <v>2</v>
      </c>
      <c r="U9" s="48">
        <v>1</v>
      </c>
      <c r="V9" s="48">
        <v>1</v>
      </c>
      <c r="W9" s="49">
        <v>0.5</v>
      </c>
      <c r="X9" s="49">
        <v>0.5</v>
      </c>
      <c r="Y9" s="78" t="s">
        <v>354</v>
      </c>
      <c r="Z9" s="78" t="s">
        <v>401</v>
      </c>
      <c r="AA9" s="78"/>
      <c r="AB9" s="85" t="s">
        <v>664</v>
      </c>
      <c r="AC9" s="85" t="s">
        <v>664</v>
      </c>
      <c r="AD9" s="85"/>
      <c r="AE9" s="85" t="s">
        <v>252</v>
      </c>
      <c r="AF9" s="85" t="s">
        <v>1433</v>
      </c>
      <c r="AG9" s="121">
        <v>0</v>
      </c>
      <c r="AH9" s="124">
        <v>0</v>
      </c>
      <c r="AI9" s="121">
        <v>0</v>
      </c>
      <c r="AJ9" s="124">
        <v>0</v>
      </c>
      <c r="AK9" s="121">
        <v>0</v>
      </c>
      <c r="AL9" s="124">
        <v>0</v>
      </c>
      <c r="AM9" s="121">
        <v>13</v>
      </c>
      <c r="AN9" s="124">
        <v>100</v>
      </c>
      <c r="AO9" s="121">
        <v>13</v>
      </c>
    </row>
    <row r="10" spans="1:41" ht="14.25" customHeight="1">
      <c r="A10" s="87" t="s">
        <v>1128</v>
      </c>
      <c r="B10" s="65" t="s">
        <v>1137</v>
      </c>
      <c r="C10" s="65" t="s">
        <v>56</v>
      </c>
      <c r="D10" s="110"/>
      <c r="E10" s="109"/>
      <c r="F10" s="111" t="s">
        <v>1701</v>
      </c>
      <c r="G10" s="112"/>
      <c r="H10" s="112"/>
      <c r="I10" s="113">
        <v>10</v>
      </c>
      <c r="J10" s="114"/>
      <c r="K10" s="48">
        <v>2</v>
      </c>
      <c r="L10" s="48">
        <v>2</v>
      </c>
      <c r="M10" s="48">
        <v>0</v>
      </c>
      <c r="N10" s="48">
        <v>2</v>
      </c>
      <c r="O10" s="48">
        <v>1</v>
      </c>
      <c r="P10" s="49">
        <v>0</v>
      </c>
      <c r="Q10" s="49">
        <v>0</v>
      </c>
      <c r="R10" s="48">
        <v>1</v>
      </c>
      <c r="S10" s="48">
        <v>0</v>
      </c>
      <c r="T10" s="48">
        <v>2</v>
      </c>
      <c r="U10" s="48">
        <v>2</v>
      </c>
      <c r="V10" s="48">
        <v>1</v>
      </c>
      <c r="W10" s="49">
        <v>0.5</v>
      </c>
      <c r="X10" s="49">
        <v>0.5</v>
      </c>
      <c r="Y10" s="78" t="s">
        <v>348</v>
      </c>
      <c r="Z10" s="78" t="s">
        <v>398</v>
      </c>
      <c r="AA10" s="78" t="s">
        <v>417</v>
      </c>
      <c r="AB10" s="85" t="s">
        <v>1309</v>
      </c>
      <c r="AC10" s="85" t="s">
        <v>1387</v>
      </c>
      <c r="AD10" s="85"/>
      <c r="AE10" s="85" t="s">
        <v>213</v>
      </c>
      <c r="AF10" s="85" t="s">
        <v>1434</v>
      </c>
      <c r="AG10" s="121">
        <v>0</v>
      </c>
      <c r="AH10" s="124">
        <v>0</v>
      </c>
      <c r="AI10" s="121">
        <v>0</v>
      </c>
      <c r="AJ10" s="124">
        <v>0</v>
      </c>
      <c r="AK10" s="121">
        <v>0</v>
      </c>
      <c r="AL10" s="124">
        <v>0</v>
      </c>
      <c r="AM10" s="121">
        <v>48</v>
      </c>
      <c r="AN10" s="124">
        <v>100</v>
      </c>
      <c r="AO10" s="121">
        <v>48</v>
      </c>
    </row>
    <row r="11" spans="1:41" ht="15">
      <c r="A11" s="87" t="s">
        <v>1129</v>
      </c>
      <c r="B11" s="65" t="s">
        <v>1138</v>
      </c>
      <c r="C11" s="65" t="s">
        <v>56</v>
      </c>
      <c r="D11" s="110"/>
      <c r="E11" s="109"/>
      <c r="F11" s="111" t="s">
        <v>1702</v>
      </c>
      <c r="G11" s="112"/>
      <c r="H11" s="112"/>
      <c r="I11" s="113">
        <v>11</v>
      </c>
      <c r="J11" s="114"/>
      <c r="K11" s="48">
        <v>1</v>
      </c>
      <c r="L11" s="48">
        <v>0</v>
      </c>
      <c r="M11" s="48">
        <v>2</v>
      </c>
      <c r="N11" s="48">
        <v>2</v>
      </c>
      <c r="O11" s="48">
        <v>2</v>
      </c>
      <c r="P11" s="49" t="s">
        <v>1688</v>
      </c>
      <c r="Q11" s="49" t="s">
        <v>1688</v>
      </c>
      <c r="R11" s="48">
        <v>1</v>
      </c>
      <c r="S11" s="48">
        <v>1</v>
      </c>
      <c r="T11" s="48">
        <v>1</v>
      </c>
      <c r="U11" s="48">
        <v>2</v>
      </c>
      <c r="V11" s="48">
        <v>0</v>
      </c>
      <c r="W11" s="49">
        <v>0</v>
      </c>
      <c r="X11" s="49" t="s">
        <v>1688</v>
      </c>
      <c r="Y11" s="78" t="s">
        <v>355</v>
      </c>
      <c r="Z11" s="78" t="s">
        <v>402</v>
      </c>
      <c r="AA11" s="78" t="s">
        <v>1232</v>
      </c>
      <c r="AB11" s="85" t="s">
        <v>1310</v>
      </c>
      <c r="AC11" s="85" t="s">
        <v>664</v>
      </c>
      <c r="AD11" s="85"/>
      <c r="AE11" s="85"/>
      <c r="AF11" s="85" t="s">
        <v>226</v>
      </c>
      <c r="AG11" s="121">
        <v>0</v>
      </c>
      <c r="AH11" s="124">
        <v>0</v>
      </c>
      <c r="AI11" s="121">
        <v>0</v>
      </c>
      <c r="AJ11" s="124">
        <v>0</v>
      </c>
      <c r="AK11" s="121">
        <v>0</v>
      </c>
      <c r="AL11" s="124">
        <v>0</v>
      </c>
      <c r="AM11" s="121">
        <v>20</v>
      </c>
      <c r="AN11" s="124">
        <v>100</v>
      </c>
      <c r="AO11" s="121">
        <v>20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1121</v>
      </c>
      <c r="B2" s="85" t="s">
        <v>247</v>
      </c>
      <c r="C2" s="78">
        <f>VLOOKUP(GroupVertices[[#This Row],[Vertex]],Vertices[],MATCH("ID",Vertices[[#Headers],[Vertex]:[Vertex Content Word Count]],0),FALSE)</f>
        <v>58</v>
      </c>
    </row>
    <row r="3" spans="1:3" ht="15">
      <c r="A3" s="78" t="s">
        <v>1121</v>
      </c>
      <c r="B3" s="85" t="s">
        <v>243</v>
      </c>
      <c r="C3" s="78">
        <f>VLOOKUP(GroupVertices[[#This Row],[Vertex]],Vertices[],MATCH("ID",Vertices[[#Headers],[Vertex]:[Vertex Content Word Count]],0),FALSE)</f>
        <v>8</v>
      </c>
    </row>
    <row r="4" spans="1:3" ht="15">
      <c r="A4" s="78" t="s">
        <v>1121</v>
      </c>
      <c r="B4" s="85" t="s">
        <v>267</v>
      </c>
      <c r="C4" s="78">
        <f>VLOOKUP(GroupVertices[[#This Row],[Vertex]],Vertices[],MATCH("ID",Vertices[[#Headers],[Vertex]:[Vertex Content Word Count]],0),FALSE)</f>
        <v>57</v>
      </c>
    </row>
    <row r="5" spans="1:3" ht="15">
      <c r="A5" s="78" t="s">
        <v>1121</v>
      </c>
      <c r="B5" s="85" t="s">
        <v>266</v>
      </c>
      <c r="C5" s="78">
        <f>VLOOKUP(GroupVertices[[#This Row],[Vertex]],Vertices[],MATCH("ID",Vertices[[#Headers],[Vertex]:[Vertex Content Word Count]],0),FALSE)</f>
        <v>56</v>
      </c>
    </row>
    <row r="6" spans="1:3" ht="15">
      <c r="A6" s="78" t="s">
        <v>1121</v>
      </c>
      <c r="B6" s="85" t="s">
        <v>245</v>
      </c>
      <c r="C6" s="78">
        <f>VLOOKUP(GroupVertices[[#This Row],[Vertex]],Vertices[],MATCH("ID",Vertices[[#Headers],[Vertex]:[Vertex Content Word Count]],0),FALSE)</f>
        <v>55</v>
      </c>
    </row>
    <row r="7" spans="1:3" ht="15">
      <c r="A7" s="78" t="s">
        <v>1121</v>
      </c>
      <c r="B7" s="85" t="s">
        <v>265</v>
      </c>
      <c r="C7" s="78">
        <f>VLOOKUP(GroupVertices[[#This Row],[Vertex]],Vertices[],MATCH("ID",Vertices[[#Headers],[Vertex]:[Vertex Content Word Count]],0),FALSE)</f>
        <v>54</v>
      </c>
    </row>
    <row r="8" spans="1:3" ht="15">
      <c r="A8" s="78" t="s">
        <v>1121</v>
      </c>
      <c r="B8" s="85" t="s">
        <v>264</v>
      </c>
      <c r="C8" s="78">
        <f>VLOOKUP(GroupVertices[[#This Row],[Vertex]],Vertices[],MATCH("ID",Vertices[[#Headers],[Vertex]:[Vertex Content Word Count]],0),FALSE)</f>
        <v>53</v>
      </c>
    </row>
    <row r="9" spans="1:3" ht="15">
      <c r="A9" s="78" t="s">
        <v>1121</v>
      </c>
      <c r="B9" s="85" t="s">
        <v>244</v>
      </c>
      <c r="C9" s="78">
        <f>VLOOKUP(GroupVertices[[#This Row],[Vertex]],Vertices[],MATCH("ID",Vertices[[#Headers],[Vertex]:[Vertex Content Word Count]],0),FALSE)</f>
        <v>33</v>
      </c>
    </row>
    <row r="10" spans="1:3" ht="15">
      <c r="A10" s="78" t="s">
        <v>1121</v>
      </c>
      <c r="B10" s="85" t="s">
        <v>262</v>
      </c>
      <c r="C10" s="78">
        <f>VLOOKUP(GroupVertices[[#This Row],[Vertex]],Vertices[],MATCH("ID",Vertices[[#Headers],[Vertex]:[Vertex Content Word Count]],0),FALSE)</f>
        <v>51</v>
      </c>
    </row>
    <row r="11" spans="1:3" ht="15">
      <c r="A11" s="78" t="s">
        <v>1121</v>
      </c>
      <c r="B11" s="85" t="s">
        <v>261</v>
      </c>
      <c r="C11" s="78">
        <f>VLOOKUP(GroupVertices[[#This Row],[Vertex]],Vertices[],MATCH("ID",Vertices[[#Headers],[Vertex]:[Vertex Content Word Count]],0),FALSE)</f>
        <v>50</v>
      </c>
    </row>
    <row r="12" spans="1:3" ht="15">
      <c r="A12" s="78" t="s">
        <v>1121</v>
      </c>
      <c r="B12" s="85" t="s">
        <v>257</v>
      </c>
      <c r="C12" s="78">
        <f>VLOOKUP(GroupVertices[[#This Row],[Vertex]],Vertices[],MATCH("ID",Vertices[[#Headers],[Vertex]:[Vertex Content Word Count]],0),FALSE)</f>
        <v>41</v>
      </c>
    </row>
    <row r="13" spans="1:3" ht="15">
      <c r="A13" s="78" t="s">
        <v>1121</v>
      </c>
      <c r="B13" s="85" t="s">
        <v>236</v>
      </c>
      <c r="C13" s="78">
        <f>VLOOKUP(GroupVertices[[#This Row],[Vertex]],Vertices[],MATCH("ID",Vertices[[#Headers],[Vertex]:[Vertex Content Word Count]],0),FALSE)</f>
        <v>40</v>
      </c>
    </row>
    <row r="14" spans="1:3" ht="15">
      <c r="A14" s="78" t="s">
        <v>1121</v>
      </c>
      <c r="B14" s="85" t="s">
        <v>253</v>
      </c>
      <c r="C14" s="78">
        <f>VLOOKUP(GroupVertices[[#This Row],[Vertex]],Vertices[],MATCH("ID",Vertices[[#Headers],[Vertex]:[Vertex Content Word Count]],0),FALSE)</f>
        <v>32</v>
      </c>
    </row>
    <row r="15" spans="1:3" ht="15">
      <c r="A15" s="78" t="s">
        <v>1121</v>
      </c>
      <c r="B15" s="85" t="s">
        <v>233</v>
      </c>
      <c r="C15" s="78">
        <f>VLOOKUP(GroupVertices[[#This Row],[Vertex]],Vertices[],MATCH("ID",Vertices[[#Headers],[Vertex]:[Vertex Content Word Count]],0),FALSE)</f>
        <v>31</v>
      </c>
    </row>
    <row r="16" spans="1:3" ht="15">
      <c r="A16" s="78" t="s">
        <v>1121</v>
      </c>
      <c r="B16" s="85" t="s">
        <v>232</v>
      </c>
      <c r="C16" s="78">
        <f>VLOOKUP(GroupVertices[[#This Row],[Vertex]],Vertices[],MATCH("ID",Vertices[[#Headers],[Vertex]:[Vertex Content Word Count]],0),FALSE)</f>
        <v>30</v>
      </c>
    </row>
    <row r="17" spans="1:3" ht="15">
      <c r="A17" s="78" t="s">
        <v>1121</v>
      </c>
      <c r="B17" s="85" t="s">
        <v>230</v>
      </c>
      <c r="C17" s="78">
        <f>VLOOKUP(GroupVertices[[#This Row],[Vertex]],Vertices[],MATCH("ID",Vertices[[#Headers],[Vertex]:[Vertex Content Word Count]],0),FALSE)</f>
        <v>28</v>
      </c>
    </row>
    <row r="18" spans="1:3" ht="15">
      <c r="A18" s="78" t="s">
        <v>1121</v>
      </c>
      <c r="B18" s="85" t="s">
        <v>251</v>
      </c>
      <c r="C18" s="78">
        <f>VLOOKUP(GroupVertices[[#This Row],[Vertex]],Vertices[],MATCH("ID",Vertices[[#Headers],[Vertex]:[Vertex Content Word Count]],0),FALSE)</f>
        <v>20</v>
      </c>
    </row>
    <row r="19" spans="1:3" ht="15">
      <c r="A19" s="78" t="s">
        <v>1121</v>
      </c>
      <c r="B19" s="85" t="s">
        <v>224</v>
      </c>
      <c r="C19" s="78">
        <f>VLOOKUP(GroupVertices[[#This Row],[Vertex]],Vertices[],MATCH("ID",Vertices[[#Headers],[Vertex]:[Vertex Content Word Count]],0),FALSE)</f>
        <v>19</v>
      </c>
    </row>
    <row r="20" spans="1:3" ht="15">
      <c r="A20" s="78" t="s">
        <v>1121</v>
      </c>
      <c r="B20" s="85" t="s">
        <v>222</v>
      </c>
      <c r="C20" s="78">
        <f>VLOOKUP(GroupVertices[[#This Row],[Vertex]],Vertices[],MATCH("ID",Vertices[[#Headers],[Vertex]:[Vertex Content Word Count]],0),FALSE)</f>
        <v>17</v>
      </c>
    </row>
    <row r="21" spans="1:3" ht="15">
      <c r="A21" s="78" t="s">
        <v>1122</v>
      </c>
      <c r="B21" s="85" t="s">
        <v>223</v>
      </c>
      <c r="C21" s="78">
        <f>VLOOKUP(GroupVertices[[#This Row],[Vertex]],Vertices[],MATCH("ID",Vertices[[#Headers],[Vertex]:[Vertex Content Word Count]],0),FALSE)</f>
        <v>18</v>
      </c>
    </row>
    <row r="22" spans="1:3" ht="15">
      <c r="A22" s="78" t="s">
        <v>1122</v>
      </c>
      <c r="B22" s="85" t="s">
        <v>249</v>
      </c>
      <c r="C22" s="78">
        <f>VLOOKUP(GroupVertices[[#This Row],[Vertex]],Vertices[],MATCH("ID",Vertices[[#Headers],[Vertex]:[Vertex Content Word Count]],0),FALSE)</f>
        <v>9</v>
      </c>
    </row>
    <row r="23" spans="1:3" ht="15">
      <c r="A23" s="78" t="s">
        <v>1122</v>
      </c>
      <c r="B23" s="85" t="s">
        <v>250</v>
      </c>
      <c r="C23" s="78">
        <f>VLOOKUP(GroupVertices[[#This Row],[Vertex]],Vertices[],MATCH("ID",Vertices[[#Headers],[Vertex]:[Vertex Content Word Count]],0),FALSE)</f>
        <v>11</v>
      </c>
    </row>
    <row r="24" spans="1:3" ht="15">
      <c r="A24" s="78" t="s">
        <v>1122</v>
      </c>
      <c r="B24" s="85" t="s">
        <v>221</v>
      </c>
      <c r="C24" s="78">
        <f>VLOOKUP(GroupVertices[[#This Row],[Vertex]],Vertices[],MATCH("ID",Vertices[[#Headers],[Vertex]:[Vertex Content Word Count]],0),FALSE)</f>
        <v>16</v>
      </c>
    </row>
    <row r="25" spans="1:3" ht="15">
      <c r="A25" s="78" t="s">
        <v>1122</v>
      </c>
      <c r="B25" s="85" t="s">
        <v>220</v>
      </c>
      <c r="C25" s="78">
        <f>VLOOKUP(GroupVertices[[#This Row],[Vertex]],Vertices[],MATCH("ID",Vertices[[#Headers],[Vertex]:[Vertex Content Word Count]],0),FALSE)</f>
        <v>15</v>
      </c>
    </row>
    <row r="26" spans="1:3" ht="15">
      <c r="A26" s="78" t="s">
        <v>1122</v>
      </c>
      <c r="B26" s="85" t="s">
        <v>219</v>
      </c>
      <c r="C26" s="78">
        <f>VLOOKUP(GroupVertices[[#This Row],[Vertex]],Vertices[],MATCH("ID",Vertices[[#Headers],[Vertex]:[Vertex Content Word Count]],0),FALSE)</f>
        <v>14</v>
      </c>
    </row>
    <row r="27" spans="1:3" ht="15">
      <c r="A27" s="78" t="s">
        <v>1122</v>
      </c>
      <c r="B27" s="85" t="s">
        <v>218</v>
      </c>
      <c r="C27" s="78">
        <f>VLOOKUP(GroupVertices[[#This Row],[Vertex]],Vertices[],MATCH("ID",Vertices[[#Headers],[Vertex]:[Vertex Content Word Count]],0),FALSE)</f>
        <v>13</v>
      </c>
    </row>
    <row r="28" spans="1:3" ht="15">
      <c r="A28" s="78" t="s">
        <v>1122</v>
      </c>
      <c r="B28" s="85" t="s">
        <v>217</v>
      </c>
      <c r="C28" s="78">
        <f>VLOOKUP(GroupVertices[[#This Row],[Vertex]],Vertices[],MATCH("ID",Vertices[[#Headers],[Vertex]:[Vertex Content Word Count]],0),FALSE)</f>
        <v>12</v>
      </c>
    </row>
    <row r="29" spans="1:3" ht="15">
      <c r="A29" s="78" t="s">
        <v>1122</v>
      </c>
      <c r="B29" s="85" t="s">
        <v>216</v>
      </c>
      <c r="C29" s="78">
        <f>VLOOKUP(GroupVertices[[#This Row],[Vertex]],Vertices[],MATCH("ID",Vertices[[#Headers],[Vertex]:[Vertex Content Word Count]],0),FALSE)</f>
        <v>10</v>
      </c>
    </row>
    <row r="30" spans="1:3" ht="15">
      <c r="A30" s="78" t="s">
        <v>1122</v>
      </c>
      <c r="B30" s="85" t="s">
        <v>215</v>
      </c>
      <c r="C30" s="78">
        <f>VLOOKUP(GroupVertices[[#This Row],[Vertex]],Vertices[],MATCH("ID",Vertices[[#Headers],[Vertex]:[Vertex Content Word Count]],0),FALSE)</f>
        <v>7</v>
      </c>
    </row>
    <row r="31" spans="1:3" ht="15">
      <c r="A31" s="78" t="s">
        <v>1123</v>
      </c>
      <c r="B31" s="85" t="s">
        <v>242</v>
      </c>
      <c r="C31" s="78">
        <f>VLOOKUP(GroupVertices[[#This Row],[Vertex]],Vertices[],MATCH("ID",Vertices[[#Headers],[Vertex]:[Vertex Content Word Count]],0),FALSE)</f>
        <v>47</v>
      </c>
    </row>
    <row r="32" spans="1:3" ht="15">
      <c r="A32" s="78" t="s">
        <v>1123</v>
      </c>
      <c r="B32" s="85" t="s">
        <v>256</v>
      </c>
      <c r="C32" s="78">
        <f>VLOOKUP(GroupVertices[[#This Row],[Vertex]],Vertices[],MATCH("ID",Vertices[[#Headers],[Vertex]:[Vertex Content Word Count]],0),FALSE)</f>
        <v>39</v>
      </c>
    </row>
    <row r="33" spans="1:3" ht="15">
      <c r="A33" s="78" t="s">
        <v>1123</v>
      </c>
      <c r="B33" s="85" t="s">
        <v>255</v>
      </c>
      <c r="C33" s="78">
        <f>VLOOKUP(GroupVertices[[#This Row],[Vertex]],Vertices[],MATCH("ID",Vertices[[#Headers],[Vertex]:[Vertex Content Word Count]],0),FALSE)</f>
        <v>38</v>
      </c>
    </row>
    <row r="34" spans="1:3" ht="15">
      <c r="A34" s="78" t="s">
        <v>1123</v>
      </c>
      <c r="B34" s="85" t="s">
        <v>241</v>
      </c>
      <c r="C34" s="78">
        <f>VLOOKUP(GroupVertices[[#This Row],[Vertex]],Vertices[],MATCH("ID",Vertices[[#Headers],[Vertex]:[Vertex Content Word Count]],0),FALSE)</f>
        <v>25</v>
      </c>
    </row>
    <row r="35" spans="1:3" ht="15">
      <c r="A35" s="78" t="s">
        <v>1123</v>
      </c>
      <c r="B35" s="85" t="s">
        <v>235</v>
      </c>
      <c r="C35" s="78">
        <f>VLOOKUP(GroupVertices[[#This Row],[Vertex]],Vertices[],MATCH("ID",Vertices[[#Headers],[Vertex]:[Vertex Content Word Count]],0),FALSE)</f>
        <v>37</v>
      </c>
    </row>
    <row r="36" spans="1:3" ht="15">
      <c r="A36" s="78" t="s">
        <v>1123</v>
      </c>
      <c r="B36" s="85" t="s">
        <v>231</v>
      </c>
      <c r="C36" s="78">
        <f>VLOOKUP(GroupVertices[[#This Row],[Vertex]],Vertices[],MATCH("ID",Vertices[[#Headers],[Vertex]:[Vertex Content Word Count]],0),FALSE)</f>
        <v>29</v>
      </c>
    </row>
    <row r="37" spans="1:3" ht="15">
      <c r="A37" s="78" t="s">
        <v>1123</v>
      </c>
      <c r="B37" s="85" t="s">
        <v>229</v>
      </c>
      <c r="C37" s="78">
        <f>VLOOKUP(GroupVertices[[#This Row],[Vertex]],Vertices[],MATCH("ID",Vertices[[#Headers],[Vertex]:[Vertex Content Word Count]],0),FALSE)</f>
        <v>27</v>
      </c>
    </row>
    <row r="38" spans="1:3" ht="15">
      <c r="A38" s="78" t="s">
        <v>1123</v>
      </c>
      <c r="B38" s="85" t="s">
        <v>228</v>
      </c>
      <c r="C38" s="78">
        <f>VLOOKUP(GroupVertices[[#This Row],[Vertex]],Vertices[],MATCH("ID",Vertices[[#Headers],[Vertex]:[Vertex Content Word Count]],0),FALSE)</f>
        <v>26</v>
      </c>
    </row>
    <row r="39" spans="1:3" ht="15">
      <c r="A39" s="78" t="s">
        <v>1123</v>
      </c>
      <c r="B39" s="85" t="s">
        <v>227</v>
      </c>
      <c r="C39" s="78">
        <f>VLOOKUP(GroupVertices[[#This Row],[Vertex]],Vertices[],MATCH("ID",Vertices[[#Headers],[Vertex]:[Vertex Content Word Count]],0),FALSE)</f>
        <v>24</v>
      </c>
    </row>
    <row r="40" spans="1:3" ht="15">
      <c r="A40" s="78" t="s">
        <v>1124</v>
      </c>
      <c r="B40" s="85" t="s">
        <v>246</v>
      </c>
      <c r="C40" s="78">
        <f>VLOOKUP(GroupVertices[[#This Row],[Vertex]],Vertices[],MATCH("ID",Vertices[[#Headers],[Vertex]:[Vertex Content Word Count]],0),FALSE)</f>
        <v>46</v>
      </c>
    </row>
    <row r="41" spans="1:3" ht="15">
      <c r="A41" s="78" t="s">
        <v>1124</v>
      </c>
      <c r="B41" s="85" t="s">
        <v>240</v>
      </c>
      <c r="C41" s="78">
        <f>VLOOKUP(GroupVertices[[#This Row],[Vertex]],Vertices[],MATCH("ID",Vertices[[#Headers],[Vertex]:[Vertex Content Word Count]],0),FALSE)</f>
        <v>44</v>
      </c>
    </row>
    <row r="42" spans="1:3" ht="15">
      <c r="A42" s="78" t="s">
        <v>1124</v>
      </c>
      <c r="B42" s="85" t="s">
        <v>239</v>
      </c>
      <c r="C42" s="78">
        <f>VLOOKUP(GroupVertices[[#This Row],[Vertex]],Vertices[],MATCH("ID",Vertices[[#Headers],[Vertex]:[Vertex Content Word Count]],0),FALSE)</f>
        <v>36</v>
      </c>
    </row>
    <row r="43" spans="1:3" ht="15">
      <c r="A43" s="78" t="s">
        <v>1124</v>
      </c>
      <c r="B43" s="85" t="s">
        <v>258</v>
      </c>
      <c r="C43" s="78">
        <f>VLOOKUP(GroupVertices[[#This Row],[Vertex]],Vertices[],MATCH("ID",Vertices[[#Headers],[Vertex]:[Vertex Content Word Count]],0),FALSE)</f>
        <v>45</v>
      </c>
    </row>
    <row r="44" spans="1:3" ht="15">
      <c r="A44" s="78" t="s">
        <v>1124</v>
      </c>
      <c r="B44" s="85" t="s">
        <v>254</v>
      </c>
      <c r="C44" s="78">
        <f>VLOOKUP(GroupVertices[[#This Row],[Vertex]],Vertices[],MATCH("ID",Vertices[[#Headers],[Vertex]:[Vertex Content Word Count]],0),FALSE)</f>
        <v>35</v>
      </c>
    </row>
    <row r="45" spans="1:3" ht="15">
      <c r="A45" s="78" t="s">
        <v>1124</v>
      </c>
      <c r="B45" s="85" t="s">
        <v>234</v>
      </c>
      <c r="C45" s="78">
        <f>VLOOKUP(GroupVertices[[#This Row],[Vertex]],Vertices[],MATCH("ID",Vertices[[#Headers],[Vertex]:[Vertex Content Word Count]],0),FALSE)</f>
        <v>34</v>
      </c>
    </row>
    <row r="46" spans="1:3" ht="15">
      <c r="A46" s="78" t="s">
        <v>1125</v>
      </c>
      <c r="B46" s="85" t="s">
        <v>263</v>
      </c>
      <c r="C46" s="78">
        <f>VLOOKUP(GroupVertices[[#This Row],[Vertex]],Vertices[],MATCH("ID",Vertices[[#Headers],[Vertex]:[Vertex Content Word Count]],0),FALSE)</f>
        <v>52</v>
      </c>
    </row>
    <row r="47" spans="1:3" ht="15">
      <c r="A47" s="78" t="s">
        <v>1125</v>
      </c>
      <c r="B47" s="85" t="s">
        <v>212</v>
      </c>
      <c r="C47" s="78">
        <f>VLOOKUP(GroupVertices[[#This Row],[Vertex]],Vertices[],MATCH("ID",Vertices[[#Headers],[Vertex]:[Vertex Content Word Count]],0),FALSE)</f>
        <v>3</v>
      </c>
    </row>
    <row r="48" spans="1:3" ht="15">
      <c r="A48" s="78" t="s">
        <v>1125</v>
      </c>
      <c r="B48" s="85" t="s">
        <v>260</v>
      </c>
      <c r="C48" s="78">
        <f>VLOOKUP(GroupVertices[[#This Row],[Vertex]],Vertices[],MATCH("ID",Vertices[[#Headers],[Vertex]:[Vertex Content Word Count]],0),FALSE)</f>
        <v>49</v>
      </c>
    </row>
    <row r="49" spans="1:3" ht="15">
      <c r="A49" s="78" t="s">
        <v>1125</v>
      </c>
      <c r="B49" s="85" t="s">
        <v>259</v>
      </c>
      <c r="C49" s="78">
        <f>VLOOKUP(GroupVertices[[#This Row],[Vertex]],Vertices[],MATCH("ID",Vertices[[#Headers],[Vertex]:[Vertex Content Word Count]],0),FALSE)</f>
        <v>48</v>
      </c>
    </row>
    <row r="50" spans="1:3" ht="15">
      <c r="A50" s="78" t="s">
        <v>1125</v>
      </c>
      <c r="B50" s="85" t="s">
        <v>248</v>
      </c>
      <c r="C50" s="78">
        <f>VLOOKUP(GroupVertices[[#This Row],[Vertex]],Vertices[],MATCH("ID",Vertices[[#Headers],[Vertex]:[Vertex Content Word Count]],0),FALSE)</f>
        <v>4</v>
      </c>
    </row>
    <row r="51" spans="1:3" ht="15">
      <c r="A51" s="78" t="s">
        <v>1126</v>
      </c>
      <c r="B51" s="85" t="s">
        <v>238</v>
      </c>
      <c r="C51" s="78">
        <f>VLOOKUP(GroupVertices[[#This Row],[Vertex]],Vertices[],MATCH("ID",Vertices[[#Headers],[Vertex]:[Vertex Content Word Count]],0),FALSE)</f>
        <v>43</v>
      </c>
    </row>
    <row r="52" spans="1:3" ht="15">
      <c r="A52" s="78" t="s">
        <v>1126</v>
      </c>
      <c r="B52" s="85" t="s">
        <v>237</v>
      </c>
      <c r="C52" s="78">
        <f>VLOOKUP(GroupVertices[[#This Row],[Vertex]],Vertices[],MATCH("ID",Vertices[[#Headers],[Vertex]:[Vertex Content Word Count]],0),FALSE)</f>
        <v>42</v>
      </c>
    </row>
    <row r="53" spans="1:3" ht="15">
      <c r="A53" s="78" t="s">
        <v>1127</v>
      </c>
      <c r="B53" s="85" t="s">
        <v>225</v>
      </c>
      <c r="C53" s="78">
        <f>VLOOKUP(GroupVertices[[#This Row],[Vertex]],Vertices[],MATCH("ID",Vertices[[#Headers],[Vertex]:[Vertex Content Word Count]],0),FALSE)</f>
        <v>21</v>
      </c>
    </row>
    <row r="54" spans="1:3" ht="15">
      <c r="A54" s="78" t="s">
        <v>1127</v>
      </c>
      <c r="B54" s="85" t="s">
        <v>252</v>
      </c>
      <c r="C54" s="78">
        <f>VLOOKUP(GroupVertices[[#This Row],[Vertex]],Vertices[],MATCH("ID",Vertices[[#Headers],[Vertex]:[Vertex Content Word Count]],0),FALSE)</f>
        <v>22</v>
      </c>
    </row>
    <row r="55" spans="1:3" ht="15">
      <c r="A55" s="78" t="s">
        <v>1128</v>
      </c>
      <c r="B55" s="85" t="s">
        <v>214</v>
      </c>
      <c r="C55" s="78">
        <f>VLOOKUP(GroupVertices[[#This Row],[Vertex]],Vertices[],MATCH("ID",Vertices[[#Headers],[Vertex]:[Vertex Content Word Count]],0),FALSE)</f>
        <v>6</v>
      </c>
    </row>
    <row r="56" spans="1:3" ht="15">
      <c r="A56" s="78" t="s">
        <v>1128</v>
      </c>
      <c r="B56" s="85" t="s">
        <v>213</v>
      </c>
      <c r="C56" s="78">
        <f>VLOOKUP(GroupVertices[[#This Row],[Vertex]],Vertices[],MATCH("ID",Vertices[[#Headers],[Vertex]:[Vertex Content Word Count]],0),FALSE)</f>
        <v>5</v>
      </c>
    </row>
    <row r="57" spans="1:3" ht="15">
      <c r="A57" s="78" t="s">
        <v>1129</v>
      </c>
      <c r="B57" s="85" t="s">
        <v>226</v>
      </c>
      <c r="C57" s="78">
        <f>VLOOKUP(GroupVertices[[#This Row],[Vertex]],Vertices[],MATCH("ID",Vertices[[#Headers],[Vertex]:[Vertex Content Word Count]],0),FALSE)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1145</v>
      </c>
      <c r="B2" s="34" t="s">
        <v>1082</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48</v>
      </c>
      <c r="L2" s="37">
        <f>MIN(Vertices[Closeness Centrality])</f>
        <v>0</v>
      </c>
      <c r="M2" s="38">
        <f>COUNTIF(Vertices[Closeness Centrality],"&gt;= "&amp;L2)-COUNTIF(Vertices[Closeness Centrality],"&gt;="&amp;L3)</f>
        <v>49</v>
      </c>
      <c r="N2" s="37">
        <f>MIN(Vertices[Eigenvector Centrality])</f>
        <v>0</v>
      </c>
      <c r="O2" s="38">
        <f>COUNTIF(Vertices[Eigenvector Centrality],"&gt;= "&amp;N2)-COUNTIF(Vertices[Eigenvector Centrality],"&gt;="&amp;N3)</f>
        <v>7</v>
      </c>
      <c r="P2" s="37">
        <f>MIN(Vertices[PageRank])</f>
        <v>0.361789</v>
      </c>
      <c r="Q2" s="38">
        <f>COUNTIF(Vertices[PageRank],"&gt;= "&amp;P2)-COUNTIF(Vertices[PageRank],"&gt;="&amp;P3)</f>
        <v>10</v>
      </c>
      <c r="R2" s="37">
        <f>MIN(Vertices[Clustering Coefficient])</f>
        <v>0</v>
      </c>
      <c r="S2" s="43">
        <f>COUNTIF(Vertices[Clustering Coefficient],"&gt;= "&amp;R2)-COUNTIF(Vertices[Clustering Coefficient],"&gt;="&amp;R3)</f>
        <v>24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0.45454545454545453</v>
      </c>
      <c r="G3" s="40">
        <f>COUNTIF(Vertices[In-Degree],"&gt;= "&amp;F3)-COUNTIF(Vertices[In-Degree],"&gt;="&amp;F4)</f>
        <v>0</v>
      </c>
      <c r="H3" s="39">
        <f aca="true" t="shared" si="3" ref="H3:H26">H2+($H$57-$H$2)/BinDivisor</f>
        <v>0.32727272727272727</v>
      </c>
      <c r="I3" s="40">
        <f>COUNTIF(Vertices[Out-Degree],"&gt;= "&amp;H3)-COUNTIF(Vertices[Out-Degree],"&gt;="&amp;H4)</f>
        <v>0</v>
      </c>
      <c r="J3" s="39">
        <f aca="true" t="shared" si="4" ref="J3:J26">J2+($J$57-$J$2)/BinDivisor</f>
        <v>36.81757576363636</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1</v>
      </c>
      <c r="N3" s="39">
        <f aca="true" t="shared" si="6" ref="N3:N26">N2+($N$57-$N$2)/BinDivisor</f>
        <v>0.0021263272727272725</v>
      </c>
      <c r="O3" s="40">
        <f>COUNTIF(Vertices[Eigenvector Centrality],"&gt;= "&amp;N3)-COUNTIF(Vertices[Eigenvector Centrality],"&gt;="&amp;N4)</f>
        <v>0</v>
      </c>
      <c r="P3" s="39">
        <f aca="true" t="shared" si="7" ref="P3:P26">P2+($P$57-$P$2)/BinDivisor</f>
        <v>0.5468661818181818</v>
      </c>
      <c r="Q3" s="40">
        <f>COUNTIF(Vertices[PageRank],"&gt;= "&amp;P3)-COUNTIF(Vertices[PageRank],"&gt;="&amp;P4)</f>
        <v>14</v>
      </c>
      <c r="R3" s="39">
        <f aca="true" t="shared" si="8" ref="R3:R26">R2+($R$57-$R$2)/BinDivisor</f>
        <v>0.00909090909090909</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56</v>
      </c>
      <c r="D4" s="32">
        <f t="shared" si="1"/>
        <v>0</v>
      </c>
      <c r="E4" s="3">
        <f>COUNTIF(Vertices[Degree],"&gt;= "&amp;D4)-COUNTIF(Vertices[Degree],"&gt;="&amp;D5)</f>
        <v>0</v>
      </c>
      <c r="F4" s="37">
        <f t="shared" si="2"/>
        <v>0.9090909090909091</v>
      </c>
      <c r="G4" s="38">
        <f>COUNTIF(Vertices[In-Degree],"&gt;= "&amp;F4)-COUNTIF(Vertices[In-Degree],"&gt;="&amp;F5)</f>
        <v>10</v>
      </c>
      <c r="H4" s="37">
        <f t="shared" si="3"/>
        <v>0.6545454545454545</v>
      </c>
      <c r="I4" s="38">
        <f>COUNTIF(Vertices[Out-Degree],"&gt;= "&amp;H4)-COUNTIF(Vertices[Out-Degree],"&gt;="&amp;H5)</f>
        <v>0</v>
      </c>
      <c r="J4" s="37">
        <f t="shared" si="4"/>
        <v>73.63515152727273</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0.004252654545454545</v>
      </c>
      <c r="O4" s="38">
        <f>COUNTIF(Vertices[Eigenvector Centrality],"&gt;= "&amp;N4)-COUNTIF(Vertices[Eigenvector Centrality],"&gt;="&amp;N5)</f>
        <v>2</v>
      </c>
      <c r="P4" s="37">
        <f t="shared" si="7"/>
        <v>0.7319433636363636</v>
      </c>
      <c r="Q4" s="38">
        <f>COUNTIF(Vertices[PageRank],"&gt;= "&amp;P4)-COUNTIF(Vertices[PageRank],"&gt;="&amp;P5)</f>
        <v>15</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1.3636363636363635</v>
      </c>
      <c r="G5" s="40">
        <f>COUNTIF(Vertices[In-Degree],"&gt;= "&amp;F5)-COUNTIF(Vertices[In-Degree],"&gt;="&amp;F6)</f>
        <v>0</v>
      </c>
      <c r="H5" s="39">
        <f t="shared" si="3"/>
        <v>0.9818181818181818</v>
      </c>
      <c r="I5" s="40">
        <f>COUNTIF(Vertices[Out-Degree],"&gt;= "&amp;H5)-COUNTIF(Vertices[Out-Degree],"&gt;="&amp;H6)</f>
        <v>12</v>
      </c>
      <c r="J5" s="39">
        <f t="shared" si="4"/>
        <v>110.45272729090908</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0.006378981818181818</v>
      </c>
      <c r="O5" s="40">
        <f>COUNTIF(Vertices[Eigenvector Centrality],"&gt;= "&amp;N5)-COUNTIF(Vertices[Eigenvector Centrality],"&gt;="&amp;N6)</f>
        <v>2</v>
      </c>
      <c r="P5" s="39">
        <f t="shared" si="7"/>
        <v>0.9170205454545454</v>
      </c>
      <c r="Q5" s="40">
        <f>COUNTIF(Vertices[PageRank],"&gt;= "&amp;P5)-COUNTIF(Vertices[PageRank],"&gt;="&amp;P6)</f>
        <v>7</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88</v>
      </c>
      <c r="D6" s="32">
        <f t="shared" si="1"/>
        <v>0</v>
      </c>
      <c r="E6" s="3">
        <f>COUNTIF(Vertices[Degree],"&gt;= "&amp;D6)-COUNTIF(Vertices[Degree],"&gt;="&amp;D7)</f>
        <v>0</v>
      </c>
      <c r="F6" s="37">
        <f t="shared" si="2"/>
        <v>1.8181818181818181</v>
      </c>
      <c r="G6" s="38">
        <f>COUNTIF(Vertices[In-Degree],"&gt;= "&amp;F6)-COUNTIF(Vertices[In-Degree],"&gt;="&amp;F7)</f>
        <v>12</v>
      </c>
      <c r="H6" s="37">
        <f t="shared" si="3"/>
        <v>1.309090909090909</v>
      </c>
      <c r="I6" s="38">
        <f>COUNTIF(Vertices[Out-Degree],"&gt;= "&amp;H6)-COUNTIF(Vertices[Out-Degree],"&gt;="&amp;H7)</f>
        <v>0</v>
      </c>
      <c r="J6" s="37">
        <f t="shared" si="4"/>
        <v>147.27030305454545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0.00850530909090909</v>
      </c>
      <c r="O6" s="38">
        <f>COUNTIF(Vertices[Eigenvector Centrality],"&gt;= "&amp;N6)-COUNTIF(Vertices[Eigenvector Centrality],"&gt;="&amp;N7)</f>
        <v>0</v>
      </c>
      <c r="P6" s="37">
        <f t="shared" si="7"/>
        <v>1.1020977272727273</v>
      </c>
      <c r="Q6" s="38">
        <f>COUNTIF(Vertices[PageRank],"&gt;= "&amp;P6)-COUNTIF(Vertices[PageRank],"&gt;="&amp;P7)</f>
        <v>2</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45</v>
      </c>
      <c r="D7" s="32">
        <f t="shared" si="1"/>
        <v>0</v>
      </c>
      <c r="E7" s="3">
        <f>COUNTIF(Vertices[Degree],"&gt;= "&amp;D7)-COUNTIF(Vertices[Degree],"&gt;="&amp;D8)</f>
        <v>0</v>
      </c>
      <c r="F7" s="39">
        <f t="shared" si="2"/>
        <v>2.2727272727272725</v>
      </c>
      <c r="G7" s="40">
        <f>COUNTIF(Vertices[In-Degree],"&gt;= "&amp;F7)-COUNTIF(Vertices[In-Degree],"&gt;="&amp;F8)</f>
        <v>0</v>
      </c>
      <c r="H7" s="39">
        <f t="shared" si="3"/>
        <v>1.6363636363636362</v>
      </c>
      <c r="I7" s="40">
        <f>COUNTIF(Vertices[Out-Degree],"&gt;= "&amp;H7)-COUNTIF(Vertices[Out-Degree],"&gt;="&amp;H8)</f>
        <v>0</v>
      </c>
      <c r="J7" s="39">
        <f t="shared" si="4"/>
        <v>184.08787881818182</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0.010631636363636362</v>
      </c>
      <c r="O7" s="40">
        <f>COUNTIF(Vertices[Eigenvector Centrality],"&gt;= "&amp;N7)-COUNTIF(Vertices[Eigenvector Centrality],"&gt;="&amp;N8)</f>
        <v>1</v>
      </c>
      <c r="P7" s="39">
        <f t="shared" si="7"/>
        <v>1.287174909090909</v>
      </c>
      <c r="Q7" s="40">
        <f>COUNTIF(Vertices[PageRank],"&gt;= "&amp;P7)-COUNTIF(Vertices[PageRank],"&gt;="&amp;P8)</f>
        <v>3</v>
      </c>
      <c r="R7" s="39">
        <f t="shared" si="8"/>
        <v>0.045454545454545456</v>
      </c>
      <c r="S7" s="44">
        <f>COUNTIF(Vertices[Clustering Coefficient],"&gt;= "&amp;R7)-COUNTIF(Vertices[Clustering Coefficient],"&gt;="&amp;R8)</f>
        <v>1</v>
      </c>
      <c r="T7" s="39" t="e">
        <f ca="1" t="shared" si="9"/>
        <v>#REF!</v>
      </c>
      <c r="U7" s="40" t="e">
        <f ca="1" t="shared" si="0"/>
        <v>#REF!</v>
      </c>
    </row>
    <row r="8" spans="1:21" ht="15">
      <c r="A8" s="34" t="s">
        <v>150</v>
      </c>
      <c r="B8" s="34">
        <v>133</v>
      </c>
      <c r="D8" s="32">
        <f t="shared" si="1"/>
        <v>0</v>
      </c>
      <c r="E8" s="3">
        <f>COUNTIF(Vertices[Degree],"&gt;= "&amp;D8)-COUNTIF(Vertices[Degree],"&gt;="&amp;D9)</f>
        <v>0</v>
      </c>
      <c r="F8" s="37">
        <f t="shared" si="2"/>
        <v>2.727272727272727</v>
      </c>
      <c r="G8" s="38">
        <f>COUNTIF(Vertices[In-Degree],"&gt;= "&amp;F8)-COUNTIF(Vertices[In-Degree],"&gt;="&amp;F9)</f>
        <v>5</v>
      </c>
      <c r="H8" s="37">
        <f t="shared" si="3"/>
        <v>1.9636363636363634</v>
      </c>
      <c r="I8" s="38">
        <f>COUNTIF(Vertices[Out-Degree],"&gt;= "&amp;H8)-COUNTIF(Vertices[Out-Degree],"&gt;="&amp;H9)</f>
        <v>6</v>
      </c>
      <c r="J8" s="37">
        <f t="shared" si="4"/>
        <v>220.9054545818182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0.012757963636363634</v>
      </c>
      <c r="O8" s="38">
        <f>COUNTIF(Vertices[Eigenvector Centrality],"&gt;= "&amp;N8)-COUNTIF(Vertices[Eigenvector Centrality],"&gt;="&amp;N9)</f>
        <v>10</v>
      </c>
      <c r="P8" s="37">
        <f t="shared" si="7"/>
        <v>1.4722520909090908</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3.1818181818181817</v>
      </c>
      <c r="G9" s="40">
        <f>COUNTIF(Vertices[In-Degree],"&gt;= "&amp;F9)-COUNTIF(Vertices[In-Degree],"&gt;="&amp;F10)</f>
        <v>0</v>
      </c>
      <c r="H9" s="39">
        <f t="shared" si="3"/>
        <v>2.2909090909090906</v>
      </c>
      <c r="I9" s="40">
        <f>COUNTIF(Vertices[Out-Degree],"&gt;= "&amp;H9)-COUNTIF(Vertices[Out-Degree],"&gt;="&amp;H10)</f>
        <v>0</v>
      </c>
      <c r="J9" s="39">
        <f t="shared" si="4"/>
        <v>257.72303034545456</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0.014884290909090906</v>
      </c>
      <c r="O9" s="40">
        <f>COUNTIF(Vertices[Eigenvector Centrality],"&gt;= "&amp;N9)-COUNTIF(Vertices[Eigenvector Centrality],"&gt;="&amp;N10)</f>
        <v>4</v>
      </c>
      <c r="P9" s="39">
        <f t="shared" si="7"/>
        <v>1.6573292727272726</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151</v>
      </c>
      <c r="B10" s="34">
        <v>17</v>
      </c>
      <c r="D10" s="32">
        <f t="shared" si="1"/>
        <v>0</v>
      </c>
      <c r="E10" s="3">
        <f>COUNTIF(Vertices[Degree],"&gt;= "&amp;D10)-COUNTIF(Vertices[Degree],"&gt;="&amp;D11)</f>
        <v>0</v>
      </c>
      <c r="F10" s="37">
        <f t="shared" si="2"/>
        <v>3.6363636363636362</v>
      </c>
      <c r="G10" s="38">
        <f>COUNTIF(Vertices[In-Degree],"&gt;= "&amp;F10)-COUNTIF(Vertices[In-Degree],"&gt;="&amp;F11)</f>
        <v>1</v>
      </c>
      <c r="H10" s="37">
        <f t="shared" si="3"/>
        <v>2.6181818181818177</v>
      </c>
      <c r="I10" s="38">
        <f>COUNTIF(Vertices[Out-Degree],"&gt;= "&amp;H10)-COUNTIF(Vertices[Out-Degree],"&gt;="&amp;H11)</f>
        <v>0</v>
      </c>
      <c r="J10" s="37">
        <f t="shared" si="4"/>
        <v>294.5406061090909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0.01701061818181818</v>
      </c>
      <c r="O10" s="38">
        <f>COUNTIF(Vertices[Eigenvector Centrality],"&gt;= "&amp;N10)-COUNTIF(Vertices[Eigenvector Centrality],"&gt;="&amp;N11)</f>
        <v>10</v>
      </c>
      <c r="P10" s="37">
        <f t="shared" si="7"/>
        <v>1.8424064545454544</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4.090909090909091</v>
      </c>
      <c r="G11" s="40">
        <f>COUNTIF(Vertices[In-Degree],"&gt;= "&amp;F11)-COUNTIF(Vertices[In-Degree],"&gt;="&amp;F12)</f>
        <v>0</v>
      </c>
      <c r="H11" s="39">
        <f t="shared" si="3"/>
        <v>2.945454545454545</v>
      </c>
      <c r="I11" s="40">
        <f>COUNTIF(Vertices[Out-Degree],"&gt;= "&amp;H11)-COUNTIF(Vertices[Out-Degree],"&gt;="&amp;H12)</f>
        <v>13</v>
      </c>
      <c r="J11" s="39">
        <f t="shared" si="4"/>
        <v>331.35818187272724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0.019136945454545452</v>
      </c>
      <c r="O11" s="40">
        <f>COUNTIF(Vertices[Eigenvector Centrality],"&gt;= "&amp;N11)-COUNTIF(Vertices[Eigenvector Centrality],"&gt;="&amp;N12)</f>
        <v>10</v>
      </c>
      <c r="P11" s="39">
        <f t="shared" si="7"/>
        <v>2.027483636363636</v>
      </c>
      <c r="Q11" s="40">
        <f>COUNTIF(Vertices[PageRank],"&gt;= "&amp;P11)-COUNTIF(Vertices[PageRank],"&gt;="&amp;P12)</f>
        <v>1</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170</v>
      </c>
      <c r="B12" s="34">
        <v>0</v>
      </c>
      <c r="D12" s="32">
        <f t="shared" si="1"/>
        <v>0</v>
      </c>
      <c r="E12" s="3">
        <f>COUNTIF(Vertices[Degree],"&gt;= "&amp;D12)-COUNTIF(Vertices[Degree],"&gt;="&amp;D13)</f>
        <v>0</v>
      </c>
      <c r="F12" s="37">
        <f t="shared" si="2"/>
        <v>4.545454545454545</v>
      </c>
      <c r="G12" s="38">
        <f>COUNTIF(Vertices[In-Degree],"&gt;= "&amp;F12)-COUNTIF(Vertices[In-Degree],"&gt;="&amp;F13)</f>
        <v>0</v>
      </c>
      <c r="H12" s="37">
        <f t="shared" si="3"/>
        <v>3.272727272727272</v>
      </c>
      <c r="I12" s="38">
        <f>COUNTIF(Vertices[Out-Degree],"&gt;= "&amp;H12)-COUNTIF(Vertices[Out-Degree],"&gt;="&amp;H13)</f>
        <v>0</v>
      </c>
      <c r="J12" s="37">
        <f t="shared" si="4"/>
        <v>368.1757576363636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0.021263272727272724</v>
      </c>
      <c r="O12" s="38">
        <f>COUNTIF(Vertices[Eigenvector Centrality],"&gt;= "&amp;N12)-COUNTIF(Vertices[Eigenvector Centrality],"&gt;="&amp;N13)</f>
        <v>3</v>
      </c>
      <c r="P12" s="37">
        <f t="shared" si="7"/>
        <v>2.212560818181818</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171</v>
      </c>
      <c r="B13" s="34">
        <v>0</v>
      </c>
      <c r="D13" s="32">
        <f t="shared" si="1"/>
        <v>0</v>
      </c>
      <c r="E13" s="3">
        <f>COUNTIF(Vertices[Degree],"&gt;= "&amp;D13)-COUNTIF(Vertices[Degree],"&gt;="&amp;D14)</f>
        <v>0</v>
      </c>
      <c r="F13" s="39">
        <f t="shared" si="2"/>
        <v>4.999999999999999</v>
      </c>
      <c r="G13" s="40">
        <f>COUNTIF(Vertices[In-Degree],"&gt;= "&amp;F13)-COUNTIF(Vertices[In-Degree],"&gt;="&amp;F14)</f>
        <v>3</v>
      </c>
      <c r="H13" s="39">
        <f t="shared" si="3"/>
        <v>3.599999999999999</v>
      </c>
      <c r="I13" s="40">
        <f>COUNTIF(Vertices[Out-Degree],"&gt;= "&amp;H13)-COUNTIF(Vertices[Out-Degree],"&gt;="&amp;H14)</f>
        <v>0</v>
      </c>
      <c r="J13" s="39">
        <f t="shared" si="4"/>
        <v>404.9933333999999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0.023389599999999997</v>
      </c>
      <c r="O13" s="40">
        <f>COUNTIF(Vertices[Eigenvector Centrality],"&gt;= "&amp;N13)-COUNTIF(Vertices[Eigenvector Centrality],"&gt;="&amp;N14)</f>
        <v>1</v>
      </c>
      <c r="P13" s="39">
        <f t="shared" si="7"/>
        <v>2.397638</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5.454545454545453</v>
      </c>
      <c r="G14" s="38">
        <f>COUNTIF(Vertices[In-Degree],"&gt;= "&amp;F14)-COUNTIF(Vertices[In-Degree],"&gt;="&amp;F15)</f>
        <v>0</v>
      </c>
      <c r="H14" s="37">
        <f t="shared" si="3"/>
        <v>3.9272727272727264</v>
      </c>
      <c r="I14" s="38">
        <f>COUNTIF(Vertices[Out-Degree],"&gt;= "&amp;H14)-COUNTIF(Vertices[Out-Degree],"&gt;="&amp;H15)</f>
        <v>1</v>
      </c>
      <c r="J14" s="37">
        <f t="shared" si="4"/>
        <v>441.81090916363627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0.02551592727272727</v>
      </c>
      <c r="O14" s="38">
        <f>COUNTIF(Vertices[Eigenvector Centrality],"&gt;= "&amp;N14)-COUNTIF(Vertices[Eigenvector Centrality],"&gt;="&amp;N15)</f>
        <v>1</v>
      </c>
      <c r="P14" s="37">
        <f t="shared" si="7"/>
        <v>2.582715181818182</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152</v>
      </c>
      <c r="B15" s="34">
        <v>5</v>
      </c>
      <c r="D15" s="32">
        <f t="shared" si="1"/>
        <v>0</v>
      </c>
      <c r="E15" s="3">
        <f>COUNTIF(Vertices[Degree],"&gt;= "&amp;D15)-COUNTIF(Vertices[Degree],"&gt;="&amp;D16)</f>
        <v>0</v>
      </c>
      <c r="F15" s="39">
        <f t="shared" si="2"/>
        <v>5.909090909090907</v>
      </c>
      <c r="G15" s="40">
        <f>COUNTIF(Vertices[In-Degree],"&gt;= "&amp;F15)-COUNTIF(Vertices[In-Degree],"&gt;="&amp;F16)</f>
        <v>0</v>
      </c>
      <c r="H15" s="39">
        <f t="shared" si="3"/>
        <v>4.254545454545454</v>
      </c>
      <c r="I15" s="40">
        <f>COUNTIF(Vertices[Out-Degree],"&gt;= "&amp;H15)-COUNTIF(Vertices[Out-Degree],"&gt;="&amp;H16)</f>
        <v>0</v>
      </c>
      <c r="J15" s="39">
        <f t="shared" si="4"/>
        <v>478.6284849272726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0.02764225454545454</v>
      </c>
      <c r="O15" s="40">
        <f>COUNTIF(Vertices[Eigenvector Centrality],"&gt;= "&amp;N15)-COUNTIF(Vertices[Eigenvector Centrality],"&gt;="&amp;N16)</f>
        <v>1</v>
      </c>
      <c r="P15" s="39">
        <f t="shared" si="7"/>
        <v>2.767792363636364</v>
      </c>
      <c r="Q15" s="40">
        <f>COUNTIF(Vertices[PageRank],"&gt;= "&amp;P15)-COUNTIF(Vertices[PageRank],"&gt;="&amp;P16)</f>
        <v>0</v>
      </c>
      <c r="R15" s="39">
        <f t="shared" si="8"/>
        <v>0.11818181818181821</v>
      </c>
      <c r="S15" s="44">
        <f>COUNTIF(Vertices[Clustering Coefficient],"&gt;= "&amp;R15)-COUNTIF(Vertices[Clustering Coefficient],"&gt;="&amp;R16)</f>
        <v>2</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6.3636363636363615</v>
      </c>
      <c r="G16" s="38">
        <f>COUNTIF(Vertices[In-Degree],"&gt;= "&amp;F16)-COUNTIF(Vertices[In-Degree],"&gt;="&amp;F17)</f>
        <v>0</v>
      </c>
      <c r="H16" s="37">
        <f t="shared" si="3"/>
        <v>4.581818181818181</v>
      </c>
      <c r="I16" s="38">
        <f>COUNTIF(Vertices[Out-Degree],"&gt;= "&amp;H16)-COUNTIF(Vertices[Out-Degree],"&gt;="&amp;H17)</f>
        <v>0</v>
      </c>
      <c r="J16" s="37">
        <f t="shared" si="4"/>
        <v>515.446060690909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0.029768581818181813</v>
      </c>
      <c r="O16" s="38">
        <f>COUNTIF(Vertices[Eigenvector Centrality],"&gt;= "&amp;N16)-COUNTIF(Vertices[Eigenvector Centrality],"&gt;="&amp;N17)</f>
        <v>1</v>
      </c>
      <c r="P16" s="37">
        <f t="shared" si="7"/>
        <v>2.952869545454546</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49</v>
      </c>
      <c r="D17" s="32">
        <f t="shared" si="1"/>
        <v>0</v>
      </c>
      <c r="E17" s="3">
        <f>COUNTIF(Vertices[Degree],"&gt;= "&amp;D17)-COUNTIF(Vertices[Degree],"&gt;="&amp;D18)</f>
        <v>0</v>
      </c>
      <c r="F17" s="39">
        <f t="shared" si="2"/>
        <v>6.818181818181816</v>
      </c>
      <c r="G17" s="40">
        <f>COUNTIF(Vertices[In-Degree],"&gt;= "&amp;F17)-COUNTIF(Vertices[In-Degree],"&gt;="&amp;F18)</f>
        <v>0</v>
      </c>
      <c r="H17" s="39">
        <f t="shared" si="3"/>
        <v>4.909090909090908</v>
      </c>
      <c r="I17" s="40">
        <f>COUNTIF(Vertices[Out-Degree],"&gt;= "&amp;H17)-COUNTIF(Vertices[Out-Degree],"&gt;="&amp;H18)</f>
        <v>2</v>
      </c>
      <c r="J17" s="39">
        <f t="shared" si="4"/>
        <v>552.2636364545453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0.031894909090909085</v>
      </c>
      <c r="O17" s="40">
        <f>COUNTIF(Vertices[Eigenvector Centrality],"&gt;= "&amp;N17)-COUNTIF(Vertices[Eigenvector Centrality],"&gt;="&amp;N18)</f>
        <v>1</v>
      </c>
      <c r="P17" s="39">
        <f t="shared" si="7"/>
        <v>3.137946727272728</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155</v>
      </c>
      <c r="B18" s="34">
        <v>125</v>
      </c>
      <c r="D18" s="32">
        <f t="shared" si="1"/>
        <v>0</v>
      </c>
      <c r="E18" s="3">
        <f>COUNTIF(Vertices[Degree],"&gt;= "&amp;D18)-COUNTIF(Vertices[Degree],"&gt;="&amp;D19)</f>
        <v>0</v>
      </c>
      <c r="F18" s="37">
        <f t="shared" si="2"/>
        <v>7.27272727272727</v>
      </c>
      <c r="G18" s="38">
        <f>COUNTIF(Vertices[In-Degree],"&gt;= "&amp;F18)-COUNTIF(Vertices[In-Degree],"&gt;="&amp;F19)</f>
        <v>0</v>
      </c>
      <c r="H18" s="37">
        <f t="shared" si="3"/>
        <v>5.236363636363635</v>
      </c>
      <c r="I18" s="38">
        <f>COUNTIF(Vertices[Out-Degree],"&gt;= "&amp;H18)-COUNTIF(Vertices[Out-Degree],"&gt;="&amp;H19)</f>
        <v>0</v>
      </c>
      <c r="J18" s="37">
        <f t="shared" si="4"/>
        <v>589.0812122181817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0.03402123636363636</v>
      </c>
      <c r="O18" s="38">
        <f>COUNTIF(Vertices[Eigenvector Centrality],"&gt;= "&amp;N18)-COUNTIF(Vertices[Eigenvector Centrality],"&gt;="&amp;N19)</f>
        <v>0</v>
      </c>
      <c r="P18" s="37">
        <f t="shared" si="7"/>
        <v>3.32302390909091</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7.727272727272724</v>
      </c>
      <c r="G19" s="40">
        <f>COUNTIF(Vertices[In-Degree],"&gt;= "&amp;F19)-COUNTIF(Vertices[In-Degree],"&gt;="&amp;F20)</f>
        <v>1</v>
      </c>
      <c r="H19" s="39">
        <f t="shared" si="3"/>
        <v>5.563636363636363</v>
      </c>
      <c r="I19" s="40">
        <f>COUNTIF(Vertices[Out-Degree],"&gt;= "&amp;H19)-COUNTIF(Vertices[Out-Degree],"&gt;="&amp;H20)</f>
        <v>0</v>
      </c>
      <c r="J19" s="39">
        <f t="shared" si="4"/>
        <v>625.898787981818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0.036147563636363636</v>
      </c>
      <c r="O19" s="40">
        <f>COUNTIF(Vertices[Eigenvector Centrality],"&gt;= "&amp;N19)-COUNTIF(Vertices[Eigenvector Centrality],"&gt;="&amp;N20)</f>
        <v>0</v>
      </c>
      <c r="P19" s="39">
        <f t="shared" si="7"/>
        <v>3.508101090909092</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8.181818181818178</v>
      </c>
      <c r="G20" s="38">
        <f>COUNTIF(Vertices[In-Degree],"&gt;= "&amp;F20)-COUNTIF(Vertices[In-Degree],"&gt;="&amp;F21)</f>
        <v>0</v>
      </c>
      <c r="H20" s="37">
        <f t="shared" si="3"/>
        <v>5.89090909090909</v>
      </c>
      <c r="I20" s="38">
        <f>COUNTIF(Vertices[Out-Degree],"&gt;= "&amp;H20)-COUNTIF(Vertices[Out-Degree],"&gt;="&amp;H21)</f>
        <v>1</v>
      </c>
      <c r="J20" s="37">
        <f t="shared" si="4"/>
        <v>662.7163637454544</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0.03827389090909091</v>
      </c>
      <c r="O20" s="38">
        <f>COUNTIF(Vertices[Eigenvector Centrality],"&gt;= "&amp;N20)-COUNTIF(Vertices[Eigenvector Centrality],"&gt;="&amp;N21)</f>
        <v>1</v>
      </c>
      <c r="P20" s="37">
        <f t="shared" si="7"/>
        <v>3.693178272727274</v>
      </c>
      <c r="Q20" s="38">
        <f>COUNTIF(Vertices[PageRank],"&gt;= "&amp;P20)-COUNTIF(Vertices[PageRank],"&gt;="&amp;P21)</f>
        <v>0</v>
      </c>
      <c r="R20" s="37">
        <f t="shared" si="8"/>
        <v>0.16363636363636366</v>
      </c>
      <c r="S20" s="43">
        <f>COUNTIF(Vertices[Clustering Coefficient],"&gt;= "&amp;R20)-COUNTIF(Vertices[Clustering Coefficient],"&gt;="&amp;R21)</f>
        <v>5</v>
      </c>
      <c r="T20" s="37" t="e">
        <f ca="1" t="shared" si="9"/>
        <v>#REF!</v>
      </c>
      <c r="U20" s="38" t="e">
        <f ca="1" t="shared" si="0"/>
        <v>#REF!</v>
      </c>
    </row>
    <row r="21" spans="1:21" ht="15">
      <c r="A21" s="34" t="s">
        <v>157</v>
      </c>
      <c r="B21" s="34">
        <v>2.104391</v>
      </c>
      <c r="D21" s="32">
        <f t="shared" si="1"/>
        <v>0</v>
      </c>
      <c r="E21" s="3">
        <f>COUNTIF(Vertices[Degree],"&gt;= "&amp;D21)-COUNTIF(Vertices[Degree],"&gt;="&amp;D22)</f>
        <v>0</v>
      </c>
      <c r="F21" s="39">
        <f t="shared" si="2"/>
        <v>8.636363636363633</v>
      </c>
      <c r="G21" s="40">
        <f>COUNTIF(Vertices[In-Degree],"&gt;= "&amp;F21)-COUNTIF(Vertices[In-Degree],"&gt;="&amp;F22)</f>
        <v>0</v>
      </c>
      <c r="H21" s="39">
        <f t="shared" si="3"/>
        <v>6.218181818181817</v>
      </c>
      <c r="I21" s="40">
        <f>COUNTIF(Vertices[Out-Degree],"&gt;= "&amp;H21)-COUNTIF(Vertices[Out-Degree],"&gt;="&amp;H22)</f>
        <v>0</v>
      </c>
      <c r="J21" s="39">
        <f t="shared" si="4"/>
        <v>699.5339395090907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0.04040021818181819</v>
      </c>
      <c r="O21" s="40">
        <f>COUNTIF(Vertices[Eigenvector Centrality],"&gt;= "&amp;N21)-COUNTIF(Vertices[Eigenvector Centrality],"&gt;="&amp;N22)</f>
        <v>0</v>
      </c>
      <c r="P21" s="39">
        <f t="shared" si="7"/>
        <v>3.878255454545456</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9.090909090909088</v>
      </c>
      <c r="G22" s="38">
        <f>COUNTIF(Vertices[In-Degree],"&gt;= "&amp;F22)-COUNTIF(Vertices[In-Degree],"&gt;="&amp;F23)</f>
        <v>0</v>
      </c>
      <c r="H22" s="37">
        <f t="shared" si="3"/>
        <v>6.545454545454544</v>
      </c>
      <c r="I22" s="38">
        <f>COUNTIF(Vertices[Out-Degree],"&gt;= "&amp;H22)-COUNTIF(Vertices[Out-Degree],"&gt;="&amp;H23)</f>
        <v>0</v>
      </c>
      <c r="J22" s="37">
        <f t="shared" si="4"/>
        <v>736.351515272727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0.04252654545454546</v>
      </c>
      <c r="O22" s="38">
        <f>COUNTIF(Vertices[Eigenvector Centrality],"&gt;= "&amp;N22)-COUNTIF(Vertices[Eigenvector Centrality],"&gt;="&amp;N23)</f>
        <v>0</v>
      </c>
      <c r="P22" s="37">
        <f t="shared" si="7"/>
        <v>4.063332636363638</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0.030194805194805194</v>
      </c>
      <c r="D23" s="32">
        <f t="shared" si="1"/>
        <v>0</v>
      </c>
      <c r="E23" s="3">
        <f>COUNTIF(Vertices[Degree],"&gt;= "&amp;D23)-COUNTIF(Vertices[Degree],"&gt;="&amp;D24)</f>
        <v>0</v>
      </c>
      <c r="F23" s="39">
        <f t="shared" si="2"/>
        <v>9.545454545454543</v>
      </c>
      <c r="G23" s="40">
        <f>COUNTIF(Vertices[In-Degree],"&gt;= "&amp;F23)-COUNTIF(Vertices[In-Degree],"&gt;="&amp;F24)</f>
        <v>0</v>
      </c>
      <c r="H23" s="39">
        <f t="shared" si="3"/>
        <v>6.872727272727271</v>
      </c>
      <c r="I23" s="40">
        <f>COUNTIF(Vertices[Out-Degree],"&gt;= "&amp;H23)-COUNTIF(Vertices[Out-Degree],"&gt;="&amp;H24)</f>
        <v>0</v>
      </c>
      <c r="J23" s="39">
        <f t="shared" si="4"/>
        <v>773.1690910363634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0.04465287272727274</v>
      </c>
      <c r="O23" s="40">
        <f>COUNTIF(Vertices[Eigenvector Centrality],"&gt;= "&amp;N23)-COUNTIF(Vertices[Eigenvector Centrality],"&gt;="&amp;N24)</f>
        <v>0</v>
      </c>
      <c r="P23" s="39">
        <f t="shared" si="7"/>
        <v>4.24840981818182</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1146</v>
      </c>
      <c r="B24" s="34">
        <v>0.400927</v>
      </c>
      <c r="D24" s="32">
        <f t="shared" si="1"/>
        <v>0</v>
      </c>
      <c r="E24" s="3">
        <f>COUNTIF(Vertices[Degree],"&gt;= "&amp;D24)-COUNTIF(Vertices[Degree],"&gt;="&amp;D25)</f>
        <v>0</v>
      </c>
      <c r="F24" s="37">
        <f t="shared" si="2"/>
        <v>9.999999999999998</v>
      </c>
      <c r="G24" s="38">
        <f>COUNTIF(Vertices[In-Degree],"&gt;= "&amp;F24)-COUNTIF(Vertices[In-Degree],"&gt;="&amp;F25)</f>
        <v>0</v>
      </c>
      <c r="H24" s="37">
        <f t="shared" si="3"/>
        <v>7.199999999999998</v>
      </c>
      <c r="I24" s="38">
        <f>COUNTIF(Vertices[Out-Degree],"&gt;= "&amp;H24)-COUNTIF(Vertices[Out-Degree],"&gt;="&amp;H25)</f>
        <v>0</v>
      </c>
      <c r="J24" s="37">
        <f t="shared" si="4"/>
        <v>809.9866667999997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0.046779200000000014</v>
      </c>
      <c r="O24" s="38">
        <f>COUNTIF(Vertices[Eigenvector Centrality],"&gt;= "&amp;N24)-COUNTIF(Vertices[Eigenvector Centrality],"&gt;="&amp;N25)</f>
        <v>0</v>
      </c>
      <c r="P24" s="37">
        <f t="shared" si="7"/>
        <v>4.433487000000001</v>
      </c>
      <c r="Q24" s="38">
        <f>COUNTIF(Vertices[PageRank],"&gt;= "&amp;P24)-COUNTIF(Vertices[PageRank],"&gt;="&amp;P25)</f>
        <v>0</v>
      </c>
      <c r="R24" s="37">
        <f t="shared" si="8"/>
        <v>0.20000000000000004</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10.454545454545453</v>
      </c>
      <c r="G25" s="40">
        <f>COUNTIF(Vertices[In-Degree],"&gt;= "&amp;F25)-COUNTIF(Vertices[In-Degree],"&gt;="&amp;F26)</f>
        <v>0</v>
      </c>
      <c r="H25" s="39">
        <f t="shared" si="3"/>
        <v>7.527272727272726</v>
      </c>
      <c r="I25" s="40">
        <f>COUNTIF(Vertices[Out-Degree],"&gt;= "&amp;H25)-COUNTIF(Vertices[Out-Degree],"&gt;="&amp;H26)</f>
        <v>0</v>
      </c>
      <c r="J25" s="39">
        <f t="shared" si="4"/>
        <v>846.8042425636361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0.04890552727272729</v>
      </c>
      <c r="O25" s="40">
        <f>COUNTIF(Vertices[Eigenvector Centrality],"&gt;= "&amp;N25)-COUNTIF(Vertices[Eigenvector Centrality],"&gt;="&amp;N26)</f>
        <v>0</v>
      </c>
      <c r="P25" s="39">
        <f t="shared" si="7"/>
        <v>4.618564181818183</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1147</v>
      </c>
      <c r="B26" s="34" t="s">
        <v>1148</v>
      </c>
      <c r="D26" s="32">
        <f t="shared" si="1"/>
        <v>0</v>
      </c>
      <c r="E26" s="3">
        <f>COUNTIF(Vertices[Degree],"&gt;= "&amp;D26)-COUNTIF(Vertices[Degree],"&gt;="&amp;D28)</f>
        <v>0</v>
      </c>
      <c r="F26" s="37">
        <f t="shared" si="2"/>
        <v>10.909090909090908</v>
      </c>
      <c r="G26" s="38">
        <f>COUNTIF(Vertices[In-Degree],"&gt;= "&amp;F26)-COUNTIF(Vertices[In-Degree],"&gt;="&amp;F28)</f>
        <v>0</v>
      </c>
      <c r="H26" s="37">
        <f t="shared" si="3"/>
        <v>7.854545454545453</v>
      </c>
      <c r="I26" s="38">
        <f>COUNTIF(Vertices[Out-Degree],"&gt;= "&amp;H26)-COUNTIF(Vertices[Out-Degree],"&gt;="&amp;H28)</f>
        <v>0</v>
      </c>
      <c r="J26" s="37">
        <f t="shared" si="4"/>
        <v>883.6218183272724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0.051031854545454565</v>
      </c>
      <c r="O26" s="38">
        <f>COUNTIF(Vertices[Eigenvector Centrality],"&gt;= "&amp;N26)-COUNTIF(Vertices[Eigenvector Centrality],"&gt;="&amp;N28)</f>
        <v>0</v>
      </c>
      <c r="P26" s="37">
        <f t="shared" si="7"/>
        <v>4.803641363636364</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-22</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11.363636363636363</v>
      </c>
      <c r="G28" s="40">
        <f>COUNTIF(Vertices[In-Degree],"&gt;= "&amp;F28)-COUNTIF(Vertices[In-Degree],"&gt;="&amp;F40)</f>
        <v>0</v>
      </c>
      <c r="H28" s="39">
        <f>H26+($H$57-$H$2)/BinDivisor</f>
        <v>8.18181818181818</v>
      </c>
      <c r="I28" s="40">
        <f>COUNTIF(Vertices[Out-Degree],"&gt;= "&amp;H28)-COUNTIF(Vertices[Out-Degree],"&gt;="&amp;H40)</f>
        <v>0</v>
      </c>
      <c r="J28" s="39">
        <f>J26+($J$57-$J$2)/BinDivisor</f>
        <v>920.4393940909088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0.05315818181818184</v>
      </c>
      <c r="O28" s="40">
        <f>COUNTIF(Vertices[Eigenvector Centrality],"&gt;= "&amp;N28)-COUNTIF(Vertices[Eigenvector Centrality],"&gt;="&amp;N40)</f>
        <v>0</v>
      </c>
      <c r="P28" s="39">
        <f>P26+($P$57-$P$2)/BinDivisor</f>
        <v>4.988718545454546</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11.818181818181818</v>
      </c>
      <c r="G40" s="38">
        <f>COUNTIF(Vertices[In-Degree],"&gt;= "&amp;F40)-COUNTIF(Vertices[In-Degree],"&gt;="&amp;F41)</f>
        <v>0</v>
      </c>
      <c r="H40" s="37">
        <f>H28+($H$57-$H$2)/BinDivisor</f>
        <v>8.509090909090908</v>
      </c>
      <c r="I40" s="38">
        <f>COUNTIF(Vertices[Out-Degree],"&gt;= "&amp;H40)-COUNTIF(Vertices[Out-Degree],"&gt;="&amp;H41)</f>
        <v>0</v>
      </c>
      <c r="J40" s="37">
        <f>J28+($J$57-$J$2)/BinDivisor</f>
        <v>957.2569698545451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0.055284509090909116</v>
      </c>
      <c r="O40" s="38">
        <f>COUNTIF(Vertices[Eigenvector Centrality],"&gt;= "&amp;N40)-COUNTIF(Vertices[Eigenvector Centrality],"&gt;="&amp;N41)</f>
        <v>0</v>
      </c>
      <c r="P40" s="37">
        <f>P28+($P$57-$P$2)/BinDivisor</f>
        <v>5.1737957272727275</v>
      </c>
      <c r="Q40" s="38">
        <f>COUNTIF(Vertices[PageRank],"&gt;= "&amp;P40)-COUNTIF(Vertices[PageRank],"&gt;="&amp;P41)</f>
        <v>0</v>
      </c>
      <c r="R40" s="37">
        <f>R28+($R$57-$R$2)/BinDivisor</f>
        <v>0.23636363636363641</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12.272727272727273</v>
      </c>
      <c r="G41" s="40">
        <f>COUNTIF(Vertices[In-Degree],"&gt;= "&amp;F41)-COUNTIF(Vertices[In-Degree],"&gt;="&amp;F42)</f>
        <v>0</v>
      </c>
      <c r="H41" s="39">
        <f aca="true" t="shared" si="12" ref="H41:H56">H40+($H$57-$H$2)/BinDivisor</f>
        <v>8.836363636363636</v>
      </c>
      <c r="I41" s="40">
        <f>COUNTIF(Vertices[Out-Degree],"&gt;= "&amp;H41)-COUNTIF(Vertices[Out-Degree],"&gt;="&amp;H42)</f>
        <v>0</v>
      </c>
      <c r="J41" s="39">
        <f aca="true" t="shared" si="13" ref="J41:J56">J40+($J$57-$J$2)/BinDivisor</f>
        <v>994.0745456181814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0.05741083636363639</v>
      </c>
      <c r="O41" s="40">
        <f>COUNTIF(Vertices[Eigenvector Centrality],"&gt;= "&amp;N41)-COUNTIF(Vertices[Eigenvector Centrality],"&gt;="&amp;N42)</f>
        <v>0</v>
      </c>
      <c r="P41" s="39">
        <f aca="true" t="shared" si="16" ref="P41:P56">P40+($P$57-$P$2)/BinDivisor</f>
        <v>5.358872909090909</v>
      </c>
      <c r="Q41" s="40">
        <f>COUNTIF(Vertices[PageRank],"&gt;= "&amp;P41)-COUNTIF(Vertices[PageRank],"&gt;="&amp;P42)</f>
        <v>0</v>
      </c>
      <c r="R41" s="39">
        <f aca="true" t="shared" si="17" ref="R41:R56">R40+($R$57-$R$2)/BinDivisor</f>
        <v>0.2454545454545455</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12.727272727272728</v>
      </c>
      <c r="G42" s="38">
        <f>COUNTIF(Vertices[In-Degree],"&gt;= "&amp;F42)-COUNTIF(Vertices[In-Degree],"&gt;="&amp;F43)</f>
        <v>0</v>
      </c>
      <c r="H42" s="37">
        <f t="shared" si="12"/>
        <v>9.163636363636364</v>
      </c>
      <c r="I42" s="38">
        <f>COUNTIF(Vertices[Out-Degree],"&gt;= "&amp;H42)-COUNTIF(Vertices[Out-Degree],"&gt;="&amp;H43)</f>
        <v>0</v>
      </c>
      <c r="J42" s="37">
        <f t="shared" si="13"/>
        <v>1030.8921213818178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0.05953716363636367</v>
      </c>
      <c r="O42" s="38">
        <f>COUNTIF(Vertices[Eigenvector Centrality],"&gt;= "&amp;N42)-COUNTIF(Vertices[Eigenvector Centrality],"&gt;="&amp;N43)</f>
        <v>0</v>
      </c>
      <c r="P42" s="37">
        <f t="shared" si="16"/>
        <v>5.543950090909091</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13.181818181818183</v>
      </c>
      <c r="G43" s="40">
        <f>COUNTIF(Vertices[In-Degree],"&gt;= "&amp;F43)-COUNTIF(Vertices[In-Degree],"&gt;="&amp;F44)</f>
        <v>0</v>
      </c>
      <c r="H43" s="39">
        <f t="shared" si="12"/>
        <v>9.490909090909092</v>
      </c>
      <c r="I43" s="40">
        <f>COUNTIF(Vertices[Out-Degree],"&gt;= "&amp;H43)-COUNTIF(Vertices[Out-Degree],"&gt;="&amp;H44)</f>
        <v>0</v>
      </c>
      <c r="J43" s="39">
        <f t="shared" si="13"/>
        <v>1067.7096971454541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0.06166349090909094</v>
      </c>
      <c r="O43" s="40">
        <f>COUNTIF(Vertices[Eigenvector Centrality],"&gt;= "&amp;N43)-COUNTIF(Vertices[Eigenvector Centrality],"&gt;="&amp;N44)</f>
        <v>0</v>
      </c>
      <c r="P43" s="39">
        <f t="shared" si="16"/>
        <v>5.729027272727272</v>
      </c>
      <c r="Q43" s="40">
        <f>COUNTIF(Vertices[PageRank],"&gt;= "&amp;P43)-COUNTIF(Vertices[PageRank],"&gt;="&amp;P44)</f>
        <v>0</v>
      </c>
      <c r="R43" s="39">
        <f t="shared" si="17"/>
        <v>0.26363636363636367</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13.636363636363638</v>
      </c>
      <c r="G44" s="38">
        <f>COUNTIF(Vertices[In-Degree],"&gt;= "&amp;F44)-COUNTIF(Vertices[In-Degree],"&gt;="&amp;F45)</f>
        <v>0</v>
      </c>
      <c r="H44" s="37">
        <f t="shared" si="12"/>
        <v>9.81818181818182</v>
      </c>
      <c r="I44" s="38">
        <f>COUNTIF(Vertices[Out-Degree],"&gt;= "&amp;H44)-COUNTIF(Vertices[Out-Degree],"&gt;="&amp;H45)</f>
        <v>0</v>
      </c>
      <c r="J44" s="37">
        <f t="shared" si="13"/>
        <v>1104.5272729090905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0.06378981818181821</v>
      </c>
      <c r="O44" s="38">
        <f>COUNTIF(Vertices[Eigenvector Centrality],"&gt;= "&amp;N44)-COUNTIF(Vertices[Eigenvector Centrality],"&gt;="&amp;N45)</f>
        <v>0</v>
      </c>
      <c r="P44" s="37">
        <f t="shared" si="16"/>
        <v>5.914104454545454</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14.090909090909093</v>
      </c>
      <c r="G45" s="40">
        <f>COUNTIF(Vertices[In-Degree],"&gt;= "&amp;F45)-COUNTIF(Vertices[In-Degree],"&gt;="&amp;F46)</f>
        <v>0</v>
      </c>
      <c r="H45" s="39">
        <f t="shared" si="12"/>
        <v>10.145454545454548</v>
      </c>
      <c r="I45" s="40">
        <f>COUNTIF(Vertices[Out-Degree],"&gt;= "&amp;H45)-COUNTIF(Vertices[Out-Degree],"&gt;="&amp;H46)</f>
        <v>0</v>
      </c>
      <c r="J45" s="39">
        <f t="shared" si="13"/>
        <v>1141.3448486727268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0.06591614545454548</v>
      </c>
      <c r="O45" s="40">
        <f>COUNTIF(Vertices[Eigenvector Centrality],"&gt;= "&amp;N45)-COUNTIF(Vertices[Eigenvector Centrality],"&gt;="&amp;N46)</f>
        <v>0</v>
      </c>
      <c r="P45" s="39">
        <f t="shared" si="16"/>
        <v>6.099181636363635</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14.545454545454549</v>
      </c>
      <c r="G46" s="38">
        <f>COUNTIF(Vertices[In-Degree],"&gt;= "&amp;F46)-COUNTIF(Vertices[In-Degree],"&gt;="&amp;F47)</f>
        <v>0</v>
      </c>
      <c r="H46" s="37">
        <f t="shared" si="12"/>
        <v>10.472727272727276</v>
      </c>
      <c r="I46" s="38">
        <f>COUNTIF(Vertices[Out-Degree],"&gt;= "&amp;H46)-COUNTIF(Vertices[Out-Degree],"&gt;="&amp;H47)</f>
        <v>0</v>
      </c>
      <c r="J46" s="37">
        <f t="shared" si="13"/>
        <v>1178.1624244363632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0.06804247272727275</v>
      </c>
      <c r="O46" s="38">
        <f>COUNTIF(Vertices[Eigenvector Centrality],"&gt;= "&amp;N46)-COUNTIF(Vertices[Eigenvector Centrality],"&gt;="&amp;N47)</f>
        <v>0</v>
      </c>
      <c r="P46" s="37">
        <f t="shared" si="16"/>
        <v>6.284258818181817</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15.000000000000004</v>
      </c>
      <c r="G47" s="40">
        <f>COUNTIF(Vertices[In-Degree],"&gt;= "&amp;F47)-COUNTIF(Vertices[In-Degree],"&gt;="&amp;F48)</f>
        <v>0</v>
      </c>
      <c r="H47" s="39">
        <f t="shared" si="12"/>
        <v>10.800000000000004</v>
      </c>
      <c r="I47" s="40">
        <f>COUNTIF(Vertices[Out-Degree],"&gt;= "&amp;H47)-COUNTIF(Vertices[Out-Degree],"&gt;="&amp;H48)</f>
        <v>0</v>
      </c>
      <c r="J47" s="39">
        <f t="shared" si="13"/>
        <v>1214.9800001999995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0.07016880000000002</v>
      </c>
      <c r="O47" s="40">
        <f>COUNTIF(Vertices[Eigenvector Centrality],"&gt;= "&amp;N47)-COUNTIF(Vertices[Eigenvector Centrality],"&gt;="&amp;N48)</f>
        <v>0</v>
      </c>
      <c r="P47" s="39">
        <f t="shared" si="16"/>
        <v>6.469335999999998</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15.454545454545459</v>
      </c>
      <c r="G48" s="38">
        <f>COUNTIF(Vertices[In-Degree],"&gt;= "&amp;F48)-COUNTIF(Vertices[In-Degree],"&gt;="&amp;F49)</f>
        <v>0</v>
      </c>
      <c r="H48" s="37">
        <f t="shared" si="12"/>
        <v>11.127272727272732</v>
      </c>
      <c r="I48" s="38">
        <f>COUNTIF(Vertices[Out-Degree],"&gt;= "&amp;H48)-COUNTIF(Vertices[Out-Degree],"&gt;="&amp;H49)</f>
        <v>0</v>
      </c>
      <c r="J48" s="37">
        <f t="shared" si="13"/>
        <v>1251.7975759636358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0.07229512727272729</v>
      </c>
      <c r="O48" s="38">
        <f>COUNTIF(Vertices[Eigenvector Centrality],"&gt;= "&amp;N48)-COUNTIF(Vertices[Eigenvector Centrality],"&gt;="&amp;N49)</f>
        <v>0</v>
      </c>
      <c r="P48" s="37">
        <f t="shared" si="16"/>
        <v>6.65441318181818</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15.909090909090914</v>
      </c>
      <c r="G49" s="40">
        <f>COUNTIF(Vertices[In-Degree],"&gt;= "&amp;F49)-COUNTIF(Vertices[In-Degree],"&gt;="&amp;F50)</f>
        <v>0</v>
      </c>
      <c r="H49" s="39">
        <f t="shared" si="12"/>
        <v>11.45454545454546</v>
      </c>
      <c r="I49" s="40">
        <f>COUNTIF(Vertices[Out-Degree],"&gt;= "&amp;H49)-COUNTIF(Vertices[Out-Degree],"&gt;="&amp;H50)</f>
        <v>0</v>
      </c>
      <c r="J49" s="39">
        <f t="shared" si="13"/>
        <v>1288.6151517272722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0.07442145454545455</v>
      </c>
      <c r="O49" s="40">
        <f>COUNTIF(Vertices[Eigenvector Centrality],"&gt;= "&amp;N49)-COUNTIF(Vertices[Eigenvector Centrality],"&gt;="&amp;N50)</f>
        <v>0</v>
      </c>
      <c r="P49" s="39">
        <f t="shared" si="16"/>
        <v>6.8394903636363615</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16.363636363636367</v>
      </c>
      <c r="G50" s="38">
        <f>COUNTIF(Vertices[In-Degree],"&gt;= "&amp;F50)-COUNTIF(Vertices[In-Degree],"&gt;="&amp;F51)</f>
        <v>0</v>
      </c>
      <c r="H50" s="37">
        <f t="shared" si="12"/>
        <v>11.781818181818188</v>
      </c>
      <c r="I50" s="38">
        <f>COUNTIF(Vertices[Out-Degree],"&gt;= "&amp;H50)-COUNTIF(Vertices[Out-Degree],"&gt;="&amp;H51)</f>
        <v>0</v>
      </c>
      <c r="J50" s="37">
        <f t="shared" si="13"/>
        <v>1325.4327274909085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0.07654778181818182</v>
      </c>
      <c r="O50" s="38">
        <f>COUNTIF(Vertices[Eigenvector Centrality],"&gt;= "&amp;N50)-COUNTIF(Vertices[Eigenvector Centrality],"&gt;="&amp;N51)</f>
        <v>0</v>
      </c>
      <c r="P50" s="37">
        <f t="shared" si="16"/>
        <v>7.024567545454543</v>
      </c>
      <c r="Q50" s="38">
        <f>COUNTIF(Vertices[PageRank],"&gt;= "&amp;P50)-COUNTIF(Vertices[PageRank],"&gt;="&amp;P51)</f>
        <v>0</v>
      </c>
      <c r="R50" s="37">
        <f t="shared" si="17"/>
        <v>0.3272727272727273</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16.81818181818182</v>
      </c>
      <c r="G51" s="40">
        <f>COUNTIF(Vertices[In-Degree],"&gt;= "&amp;F51)-COUNTIF(Vertices[In-Degree],"&gt;="&amp;F52)</f>
        <v>0</v>
      </c>
      <c r="H51" s="39">
        <f t="shared" si="12"/>
        <v>12.109090909090916</v>
      </c>
      <c r="I51" s="40">
        <f>COUNTIF(Vertices[Out-Degree],"&gt;= "&amp;H51)-COUNTIF(Vertices[Out-Degree],"&gt;="&amp;H52)</f>
        <v>0</v>
      </c>
      <c r="J51" s="39">
        <f t="shared" si="13"/>
        <v>1362.2503032545449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0.07867410909090909</v>
      </c>
      <c r="O51" s="40">
        <f>COUNTIF(Vertices[Eigenvector Centrality],"&gt;= "&amp;N51)-COUNTIF(Vertices[Eigenvector Centrality],"&gt;="&amp;N52)</f>
        <v>0</v>
      </c>
      <c r="P51" s="39">
        <f t="shared" si="16"/>
        <v>7.209644727272725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17.272727272727273</v>
      </c>
      <c r="G52" s="38">
        <f>COUNTIF(Vertices[In-Degree],"&gt;= "&amp;F52)-COUNTIF(Vertices[In-Degree],"&gt;="&amp;F53)</f>
        <v>0</v>
      </c>
      <c r="H52" s="37">
        <f t="shared" si="12"/>
        <v>12.436363636363645</v>
      </c>
      <c r="I52" s="38">
        <f>COUNTIF(Vertices[Out-Degree],"&gt;= "&amp;H52)-COUNTIF(Vertices[Out-Degree],"&gt;="&amp;H53)</f>
        <v>0</v>
      </c>
      <c r="J52" s="37">
        <f t="shared" si="13"/>
        <v>1399.0678790181812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0.08080043636363636</v>
      </c>
      <c r="O52" s="38">
        <f>COUNTIF(Vertices[Eigenvector Centrality],"&gt;= "&amp;N52)-COUNTIF(Vertices[Eigenvector Centrality],"&gt;="&amp;N53)</f>
        <v>0</v>
      </c>
      <c r="P52" s="37">
        <f t="shared" si="16"/>
        <v>7.394721909090906</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17.727272727272727</v>
      </c>
      <c r="G53" s="40">
        <f>COUNTIF(Vertices[In-Degree],"&gt;= "&amp;F53)-COUNTIF(Vertices[In-Degree],"&gt;="&amp;F54)</f>
        <v>0</v>
      </c>
      <c r="H53" s="39">
        <f t="shared" si="12"/>
        <v>12.763636363636373</v>
      </c>
      <c r="I53" s="40">
        <f>COUNTIF(Vertices[Out-Degree],"&gt;= "&amp;H53)-COUNTIF(Vertices[Out-Degree],"&gt;="&amp;H54)</f>
        <v>0</v>
      </c>
      <c r="J53" s="39">
        <f t="shared" si="13"/>
        <v>1435.8854547818175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0.08292676363636363</v>
      </c>
      <c r="O53" s="40">
        <f>COUNTIF(Vertices[Eigenvector Centrality],"&gt;= "&amp;N53)-COUNTIF(Vertices[Eigenvector Centrality],"&gt;="&amp;N54)</f>
        <v>0</v>
      </c>
      <c r="P53" s="39">
        <f t="shared" si="16"/>
        <v>7.579799090909088</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18.18181818181818</v>
      </c>
      <c r="G54" s="38">
        <f>COUNTIF(Vertices[In-Degree],"&gt;= "&amp;F54)-COUNTIF(Vertices[In-Degree],"&gt;="&amp;F55)</f>
        <v>0</v>
      </c>
      <c r="H54" s="37">
        <f t="shared" si="12"/>
        <v>13.0909090909091</v>
      </c>
      <c r="I54" s="38">
        <f>COUNTIF(Vertices[Out-Degree],"&gt;= "&amp;H54)-COUNTIF(Vertices[Out-Degree],"&gt;="&amp;H55)</f>
        <v>0</v>
      </c>
      <c r="J54" s="37">
        <f t="shared" si="13"/>
        <v>1472.7030305454539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0.0850530909090909</v>
      </c>
      <c r="O54" s="38">
        <f>COUNTIF(Vertices[Eigenvector Centrality],"&gt;= "&amp;N54)-COUNTIF(Vertices[Eigenvector Centrality],"&gt;="&amp;N55)</f>
        <v>0</v>
      </c>
      <c r="P54" s="37">
        <f t="shared" si="16"/>
        <v>7.764876272727269</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18.636363636363633</v>
      </c>
      <c r="G55" s="40">
        <f>COUNTIF(Vertices[In-Degree],"&gt;= "&amp;F55)-COUNTIF(Vertices[In-Degree],"&gt;="&amp;F56)</f>
        <v>0</v>
      </c>
      <c r="H55" s="39">
        <f t="shared" si="12"/>
        <v>13.418181818181829</v>
      </c>
      <c r="I55" s="40">
        <f>COUNTIF(Vertices[Out-Degree],"&gt;= "&amp;H55)-COUNTIF(Vertices[Out-Degree],"&gt;="&amp;H56)</f>
        <v>0</v>
      </c>
      <c r="J55" s="39">
        <f t="shared" si="13"/>
        <v>1509.5206063090902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0.08717941818181817</v>
      </c>
      <c r="O55" s="40">
        <f>COUNTIF(Vertices[Eigenvector Centrality],"&gt;= "&amp;N55)-COUNTIF(Vertices[Eigenvector Centrality],"&gt;="&amp;N56)</f>
        <v>0</v>
      </c>
      <c r="P55" s="39">
        <f t="shared" si="16"/>
        <v>7.949953454545451</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19.090909090909086</v>
      </c>
      <c r="G56" s="38">
        <f>COUNTIF(Vertices[In-Degree],"&gt;= "&amp;F56)-COUNTIF(Vertices[In-Degree],"&gt;="&amp;F57)</f>
        <v>0</v>
      </c>
      <c r="H56" s="37">
        <f t="shared" si="12"/>
        <v>13.745454545454557</v>
      </c>
      <c r="I56" s="38">
        <f>COUNTIF(Vertices[Out-Degree],"&gt;= "&amp;H56)-COUNTIF(Vertices[Out-Degree],"&gt;="&amp;H57)</f>
        <v>0</v>
      </c>
      <c r="J56" s="37">
        <f t="shared" si="13"/>
        <v>1546.3381820727266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0.08930574545454543</v>
      </c>
      <c r="O56" s="38">
        <f>COUNTIF(Vertices[Eigenvector Centrality],"&gt;= "&amp;N56)-COUNTIF(Vertices[Eigenvector Centrality],"&gt;="&amp;N57)</f>
        <v>0</v>
      </c>
      <c r="P56" s="37">
        <f t="shared" si="16"/>
        <v>8.135030636363632</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25</v>
      </c>
      <c r="G57" s="42">
        <f>COUNTIF(Vertices[In-Degree],"&gt;= "&amp;F57)-COUNTIF(Vertices[In-Degree],"&gt;="&amp;F58)</f>
        <v>1</v>
      </c>
      <c r="H57" s="41">
        <f>MAX(Vertices[Out-Degree])</f>
        <v>18</v>
      </c>
      <c r="I57" s="42">
        <f>COUNTIF(Vertices[Out-Degree],"&gt;= "&amp;H57)-COUNTIF(Vertices[Out-Degree],"&gt;="&amp;H58)</f>
        <v>1</v>
      </c>
      <c r="J57" s="41">
        <f>MAX(Vertices[Betweenness Centrality])</f>
        <v>2024.966667</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0.116948</v>
      </c>
      <c r="O57" s="42">
        <f>COUNTIF(Vertices[Eigenvector Centrality],"&gt;= "&amp;N57)-COUNTIF(Vertices[Eigenvector Centrality],"&gt;="&amp;N58)</f>
        <v>1</v>
      </c>
      <c r="P57" s="41">
        <f>MAX(Vertices[PageRank])</f>
        <v>10.541034</v>
      </c>
      <c r="Q57" s="42">
        <f>COUNTIF(Vertices[PageRank],"&gt;= "&amp;P57)-COUNTIF(Vertices[PageRank],"&gt;="&amp;P58)</f>
        <v>1</v>
      </c>
      <c r="R57" s="41">
        <f>MAX(Vertices[Clustering Coefficient])</f>
        <v>0.5</v>
      </c>
      <c r="S57" s="45">
        <f>COUNTIF(Vertices[Clustering Coefficient],"&gt;= "&amp;R57)-COUNTIF(Vertices[Clustering Coefficient],"&gt;="&amp;R58)</f>
        <v>13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25</v>
      </c>
    </row>
    <row r="71" spans="1:2" ht="15">
      <c r="A71" s="33" t="s">
        <v>90</v>
      </c>
      <c r="B71" s="47">
        <f>_xlfn.IFERROR(AVERAGE(Vertices[In-Degree]),NoMetricMessage)</f>
        <v>1.8035714285714286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18</v>
      </c>
    </row>
    <row r="85" spans="1:2" ht="15">
      <c r="A85" s="33" t="s">
        <v>96</v>
      </c>
      <c r="B85" s="47">
        <f>_xlfn.IFERROR(AVERAGE(Vertices[Out-Degree]),NoMetricMessage)</f>
        <v>1.8035714285714286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2024.966667</v>
      </c>
    </row>
    <row r="99" spans="1:2" ht="15">
      <c r="A99" s="33" t="s">
        <v>102</v>
      </c>
      <c r="B99" s="47">
        <f>_xlfn.IFERROR(AVERAGE(Vertices[Betweenness Centrality]),NoMetricMessage)</f>
        <v>48.60714285714285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0.11577799999999992</v>
      </c>
    </row>
    <row r="114" spans="1:2" ht="15">
      <c r="A114" s="33" t="s">
        <v>109</v>
      </c>
      <c r="B114" s="47">
        <f>_xlfn.IFERROR(MEDIAN(Vertices[Closeness Centrality]),NoMetricMessage)</f>
        <v>0.010101</v>
      </c>
    </row>
    <row r="125" spans="1:2" ht="15">
      <c r="A125" s="33" t="s">
        <v>112</v>
      </c>
      <c r="B125" s="47">
        <f>IF(COUNT(Vertices[Eigenvector Centrality])&gt;0,N2,NoMetricMessage)</f>
        <v>0</v>
      </c>
    </row>
    <row r="126" spans="1:2" ht="15">
      <c r="A126" s="33" t="s">
        <v>113</v>
      </c>
      <c r="B126" s="47">
        <f>IF(COUNT(Vertices[Eigenvector Centrality])&gt;0,N57,NoMetricMessage)</f>
        <v>0.116948</v>
      </c>
    </row>
    <row r="127" spans="1:2" ht="15">
      <c r="A127" s="33" t="s">
        <v>114</v>
      </c>
      <c r="B127" s="47">
        <f>_xlfn.IFERROR(AVERAGE(Vertices[Eigenvector Centrality]),NoMetricMessage)</f>
        <v>0.017857214285714292</v>
      </c>
    </row>
    <row r="128" spans="1:2" ht="15">
      <c r="A128" s="33" t="s">
        <v>115</v>
      </c>
      <c r="B128" s="47">
        <f>_xlfn.IFERROR(MEDIAN(Vertices[Eigenvector Centrality]),NoMetricMessage)</f>
        <v>0.0177215</v>
      </c>
    </row>
    <row r="139" spans="1:2" ht="15">
      <c r="A139" s="33" t="s">
        <v>140</v>
      </c>
      <c r="B139" s="47">
        <f>IF(COUNT(Vertices[PageRank])&gt;0,P2,NoMetricMessage)</f>
        <v>0.361789</v>
      </c>
    </row>
    <row r="140" spans="1:2" ht="15">
      <c r="A140" s="33" t="s">
        <v>141</v>
      </c>
      <c r="B140" s="47">
        <f>IF(COUNT(Vertices[PageRank])&gt;0,P57,NoMetricMessage)</f>
        <v>10.541034</v>
      </c>
    </row>
    <row r="141" spans="1:2" ht="15">
      <c r="A141" s="33" t="s">
        <v>142</v>
      </c>
      <c r="B141" s="47">
        <f>_xlfn.IFERROR(AVERAGE(Vertices[PageRank]),NoMetricMessage)</f>
        <v>0.9999903571428569</v>
      </c>
    </row>
    <row r="142" spans="1:2" ht="15">
      <c r="A142" s="33" t="s">
        <v>143</v>
      </c>
      <c r="B142" s="47">
        <f>_xlfn.IFERROR(MEDIAN(Vertices[PageRank]),NoMetricMessage)</f>
        <v>0.769408</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0.1893982288037166</v>
      </c>
    </row>
    <row r="156" spans="1:2" ht="15">
      <c r="A156" s="33" t="s">
        <v>121</v>
      </c>
      <c r="B156" s="47">
        <f>_xlfn.IFERROR(MEDIAN(Vertices[Clustering Coefficient]),NoMetricMessage)</f>
        <v>0.14583333333333331</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1084</v>
      </c>
      <c r="K7" s="13" t="s">
        <v>1085</v>
      </c>
    </row>
    <row r="8" spans="1:11" ht="409.5">
      <c r="A8"/>
      <c r="B8">
        <v>2</v>
      </c>
      <c r="C8">
        <v>2</v>
      </c>
      <c r="D8" t="s">
        <v>61</v>
      </c>
      <c r="E8" t="s">
        <v>61</v>
      </c>
      <c r="H8" t="s">
        <v>73</v>
      </c>
      <c r="J8" t="s">
        <v>1086</v>
      </c>
      <c r="K8" s="13" t="s">
        <v>1087</v>
      </c>
    </row>
    <row r="9" spans="1:11" ht="409.5">
      <c r="A9"/>
      <c r="B9">
        <v>3</v>
      </c>
      <c r="C9">
        <v>4</v>
      </c>
      <c r="D9" t="s">
        <v>62</v>
      </c>
      <c r="E9" t="s">
        <v>62</v>
      </c>
      <c r="H9" t="s">
        <v>74</v>
      </c>
      <c r="J9" t="s">
        <v>1088</v>
      </c>
      <c r="K9" s="102" t="s">
        <v>1089</v>
      </c>
    </row>
    <row r="10" spans="1:11" ht="409.5">
      <c r="A10"/>
      <c r="B10">
        <v>4</v>
      </c>
      <c r="D10" t="s">
        <v>63</v>
      </c>
      <c r="E10" t="s">
        <v>63</v>
      </c>
      <c r="H10" t="s">
        <v>75</v>
      </c>
      <c r="J10" t="s">
        <v>1090</v>
      </c>
      <c r="K10" s="13" t="s">
        <v>1091</v>
      </c>
    </row>
    <row r="11" spans="1:11" ht="15">
      <c r="A11"/>
      <c r="B11">
        <v>5</v>
      </c>
      <c r="D11" t="s">
        <v>46</v>
      </c>
      <c r="E11">
        <v>1</v>
      </c>
      <c r="H11" t="s">
        <v>76</v>
      </c>
      <c r="J11" t="s">
        <v>1092</v>
      </c>
      <c r="K11" t="s">
        <v>1093</v>
      </c>
    </row>
    <row r="12" spans="1:11" ht="15">
      <c r="A12"/>
      <c r="B12"/>
      <c r="D12" t="s">
        <v>64</v>
      </c>
      <c r="E12">
        <v>2</v>
      </c>
      <c r="H12">
        <v>0</v>
      </c>
      <c r="J12" t="s">
        <v>1094</v>
      </c>
      <c r="K12" t="s">
        <v>1095</v>
      </c>
    </row>
    <row r="13" spans="1:11" ht="15">
      <c r="A13"/>
      <c r="B13"/>
      <c r="D13">
        <v>1</v>
      </c>
      <c r="E13">
        <v>3</v>
      </c>
      <c r="H13">
        <v>1</v>
      </c>
      <c r="J13" t="s">
        <v>1096</v>
      </c>
      <c r="K13" t="s">
        <v>1097</v>
      </c>
    </row>
    <row r="14" spans="4:11" ht="15">
      <c r="D14">
        <v>2</v>
      </c>
      <c r="E14">
        <v>4</v>
      </c>
      <c r="H14">
        <v>2</v>
      </c>
      <c r="J14" t="s">
        <v>1098</v>
      </c>
      <c r="K14" t="s">
        <v>1099</v>
      </c>
    </row>
    <row r="15" spans="4:11" ht="15">
      <c r="D15">
        <v>3</v>
      </c>
      <c r="E15">
        <v>5</v>
      </c>
      <c r="H15">
        <v>3</v>
      </c>
      <c r="J15" t="s">
        <v>1100</v>
      </c>
      <c r="K15" t="s">
        <v>1101</v>
      </c>
    </row>
    <row r="16" spans="4:11" ht="15">
      <c r="D16">
        <v>4</v>
      </c>
      <c r="E16">
        <v>6</v>
      </c>
      <c r="H16">
        <v>4</v>
      </c>
      <c r="J16" t="s">
        <v>1102</v>
      </c>
      <c r="K16" t="s">
        <v>1103</v>
      </c>
    </row>
    <row r="17" spans="4:11" ht="15">
      <c r="D17">
        <v>5</v>
      </c>
      <c r="E17">
        <v>7</v>
      </c>
      <c r="H17">
        <v>5</v>
      </c>
      <c r="J17" t="s">
        <v>1104</v>
      </c>
      <c r="K17" t="s">
        <v>1105</v>
      </c>
    </row>
    <row r="18" spans="4:11" ht="15">
      <c r="D18">
        <v>6</v>
      </c>
      <c r="E18">
        <v>8</v>
      </c>
      <c r="H18">
        <v>6</v>
      </c>
      <c r="J18" t="s">
        <v>1106</v>
      </c>
      <c r="K18" t="s">
        <v>1107</v>
      </c>
    </row>
    <row r="19" spans="4:11" ht="15">
      <c r="D19">
        <v>7</v>
      </c>
      <c r="E19">
        <v>9</v>
      </c>
      <c r="H19">
        <v>7</v>
      </c>
      <c r="J19" t="s">
        <v>1108</v>
      </c>
      <c r="K19" t="s">
        <v>1109</v>
      </c>
    </row>
    <row r="20" spans="4:11" ht="15">
      <c r="D20">
        <v>8</v>
      </c>
      <c r="H20">
        <v>8</v>
      </c>
      <c r="J20" t="s">
        <v>1110</v>
      </c>
      <c r="K20" t="s">
        <v>1111</v>
      </c>
    </row>
    <row r="21" spans="4:11" ht="409.5">
      <c r="D21">
        <v>9</v>
      </c>
      <c r="H21">
        <v>9</v>
      </c>
      <c r="J21" t="s">
        <v>1112</v>
      </c>
      <c r="K21" s="13" t="s">
        <v>1113</v>
      </c>
    </row>
    <row r="22" spans="4:11" ht="409.5">
      <c r="D22">
        <v>10</v>
      </c>
      <c r="J22" t="s">
        <v>1114</v>
      </c>
      <c r="K22" s="13" t="s">
        <v>1115</v>
      </c>
    </row>
    <row r="23" spans="4:11" ht="409.5">
      <c r="D23">
        <v>11</v>
      </c>
      <c r="J23" t="s">
        <v>1116</v>
      </c>
      <c r="K23" s="13" t="s">
        <v>1117</v>
      </c>
    </row>
    <row r="24" spans="10:11" ht="409.5">
      <c r="J24" t="s">
        <v>1118</v>
      </c>
      <c r="K24" s="13" t="s">
        <v>1706</v>
      </c>
    </row>
    <row r="25" spans="10:11" ht="15">
      <c r="J25" t="s">
        <v>1119</v>
      </c>
      <c r="K25" t="b">
        <v>0</v>
      </c>
    </row>
    <row r="26" spans="10:11" ht="15">
      <c r="J26" t="s">
        <v>1703</v>
      </c>
      <c r="K26" t="s">
        <v>1704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1142</v>
      </c>
      <c r="B2" s="117" t="s">
        <v>1143</v>
      </c>
      <c r="C2" s="118" t="s">
        <v>1144</v>
      </c>
    </row>
    <row r="3" spans="1:3" ht="15">
      <c r="A3" s="116" t="s">
        <v>1121</v>
      </c>
      <c r="B3" s="116" t="s">
        <v>1121</v>
      </c>
      <c r="C3" s="34">
        <v>49</v>
      </c>
    </row>
    <row r="4" spans="1:3" ht="15">
      <c r="A4" s="116" t="s">
        <v>1121</v>
      </c>
      <c r="B4" s="116" t="s">
        <v>1124</v>
      </c>
      <c r="C4" s="34">
        <v>3</v>
      </c>
    </row>
    <row r="5" spans="1:3" ht="15">
      <c r="A5" s="116" t="s">
        <v>1121</v>
      </c>
      <c r="B5" s="116" t="s">
        <v>1125</v>
      </c>
      <c r="C5" s="34">
        <v>8</v>
      </c>
    </row>
    <row r="6" spans="1:3" ht="15">
      <c r="A6" s="116" t="s">
        <v>1122</v>
      </c>
      <c r="B6" s="116" t="s">
        <v>1121</v>
      </c>
      <c r="C6" s="34">
        <v>8</v>
      </c>
    </row>
    <row r="7" spans="1:3" ht="15">
      <c r="A7" s="116" t="s">
        <v>1122</v>
      </c>
      <c r="B7" s="116" t="s">
        <v>1122</v>
      </c>
      <c r="C7" s="34">
        <v>16</v>
      </c>
    </row>
    <row r="8" spans="1:3" ht="15">
      <c r="A8" s="116" t="s">
        <v>1123</v>
      </c>
      <c r="B8" s="116" t="s">
        <v>1121</v>
      </c>
      <c r="C8" s="34">
        <v>7</v>
      </c>
    </row>
    <row r="9" spans="1:3" ht="15">
      <c r="A9" s="116" t="s">
        <v>1123</v>
      </c>
      <c r="B9" s="116" t="s">
        <v>1123</v>
      </c>
      <c r="C9" s="34">
        <v>11</v>
      </c>
    </row>
    <row r="10" spans="1:3" ht="15">
      <c r="A10" s="116" t="s">
        <v>1124</v>
      </c>
      <c r="B10" s="116" t="s">
        <v>1121</v>
      </c>
      <c r="C10" s="34">
        <v>4</v>
      </c>
    </row>
    <row r="11" spans="1:3" ht="15">
      <c r="A11" s="116" t="s">
        <v>1124</v>
      </c>
      <c r="B11" s="116" t="s">
        <v>1124</v>
      </c>
      <c r="C11" s="34">
        <v>12</v>
      </c>
    </row>
    <row r="12" spans="1:3" ht="15">
      <c r="A12" s="116" t="s">
        <v>1124</v>
      </c>
      <c r="B12" s="116" t="s">
        <v>1125</v>
      </c>
      <c r="C12" s="34">
        <v>2</v>
      </c>
    </row>
    <row r="13" spans="1:3" ht="15">
      <c r="A13" s="116" t="s">
        <v>1125</v>
      </c>
      <c r="B13" s="116" t="s">
        <v>1125</v>
      </c>
      <c r="C13" s="34">
        <v>5</v>
      </c>
    </row>
    <row r="14" spans="1:3" ht="15">
      <c r="A14" s="116" t="s">
        <v>1126</v>
      </c>
      <c r="B14" s="116" t="s">
        <v>1126</v>
      </c>
      <c r="C14" s="34">
        <v>3</v>
      </c>
    </row>
    <row r="15" spans="1:3" ht="15">
      <c r="A15" s="116" t="s">
        <v>1127</v>
      </c>
      <c r="B15" s="116" t="s">
        <v>1127</v>
      </c>
      <c r="C15" s="34">
        <v>1</v>
      </c>
    </row>
    <row r="16" spans="1:3" ht="15">
      <c r="A16" s="116" t="s">
        <v>1128</v>
      </c>
      <c r="B16" s="116" t="s">
        <v>1128</v>
      </c>
      <c r="C16" s="34">
        <v>2</v>
      </c>
    </row>
    <row r="17" spans="1:3" ht="15">
      <c r="A17" s="116" t="s">
        <v>1129</v>
      </c>
      <c r="B17" s="116" t="s">
        <v>1129</v>
      </c>
      <c r="C1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s>
  <sheetData>
    <row r="1" spans="1:20" ht="15" customHeight="1">
      <c r="A1" s="13" t="s">
        <v>1149</v>
      </c>
      <c r="B1" s="13" t="s">
        <v>1150</v>
      </c>
      <c r="C1" s="13" t="s">
        <v>1151</v>
      </c>
      <c r="D1" s="13" t="s">
        <v>1153</v>
      </c>
      <c r="E1" s="13" t="s">
        <v>1152</v>
      </c>
      <c r="F1" s="13" t="s">
        <v>1159</v>
      </c>
      <c r="G1" s="13" t="s">
        <v>1158</v>
      </c>
      <c r="H1" s="13" t="s">
        <v>1161</v>
      </c>
      <c r="I1" s="13" t="s">
        <v>1160</v>
      </c>
      <c r="J1" s="13" t="s">
        <v>1163</v>
      </c>
      <c r="K1" s="13" t="s">
        <v>1162</v>
      </c>
      <c r="L1" s="13" t="s">
        <v>1165</v>
      </c>
      <c r="M1" s="13" t="s">
        <v>1164</v>
      </c>
      <c r="N1" s="13" t="s">
        <v>1167</v>
      </c>
      <c r="O1" s="13" t="s">
        <v>1166</v>
      </c>
      <c r="P1" s="13" t="s">
        <v>1169</v>
      </c>
      <c r="Q1" s="13" t="s">
        <v>1168</v>
      </c>
      <c r="R1" s="13" t="s">
        <v>1171</v>
      </c>
      <c r="S1" s="13" t="s">
        <v>1170</v>
      </c>
      <c r="T1" s="13" t="s">
        <v>1172</v>
      </c>
    </row>
    <row r="2" spans="1:20" ht="15">
      <c r="A2" s="83" t="s">
        <v>350</v>
      </c>
      <c r="B2" s="78">
        <v>5</v>
      </c>
      <c r="C2" s="83" t="s">
        <v>360</v>
      </c>
      <c r="D2" s="78">
        <v>3</v>
      </c>
      <c r="E2" s="83" t="s">
        <v>350</v>
      </c>
      <c r="F2" s="78">
        <v>5</v>
      </c>
      <c r="G2" s="83" t="s">
        <v>366</v>
      </c>
      <c r="H2" s="78">
        <v>1</v>
      </c>
      <c r="I2" s="83" t="s">
        <v>381</v>
      </c>
      <c r="J2" s="78">
        <v>1</v>
      </c>
      <c r="K2" s="83" t="s">
        <v>347</v>
      </c>
      <c r="L2" s="78">
        <v>1</v>
      </c>
      <c r="M2" s="83" t="s">
        <v>363</v>
      </c>
      <c r="N2" s="78">
        <v>1</v>
      </c>
      <c r="O2" s="83" t="s">
        <v>354</v>
      </c>
      <c r="P2" s="78">
        <v>1</v>
      </c>
      <c r="Q2" s="83" t="s">
        <v>348</v>
      </c>
      <c r="R2" s="78">
        <v>1</v>
      </c>
      <c r="S2" s="83" t="s">
        <v>355</v>
      </c>
      <c r="T2" s="78">
        <v>1</v>
      </c>
    </row>
    <row r="3" spans="1:20" ht="15">
      <c r="A3" s="83" t="s">
        <v>360</v>
      </c>
      <c r="B3" s="78">
        <v>3</v>
      </c>
      <c r="C3" s="83" t="s">
        <v>390</v>
      </c>
      <c r="D3" s="78">
        <v>2</v>
      </c>
      <c r="E3" s="83" t="s">
        <v>1154</v>
      </c>
      <c r="F3" s="78">
        <v>1</v>
      </c>
      <c r="G3" s="83" t="s">
        <v>365</v>
      </c>
      <c r="H3" s="78">
        <v>1</v>
      </c>
      <c r="I3" s="83" t="s">
        <v>380</v>
      </c>
      <c r="J3" s="78">
        <v>1</v>
      </c>
      <c r="K3" s="83" t="s">
        <v>375</v>
      </c>
      <c r="L3" s="78">
        <v>1</v>
      </c>
      <c r="M3" s="83" t="s">
        <v>362</v>
      </c>
      <c r="N3" s="78">
        <v>1</v>
      </c>
      <c r="O3" s="78"/>
      <c r="P3" s="78"/>
      <c r="Q3" s="78"/>
      <c r="R3" s="78"/>
      <c r="S3" s="78"/>
      <c r="T3" s="78"/>
    </row>
    <row r="4" spans="1:20" ht="15">
      <c r="A4" s="83" t="s">
        <v>348</v>
      </c>
      <c r="B4" s="78">
        <v>3</v>
      </c>
      <c r="C4" s="83" t="s">
        <v>356</v>
      </c>
      <c r="D4" s="78">
        <v>2</v>
      </c>
      <c r="E4" s="83" t="s">
        <v>1155</v>
      </c>
      <c r="F4" s="78">
        <v>1</v>
      </c>
      <c r="G4" s="83" t="s">
        <v>359</v>
      </c>
      <c r="H4" s="78">
        <v>1</v>
      </c>
      <c r="I4" s="83" t="s">
        <v>364</v>
      </c>
      <c r="J4" s="78">
        <v>1</v>
      </c>
      <c r="K4" s="83" t="s">
        <v>368</v>
      </c>
      <c r="L4" s="78">
        <v>1</v>
      </c>
      <c r="M4" s="78"/>
      <c r="N4" s="78"/>
      <c r="O4" s="78"/>
      <c r="P4" s="78"/>
      <c r="Q4" s="78"/>
      <c r="R4" s="78"/>
      <c r="S4" s="78"/>
      <c r="T4" s="78"/>
    </row>
    <row r="5" spans="1:20" ht="15">
      <c r="A5" s="83" t="s">
        <v>390</v>
      </c>
      <c r="B5" s="78">
        <v>2</v>
      </c>
      <c r="C5" s="83" t="s">
        <v>348</v>
      </c>
      <c r="D5" s="78">
        <v>2</v>
      </c>
      <c r="E5" s="83" t="s">
        <v>1156</v>
      </c>
      <c r="F5" s="78">
        <v>1</v>
      </c>
      <c r="G5" s="78"/>
      <c r="H5" s="78"/>
      <c r="I5" s="78"/>
      <c r="J5" s="78"/>
      <c r="K5" s="78"/>
      <c r="L5" s="78"/>
      <c r="M5" s="78"/>
      <c r="N5" s="78"/>
      <c r="O5" s="78"/>
      <c r="P5" s="78"/>
      <c r="Q5" s="78"/>
      <c r="R5" s="78"/>
      <c r="S5" s="78"/>
      <c r="T5" s="78"/>
    </row>
    <row r="6" spans="1:20" ht="15">
      <c r="A6" s="83" t="s">
        <v>354</v>
      </c>
      <c r="B6" s="78">
        <v>2</v>
      </c>
      <c r="C6" s="83" t="s">
        <v>370</v>
      </c>
      <c r="D6" s="78">
        <v>2</v>
      </c>
      <c r="E6" s="83" t="s">
        <v>1157</v>
      </c>
      <c r="F6" s="78">
        <v>1</v>
      </c>
      <c r="G6" s="78"/>
      <c r="H6" s="78"/>
      <c r="I6" s="78"/>
      <c r="J6" s="78"/>
      <c r="K6" s="78"/>
      <c r="L6" s="78"/>
      <c r="M6" s="78"/>
      <c r="N6" s="78"/>
      <c r="O6" s="78"/>
      <c r="P6" s="78"/>
      <c r="Q6" s="78"/>
      <c r="R6" s="78"/>
      <c r="S6" s="78"/>
      <c r="T6" s="78"/>
    </row>
    <row r="7" spans="1:20" ht="15">
      <c r="A7" s="83" t="s">
        <v>370</v>
      </c>
      <c r="B7" s="78">
        <v>2</v>
      </c>
      <c r="C7" s="83" t="s">
        <v>377</v>
      </c>
      <c r="D7" s="78">
        <v>2</v>
      </c>
      <c r="E7" s="78"/>
      <c r="F7" s="78"/>
      <c r="G7" s="78"/>
      <c r="H7" s="78"/>
      <c r="I7" s="78"/>
      <c r="J7" s="78"/>
      <c r="K7" s="78"/>
      <c r="L7" s="78"/>
      <c r="M7" s="78"/>
      <c r="N7" s="78"/>
      <c r="O7" s="78"/>
      <c r="P7" s="78"/>
      <c r="Q7" s="78"/>
      <c r="R7" s="78"/>
      <c r="S7" s="78"/>
      <c r="T7" s="78"/>
    </row>
    <row r="8" spans="1:20" ht="15">
      <c r="A8" s="83" t="s">
        <v>377</v>
      </c>
      <c r="B8" s="78">
        <v>2</v>
      </c>
      <c r="C8" s="83" t="s">
        <v>397</v>
      </c>
      <c r="D8" s="78">
        <v>1</v>
      </c>
      <c r="E8" s="78"/>
      <c r="F8" s="78"/>
      <c r="G8" s="78"/>
      <c r="H8" s="78"/>
      <c r="I8" s="78"/>
      <c r="J8" s="78"/>
      <c r="K8" s="78"/>
      <c r="L8" s="78"/>
      <c r="M8" s="78"/>
      <c r="N8" s="78"/>
      <c r="O8" s="78"/>
      <c r="P8" s="78"/>
      <c r="Q8" s="78"/>
      <c r="R8" s="78"/>
      <c r="S8" s="78"/>
      <c r="T8" s="78"/>
    </row>
    <row r="9" spans="1:20" ht="15">
      <c r="A9" s="83" t="s">
        <v>356</v>
      </c>
      <c r="B9" s="78">
        <v>2</v>
      </c>
      <c r="C9" s="83" t="s">
        <v>386</v>
      </c>
      <c r="D9" s="78">
        <v>1</v>
      </c>
      <c r="E9" s="78"/>
      <c r="F9" s="78"/>
      <c r="G9" s="78"/>
      <c r="H9" s="78"/>
      <c r="I9" s="78"/>
      <c r="J9" s="78"/>
      <c r="K9" s="78"/>
      <c r="L9" s="78"/>
      <c r="M9" s="78"/>
      <c r="N9" s="78"/>
      <c r="O9" s="78"/>
      <c r="P9" s="78"/>
      <c r="Q9" s="78"/>
      <c r="R9" s="78"/>
      <c r="S9" s="78"/>
      <c r="T9" s="78"/>
    </row>
    <row r="10" spans="1:20" ht="15">
      <c r="A10" s="83" t="s">
        <v>397</v>
      </c>
      <c r="B10" s="78">
        <v>1</v>
      </c>
      <c r="C10" s="83" t="s">
        <v>387</v>
      </c>
      <c r="D10" s="78">
        <v>1</v>
      </c>
      <c r="E10" s="78"/>
      <c r="F10" s="78"/>
      <c r="G10" s="78"/>
      <c r="H10" s="78"/>
      <c r="I10" s="78"/>
      <c r="J10" s="78"/>
      <c r="K10" s="78"/>
      <c r="L10" s="78"/>
      <c r="M10" s="78"/>
      <c r="N10" s="78"/>
      <c r="O10" s="78"/>
      <c r="P10" s="78"/>
      <c r="Q10" s="78"/>
      <c r="R10" s="78"/>
      <c r="S10" s="78"/>
      <c r="T10" s="78"/>
    </row>
    <row r="11" spans="1:20" ht="15">
      <c r="A11" s="83" t="s">
        <v>396</v>
      </c>
      <c r="B11" s="78">
        <v>1</v>
      </c>
      <c r="C11" s="83" t="s">
        <v>388</v>
      </c>
      <c r="D11" s="78">
        <v>1</v>
      </c>
      <c r="E11" s="78"/>
      <c r="F11" s="78"/>
      <c r="G11" s="78"/>
      <c r="H11" s="78"/>
      <c r="I11" s="78"/>
      <c r="J11" s="78"/>
      <c r="K11" s="78"/>
      <c r="L11" s="78"/>
      <c r="M11" s="78"/>
      <c r="N11" s="78"/>
      <c r="O11" s="78"/>
      <c r="P11" s="78"/>
      <c r="Q11" s="78"/>
      <c r="R11" s="78"/>
      <c r="S11" s="78"/>
      <c r="T11" s="78"/>
    </row>
    <row r="14" spans="1:20" ht="15" customHeight="1">
      <c r="A14" s="13" t="s">
        <v>1180</v>
      </c>
      <c r="B14" s="13" t="s">
        <v>1150</v>
      </c>
      <c r="C14" s="13" t="s">
        <v>1182</v>
      </c>
      <c r="D14" s="13" t="s">
        <v>1153</v>
      </c>
      <c r="E14" s="13" t="s">
        <v>1185</v>
      </c>
      <c r="F14" s="13" t="s">
        <v>1159</v>
      </c>
      <c r="G14" s="13" t="s">
        <v>1186</v>
      </c>
      <c r="H14" s="13" t="s">
        <v>1161</v>
      </c>
      <c r="I14" s="13" t="s">
        <v>1187</v>
      </c>
      <c r="J14" s="13" t="s">
        <v>1163</v>
      </c>
      <c r="K14" s="13" t="s">
        <v>1188</v>
      </c>
      <c r="L14" s="13" t="s">
        <v>1165</v>
      </c>
      <c r="M14" s="13" t="s">
        <v>1189</v>
      </c>
      <c r="N14" s="13" t="s">
        <v>1167</v>
      </c>
      <c r="O14" s="13" t="s">
        <v>1190</v>
      </c>
      <c r="P14" s="13" t="s">
        <v>1169</v>
      </c>
      <c r="Q14" s="13" t="s">
        <v>1191</v>
      </c>
      <c r="R14" s="13" t="s">
        <v>1171</v>
      </c>
      <c r="S14" s="13" t="s">
        <v>1192</v>
      </c>
      <c r="T14" s="13" t="s">
        <v>1172</v>
      </c>
    </row>
    <row r="15" spans="1:20" ht="15">
      <c r="A15" s="78" t="s">
        <v>401</v>
      </c>
      <c r="B15" s="78">
        <v>23</v>
      </c>
      <c r="C15" s="78" t="s">
        <v>401</v>
      </c>
      <c r="D15" s="78">
        <v>20</v>
      </c>
      <c r="E15" s="78" t="s">
        <v>400</v>
      </c>
      <c r="F15" s="78">
        <v>5</v>
      </c>
      <c r="G15" s="78" t="s">
        <v>407</v>
      </c>
      <c r="H15" s="78">
        <v>2</v>
      </c>
      <c r="I15" s="78" t="s">
        <v>398</v>
      </c>
      <c r="J15" s="78">
        <v>2</v>
      </c>
      <c r="K15" s="78" t="s">
        <v>398</v>
      </c>
      <c r="L15" s="78">
        <v>1</v>
      </c>
      <c r="M15" s="78" t="s">
        <v>406</v>
      </c>
      <c r="N15" s="78">
        <v>2</v>
      </c>
      <c r="O15" s="78" t="s">
        <v>401</v>
      </c>
      <c r="P15" s="78">
        <v>1</v>
      </c>
      <c r="Q15" s="78" t="s">
        <v>398</v>
      </c>
      <c r="R15" s="78">
        <v>1</v>
      </c>
      <c r="S15" s="78" t="s">
        <v>402</v>
      </c>
      <c r="T15" s="78">
        <v>1</v>
      </c>
    </row>
    <row r="16" spans="1:20" ht="15">
      <c r="A16" s="78" t="s">
        <v>398</v>
      </c>
      <c r="B16" s="78">
        <v>9</v>
      </c>
      <c r="C16" s="78" t="s">
        <v>403</v>
      </c>
      <c r="D16" s="78">
        <v>5</v>
      </c>
      <c r="E16" s="78" t="s">
        <v>1181</v>
      </c>
      <c r="F16" s="78">
        <v>4</v>
      </c>
      <c r="G16" s="78" t="s">
        <v>401</v>
      </c>
      <c r="H16" s="78">
        <v>1</v>
      </c>
      <c r="I16" s="78" t="s">
        <v>401</v>
      </c>
      <c r="J16" s="78">
        <v>1</v>
      </c>
      <c r="K16" s="78" t="s">
        <v>413</v>
      </c>
      <c r="L16" s="78">
        <v>1</v>
      </c>
      <c r="M16" s="78"/>
      <c r="N16" s="78"/>
      <c r="O16" s="78"/>
      <c r="P16" s="78"/>
      <c r="Q16" s="78"/>
      <c r="R16" s="78"/>
      <c r="S16" s="78"/>
      <c r="T16" s="78"/>
    </row>
    <row r="17" spans="1:20" ht="15">
      <c r="A17" s="78" t="s">
        <v>403</v>
      </c>
      <c r="B17" s="78">
        <v>5</v>
      </c>
      <c r="C17" s="78" t="s">
        <v>398</v>
      </c>
      <c r="D17" s="78">
        <v>5</v>
      </c>
      <c r="E17" s="78"/>
      <c r="F17" s="78"/>
      <c r="G17" s="78"/>
      <c r="H17" s="78"/>
      <c r="I17" s="78"/>
      <c r="J17" s="78"/>
      <c r="K17" s="78" t="s">
        <v>408</v>
      </c>
      <c r="L17" s="78">
        <v>1</v>
      </c>
      <c r="M17" s="78"/>
      <c r="N17" s="78"/>
      <c r="O17" s="78"/>
      <c r="P17" s="78"/>
      <c r="Q17" s="78"/>
      <c r="R17" s="78"/>
      <c r="S17" s="78"/>
      <c r="T17" s="78"/>
    </row>
    <row r="18" spans="1:20" ht="15">
      <c r="A18" s="78" t="s">
        <v>400</v>
      </c>
      <c r="B18" s="78">
        <v>5</v>
      </c>
      <c r="C18" s="78" t="s">
        <v>409</v>
      </c>
      <c r="D18" s="78">
        <v>4</v>
      </c>
      <c r="E18" s="78"/>
      <c r="F18" s="78"/>
      <c r="G18" s="78"/>
      <c r="H18" s="78"/>
      <c r="I18" s="78"/>
      <c r="J18" s="78"/>
      <c r="K18" s="78"/>
      <c r="L18" s="78"/>
      <c r="M18" s="78"/>
      <c r="N18" s="78"/>
      <c r="O18" s="78"/>
      <c r="P18" s="78"/>
      <c r="Q18" s="78"/>
      <c r="R18" s="78"/>
      <c r="S18" s="78"/>
      <c r="T18" s="78"/>
    </row>
    <row r="19" spans="1:20" ht="15">
      <c r="A19" s="78" t="s">
        <v>409</v>
      </c>
      <c r="B19" s="78">
        <v>4</v>
      </c>
      <c r="C19" s="78" t="s">
        <v>415</v>
      </c>
      <c r="D19" s="78">
        <v>2</v>
      </c>
      <c r="E19" s="78"/>
      <c r="F19" s="78"/>
      <c r="G19" s="78"/>
      <c r="H19" s="78"/>
      <c r="I19" s="78"/>
      <c r="J19" s="78"/>
      <c r="K19" s="78"/>
      <c r="L19" s="78"/>
      <c r="M19" s="78"/>
      <c r="N19" s="78"/>
      <c r="O19" s="78"/>
      <c r="P19" s="78"/>
      <c r="Q19" s="78"/>
      <c r="R19" s="78"/>
      <c r="S19" s="78"/>
      <c r="T19" s="78"/>
    </row>
    <row r="20" spans="1:20" ht="15">
      <c r="A20" s="78" t="s">
        <v>1181</v>
      </c>
      <c r="B20" s="78">
        <v>4</v>
      </c>
      <c r="C20" s="78" t="s">
        <v>411</v>
      </c>
      <c r="D20" s="78">
        <v>1</v>
      </c>
      <c r="E20" s="78"/>
      <c r="F20" s="78"/>
      <c r="G20" s="78"/>
      <c r="H20" s="78"/>
      <c r="I20" s="78"/>
      <c r="J20" s="78"/>
      <c r="K20" s="78"/>
      <c r="L20" s="78"/>
      <c r="M20" s="78"/>
      <c r="N20" s="78"/>
      <c r="O20" s="78"/>
      <c r="P20" s="78"/>
      <c r="Q20" s="78"/>
      <c r="R20" s="78"/>
      <c r="S20" s="78"/>
      <c r="T20" s="78"/>
    </row>
    <row r="21" spans="1:20" ht="15">
      <c r="A21" s="78" t="s">
        <v>415</v>
      </c>
      <c r="B21" s="78">
        <v>2</v>
      </c>
      <c r="C21" s="78" t="s">
        <v>410</v>
      </c>
      <c r="D21" s="78">
        <v>1</v>
      </c>
      <c r="E21" s="78"/>
      <c r="F21" s="78"/>
      <c r="G21" s="78"/>
      <c r="H21" s="78"/>
      <c r="I21" s="78"/>
      <c r="J21" s="78"/>
      <c r="K21" s="78"/>
      <c r="L21" s="78"/>
      <c r="M21" s="78"/>
      <c r="N21" s="78"/>
      <c r="O21" s="78"/>
      <c r="P21" s="78"/>
      <c r="Q21" s="78"/>
      <c r="R21" s="78"/>
      <c r="S21" s="78"/>
      <c r="T21" s="78"/>
    </row>
    <row r="22" spans="1:20" ht="15">
      <c r="A22" s="78" t="s">
        <v>407</v>
      </c>
      <c r="B22" s="78">
        <v>2</v>
      </c>
      <c r="C22" s="78" t="s">
        <v>414</v>
      </c>
      <c r="D22" s="78">
        <v>1</v>
      </c>
      <c r="E22" s="78"/>
      <c r="F22" s="78"/>
      <c r="G22" s="78"/>
      <c r="H22" s="78"/>
      <c r="I22" s="78"/>
      <c r="J22" s="78"/>
      <c r="K22" s="78"/>
      <c r="L22" s="78"/>
      <c r="M22" s="78"/>
      <c r="N22" s="78"/>
      <c r="O22" s="78"/>
      <c r="P22" s="78"/>
      <c r="Q22" s="78"/>
      <c r="R22" s="78"/>
      <c r="S22" s="78"/>
      <c r="T22" s="78"/>
    </row>
    <row r="23" spans="1:20" ht="15">
      <c r="A23" s="78" t="s">
        <v>406</v>
      </c>
      <c r="B23" s="78">
        <v>2</v>
      </c>
      <c r="C23" s="78" t="s">
        <v>1183</v>
      </c>
      <c r="D23" s="78">
        <v>1</v>
      </c>
      <c r="E23" s="78"/>
      <c r="F23" s="78"/>
      <c r="G23" s="78"/>
      <c r="H23" s="78"/>
      <c r="I23" s="78"/>
      <c r="J23" s="78"/>
      <c r="K23" s="78"/>
      <c r="L23" s="78"/>
      <c r="M23" s="78"/>
      <c r="N23" s="78"/>
      <c r="O23" s="78"/>
      <c r="P23" s="78"/>
      <c r="Q23" s="78"/>
      <c r="R23" s="78"/>
      <c r="S23" s="78"/>
      <c r="T23" s="78"/>
    </row>
    <row r="24" spans="1:20" ht="15">
      <c r="A24" s="78" t="s">
        <v>414</v>
      </c>
      <c r="B24" s="78">
        <v>1</v>
      </c>
      <c r="C24" s="78" t="s">
        <v>1184</v>
      </c>
      <c r="D24" s="78">
        <v>1</v>
      </c>
      <c r="E24" s="78"/>
      <c r="F24" s="78"/>
      <c r="G24" s="78"/>
      <c r="H24" s="78"/>
      <c r="I24" s="78"/>
      <c r="J24" s="78"/>
      <c r="K24" s="78"/>
      <c r="L24" s="78"/>
      <c r="M24" s="78"/>
      <c r="N24" s="78"/>
      <c r="O24" s="78"/>
      <c r="P24" s="78"/>
      <c r="Q24" s="78"/>
      <c r="R24" s="78"/>
      <c r="S24" s="78"/>
      <c r="T24" s="78"/>
    </row>
    <row r="27" spans="1:20" ht="15" customHeight="1">
      <c r="A27" s="13" t="s">
        <v>1198</v>
      </c>
      <c r="B27" s="13" t="s">
        <v>1150</v>
      </c>
      <c r="C27" s="13" t="s">
        <v>1201</v>
      </c>
      <c r="D27" s="13" t="s">
        <v>1153</v>
      </c>
      <c r="E27" s="13" t="s">
        <v>1204</v>
      </c>
      <c r="F27" s="13" t="s">
        <v>1159</v>
      </c>
      <c r="G27" s="13" t="s">
        <v>1205</v>
      </c>
      <c r="H27" s="13" t="s">
        <v>1161</v>
      </c>
      <c r="I27" s="13" t="s">
        <v>1208</v>
      </c>
      <c r="J27" s="13" t="s">
        <v>1163</v>
      </c>
      <c r="K27" s="13" t="s">
        <v>1215</v>
      </c>
      <c r="L27" s="13" t="s">
        <v>1165</v>
      </c>
      <c r="M27" s="13" t="s">
        <v>1218</v>
      </c>
      <c r="N27" s="13" t="s">
        <v>1167</v>
      </c>
      <c r="O27" s="78" t="s">
        <v>1219</v>
      </c>
      <c r="P27" s="78" t="s">
        <v>1169</v>
      </c>
      <c r="Q27" s="13" t="s">
        <v>1220</v>
      </c>
      <c r="R27" s="13" t="s">
        <v>1171</v>
      </c>
      <c r="S27" s="13" t="s">
        <v>1224</v>
      </c>
      <c r="T27" s="13" t="s">
        <v>1172</v>
      </c>
    </row>
    <row r="28" spans="1:20" ht="15">
      <c r="A28" s="78" t="s">
        <v>422</v>
      </c>
      <c r="B28" s="78">
        <v>10</v>
      </c>
      <c r="C28" s="78" t="s">
        <v>430</v>
      </c>
      <c r="D28" s="78">
        <v>7</v>
      </c>
      <c r="E28" s="78" t="s">
        <v>419</v>
      </c>
      <c r="F28" s="78">
        <v>5</v>
      </c>
      <c r="G28" s="78" t="s">
        <v>422</v>
      </c>
      <c r="H28" s="78">
        <v>7</v>
      </c>
      <c r="I28" s="78" t="s">
        <v>427</v>
      </c>
      <c r="J28" s="78">
        <v>3</v>
      </c>
      <c r="K28" s="78" t="s">
        <v>416</v>
      </c>
      <c r="L28" s="78">
        <v>1</v>
      </c>
      <c r="M28" s="78" t="s">
        <v>432</v>
      </c>
      <c r="N28" s="78">
        <v>3</v>
      </c>
      <c r="O28" s="78"/>
      <c r="P28" s="78"/>
      <c r="Q28" s="78" t="s">
        <v>418</v>
      </c>
      <c r="R28" s="78">
        <v>2</v>
      </c>
      <c r="S28" s="78" t="s">
        <v>1225</v>
      </c>
      <c r="T28" s="78">
        <v>2</v>
      </c>
    </row>
    <row r="29" spans="1:20" ht="15">
      <c r="A29" s="78" t="s">
        <v>419</v>
      </c>
      <c r="B29" s="78">
        <v>8</v>
      </c>
      <c r="C29" s="78" t="s">
        <v>1200</v>
      </c>
      <c r="D29" s="78">
        <v>4</v>
      </c>
      <c r="E29" s="78"/>
      <c r="F29" s="78"/>
      <c r="G29" s="78" t="s">
        <v>1206</v>
      </c>
      <c r="H29" s="78">
        <v>3</v>
      </c>
      <c r="I29" s="78" t="s">
        <v>435</v>
      </c>
      <c r="J29" s="78">
        <v>2</v>
      </c>
      <c r="K29" s="78" t="s">
        <v>1216</v>
      </c>
      <c r="L29" s="78">
        <v>1</v>
      </c>
      <c r="M29" s="78" t="s">
        <v>243</v>
      </c>
      <c r="N29" s="78">
        <v>2</v>
      </c>
      <c r="O29" s="78"/>
      <c r="P29" s="78"/>
      <c r="Q29" s="78" t="s">
        <v>1221</v>
      </c>
      <c r="R29" s="78">
        <v>1</v>
      </c>
      <c r="S29" s="78" t="s">
        <v>243</v>
      </c>
      <c r="T29" s="78">
        <v>2</v>
      </c>
    </row>
    <row r="30" spans="1:20" ht="15">
      <c r="A30" s="78" t="s">
        <v>430</v>
      </c>
      <c r="B30" s="78">
        <v>7</v>
      </c>
      <c r="C30" s="78" t="s">
        <v>418</v>
      </c>
      <c r="D30" s="78">
        <v>4</v>
      </c>
      <c r="E30" s="78"/>
      <c r="F30" s="78"/>
      <c r="G30" s="78" t="s">
        <v>1207</v>
      </c>
      <c r="H30" s="78">
        <v>2</v>
      </c>
      <c r="I30" s="78" t="s">
        <v>451</v>
      </c>
      <c r="J30" s="78">
        <v>1</v>
      </c>
      <c r="K30" s="78" t="s">
        <v>1217</v>
      </c>
      <c r="L30" s="78">
        <v>1</v>
      </c>
      <c r="M30" s="78"/>
      <c r="N30" s="78"/>
      <c r="O30" s="78"/>
      <c r="P30" s="78"/>
      <c r="Q30" s="78" t="s">
        <v>1222</v>
      </c>
      <c r="R30" s="78">
        <v>1</v>
      </c>
      <c r="S30" s="78" t="s">
        <v>1226</v>
      </c>
      <c r="T30" s="78">
        <v>1</v>
      </c>
    </row>
    <row r="31" spans="1:20" ht="15">
      <c r="A31" s="78" t="s">
        <v>418</v>
      </c>
      <c r="B31" s="78">
        <v>6</v>
      </c>
      <c r="C31" s="78" t="s">
        <v>1199</v>
      </c>
      <c r="D31" s="78">
        <v>4</v>
      </c>
      <c r="E31" s="78"/>
      <c r="F31" s="78"/>
      <c r="G31" s="78"/>
      <c r="H31" s="78"/>
      <c r="I31" s="78" t="s">
        <v>1209</v>
      </c>
      <c r="J31" s="78">
        <v>1</v>
      </c>
      <c r="K31" s="78"/>
      <c r="L31" s="78"/>
      <c r="M31" s="78"/>
      <c r="N31" s="78"/>
      <c r="O31" s="78"/>
      <c r="P31" s="78"/>
      <c r="Q31" s="78" t="s">
        <v>1223</v>
      </c>
      <c r="R31" s="78">
        <v>1</v>
      </c>
      <c r="S31" s="78" t="s">
        <v>1227</v>
      </c>
      <c r="T31" s="78">
        <v>1</v>
      </c>
    </row>
    <row r="32" spans="1:20" ht="15">
      <c r="A32" s="78" t="s">
        <v>1199</v>
      </c>
      <c r="B32" s="78">
        <v>5</v>
      </c>
      <c r="C32" s="78" t="s">
        <v>438</v>
      </c>
      <c r="D32" s="78">
        <v>4</v>
      </c>
      <c r="E32" s="78"/>
      <c r="F32" s="78"/>
      <c r="G32" s="78"/>
      <c r="H32" s="78"/>
      <c r="I32" s="78" t="s">
        <v>1210</v>
      </c>
      <c r="J32" s="78">
        <v>1</v>
      </c>
      <c r="K32" s="78"/>
      <c r="L32" s="78"/>
      <c r="M32" s="78"/>
      <c r="N32" s="78"/>
      <c r="O32" s="78"/>
      <c r="P32" s="78"/>
      <c r="Q32" s="78"/>
      <c r="R32" s="78"/>
      <c r="S32" s="78" t="s">
        <v>1199</v>
      </c>
      <c r="T32" s="78">
        <v>1</v>
      </c>
    </row>
    <row r="33" spans="1:20" ht="15">
      <c r="A33" s="78" t="s">
        <v>432</v>
      </c>
      <c r="B33" s="78">
        <v>5</v>
      </c>
      <c r="C33" s="78" t="s">
        <v>424</v>
      </c>
      <c r="D33" s="78">
        <v>3</v>
      </c>
      <c r="E33" s="78"/>
      <c r="F33" s="78"/>
      <c r="G33" s="78"/>
      <c r="H33" s="78"/>
      <c r="I33" s="78" t="s">
        <v>1211</v>
      </c>
      <c r="J33" s="78">
        <v>1</v>
      </c>
      <c r="K33" s="78"/>
      <c r="L33" s="78"/>
      <c r="M33" s="78"/>
      <c r="N33" s="78"/>
      <c r="O33" s="78"/>
      <c r="P33" s="78"/>
      <c r="Q33" s="78"/>
      <c r="R33" s="78"/>
      <c r="S33" s="78"/>
      <c r="T33" s="78"/>
    </row>
    <row r="34" spans="1:20" ht="15">
      <c r="A34" s="78" t="s">
        <v>438</v>
      </c>
      <c r="B34" s="78">
        <v>4</v>
      </c>
      <c r="C34" s="78" t="s">
        <v>419</v>
      </c>
      <c r="D34" s="78">
        <v>3</v>
      </c>
      <c r="E34" s="78"/>
      <c r="F34" s="78"/>
      <c r="G34" s="78"/>
      <c r="H34" s="78"/>
      <c r="I34" s="78" t="s">
        <v>1212</v>
      </c>
      <c r="J34" s="78">
        <v>1</v>
      </c>
      <c r="K34" s="78"/>
      <c r="L34" s="78"/>
      <c r="M34" s="78"/>
      <c r="N34" s="78"/>
      <c r="O34" s="78"/>
      <c r="P34" s="78"/>
      <c r="Q34" s="78"/>
      <c r="R34" s="78"/>
      <c r="S34" s="78"/>
      <c r="T34" s="78"/>
    </row>
    <row r="35" spans="1:20" ht="15">
      <c r="A35" s="78" t="s">
        <v>243</v>
      </c>
      <c r="B35" s="78">
        <v>4</v>
      </c>
      <c r="C35" s="78" t="s">
        <v>1202</v>
      </c>
      <c r="D35" s="78">
        <v>3</v>
      </c>
      <c r="E35" s="78"/>
      <c r="F35" s="78"/>
      <c r="G35" s="78"/>
      <c r="H35" s="78"/>
      <c r="I35" s="78" t="s">
        <v>1213</v>
      </c>
      <c r="J35" s="78">
        <v>1</v>
      </c>
      <c r="K35" s="78"/>
      <c r="L35" s="78"/>
      <c r="M35" s="78"/>
      <c r="N35" s="78"/>
      <c r="O35" s="78"/>
      <c r="P35" s="78"/>
      <c r="Q35" s="78"/>
      <c r="R35" s="78"/>
      <c r="S35" s="78"/>
      <c r="T35" s="78"/>
    </row>
    <row r="36" spans="1:20" ht="15">
      <c r="A36" s="78" t="s">
        <v>1200</v>
      </c>
      <c r="B36" s="78">
        <v>4</v>
      </c>
      <c r="C36" s="78" t="s">
        <v>422</v>
      </c>
      <c r="D36" s="78">
        <v>3</v>
      </c>
      <c r="E36" s="78"/>
      <c r="F36" s="78"/>
      <c r="G36" s="78"/>
      <c r="H36" s="78"/>
      <c r="I36" s="78" t="s">
        <v>1214</v>
      </c>
      <c r="J36" s="78">
        <v>1</v>
      </c>
      <c r="K36" s="78"/>
      <c r="L36" s="78"/>
      <c r="M36" s="78"/>
      <c r="N36" s="78"/>
      <c r="O36" s="78"/>
      <c r="P36" s="78"/>
      <c r="Q36" s="78"/>
      <c r="R36" s="78"/>
      <c r="S36" s="78"/>
      <c r="T36" s="78"/>
    </row>
    <row r="37" spans="1:20" ht="15">
      <c r="A37" s="78" t="s">
        <v>424</v>
      </c>
      <c r="B37" s="78">
        <v>3</v>
      </c>
      <c r="C37" s="78" t="s">
        <v>1203</v>
      </c>
      <c r="D37" s="78">
        <v>2</v>
      </c>
      <c r="E37" s="78"/>
      <c r="F37" s="78"/>
      <c r="G37" s="78"/>
      <c r="H37" s="78"/>
      <c r="I37" s="78"/>
      <c r="J37" s="78"/>
      <c r="K37" s="78"/>
      <c r="L37" s="78"/>
      <c r="M37" s="78"/>
      <c r="N37" s="78"/>
      <c r="O37" s="78"/>
      <c r="P37" s="78"/>
      <c r="Q37" s="78"/>
      <c r="R37" s="78"/>
      <c r="S37" s="78"/>
      <c r="T37" s="78"/>
    </row>
    <row r="40" spans="1:20" ht="15" customHeight="1">
      <c r="A40" s="13" t="s">
        <v>1233</v>
      </c>
      <c r="B40" s="13" t="s">
        <v>1150</v>
      </c>
      <c r="C40" s="13" t="s">
        <v>1243</v>
      </c>
      <c r="D40" s="13" t="s">
        <v>1153</v>
      </c>
      <c r="E40" s="13" t="s">
        <v>1248</v>
      </c>
      <c r="F40" s="13" t="s">
        <v>1159</v>
      </c>
      <c r="G40" s="13" t="s">
        <v>1256</v>
      </c>
      <c r="H40" s="13" t="s">
        <v>1161</v>
      </c>
      <c r="I40" s="13" t="s">
        <v>1266</v>
      </c>
      <c r="J40" s="13" t="s">
        <v>1163</v>
      </c>
      <c r="K40" s="13" t="s">
        <v>1274</v>
      </c>
      <c r="L40" s="13" t="s">
        <v>1165</v>
      </c>
      <c r="M40" s="13" t="s">
        <v>1276</v>
      </c>
      <c r="N40" s="13" t="s">
        <v>1167</v>
      </c>
      <c r="O40" s="78" t="s">
        <v>1286</v>
      </c>
      <c r="P40" s="78" t="s">
        <v>1169</v>
      </c>
      <c r="Q40" s="13" t="s">
        <v>1287</v>
      </c>
      <c r="R40" s="13" t="s">
        <v>1171</v>
      </c>
      <c r="S40" s="13" t="s">
        <v>1298</v>
      </c>
      <c r="T40" s="13" t="s">
        <v>1172</v>
      </c>
    </row>
    <row r="41" spans="1:20" ht="15">
      <c r="A41" s="85" t="s">
        <v>1234</v>
      </c>
      <c r="B41" s="85">
        <v>70</v>
      </c>
      <c r="C41" s="85" t="s">
        <v>243</v>
      </c>
      <c r="D41" s="85">
        <v>21</v>
      </c>
      <c r="E41" s="85" t="s">
        <v>1249</v>
      </c>
      <c r="F41" s="85">
        <v>8</v>
      </c>
      <c r="G41" s="85" t="s">
        <v>1257</v>
      </c>
      <c r="H41" s="85">
        <v>7</v>
      </c>
      <c r="I41" s="85" t="s">
        <v>243</v>
      </c>
      <c r="J41" s="85">
        <v>4</v>
      </c>
      <c r="K41" s="85" t="s">
        <v>1225</v>
      </c>
      <c r="L41" s="85">
        <v>3</v>
      </c>
      <c r="M41" s="85" t="s">
        <v>1277</v>
      </c>
      <c r="N41" s="85">
        <v>3</v>
      </c>
      <c r="O41" s="85"/>
      <c r="P41" s="85"/>
      <c r="Q41" s="85" t="s">
        <v>1288</v>
      </c>
      <c r="R41" s="85">
        <v>2</v>
      </c>
      <c r="S41" s="85" t="s">
        <v>1299</v>
      </c>
      <c r="T41" s="85">
        <v>2</v>
      </c>
    </row>
    <row r="42" spans="1:20" ht="15">
      <c r="A42" s="85" t="s">
        <v>1235</v>
      </c>
      <c r="B42" s="85">
        <v>10</v>
      </c>
      <c r="C42" s="85" t="s">
        <v>1240</v>
      </c>
      <c r="D42" s="85">
        <v>14</v>
      </c>
      <c r="E42" s="85" t="s">
        <v>249</v>
      </c>
      <c r="F42" s="85">
        <v>8</v>
      </c>
      <c r="G42" s="85" t="s">
        <v>1258</v>
      </c>
      <c r="H42" s="85">
        <v>7</v>
      </c>
      <c r="I42" s="85" t="s">
        <v>1267</v>
      </c>
      <c r="J42" s="85">
        <v>3</v>
      </c>
      <c r="K42" s="85" t="s">
        <v>1275</v>
      </c>
      <c r="L42" s="85">
        <v>2</v>
      </c>
      <c r="M42" s="85" t="s">
        <v>1278</v>
      </c>
      <c r="N42" s="85">
        <v>3</v>
      </c>
      <c r="O42" s="85"/>
      <c r="P42" s="85"/>
      <c r="Q42" s="85" t="s">
        <v>1289</v>
      </c>
      <c r="R42" s="85">
        <v>2</v>
      </c>
      <c r="S42" s="85" t="s">
        <v>1300</v>
      </c>
      <c r="T42" s="85">
        <v>2</v>
      </c>
    </row>
    <row r="43" spans="1:20" ht="15">
      <c r="A43" s="85" t="s">
        <v>1236</v>
      </c>
      <c r="B43" s="85">
        <v>0</v>
      </c>
      <c r="C43" s="85" t="s">
        <v>1239</v>
      </c>
      <c r="D43" s="85">
        <v>13</v>
      </c>
      <c r="E43" s="85" t="s">
        <v>243</v>
      </c>
      <c r="F43" s="85">
        <v>8</v>
      </c>
      <c r="G43" s="85" t="s">
        <v>1259</v>
      </c>
      <c r="H43" s="85">
        <v>7</v>
      </c>
      <c r="I43" s="85" t="s">
        <v>239</v>
      </c>
      <c r="J43" s="85">
        <v>3</v>
      </c>
      <c r="K43" s="85" t="s">
        <v>1241</v>
      </c>
      <c r="L43" s="85">
        <v>2</v>
      </c>
      <c r="M43" s="85" t="s">
        <v>1279</v>
      </c>
      <c r="N43" s="85">
        <v>3</v>
      </c>
      <c r="O43" s="85"/>
      <c r="P43" s="85"/>
      <c r="Q43" s="85" t="s">
        <v>1290</v>
      </c>
      <c r="R43" s="85">
        <v>2</v>
      </c>
      <c r="S43" s="85" t="s">
        <v>1301</v>
      </c>
      <c r="T43" s="85">
        <v>2</v>
      </c>
    </row>
    <row r="44" spans="1:20" ht="15">
      <c r="A44" s="85" t="s">
        <v>1237</v>
      </c>
      <c r="B44" s="85">
        <v>1443</v>
      </c>
      <c r="C44" s="85" t="s">
        <v>1244</v>
      </c>
      <c r="D44" s="85">
        <v>9</v>
      </c>
      <c r="E44" s="85" t="s">
        <v>1250</v>
      </c>
      <c r="F44" s="85">
        <v>8</v>
      </c>
      <c r="G44" s="85" t="s">
        <v>1260</v>
      </c>
      <c r="H44" s="85">
        <v>7</v>
      </c>
      <c r="I44" s="85" t="s">
        <v>1268</v>
      </c>
      <c r="J44" s="85">
        <v>3</v>
      </c>
      <c r="K44" s="85"/>
      <c r="L44" s="85"/>
      <c r="M44" s="85" t="s">
        <v>1280</v>
      </c>
      <c r="N44" s="85">
        <v>3</v>
      </c>
      <c r="O44" s="85"/>
      <c r="P44" s="85"/>
      <c r="Q44" s="85" t="s">
        <v>1291</v>
      </c>
      <c r="R44" s="85">
        <v>2</v>
      </c>
      <c r="S44" s="85"/>
      <c r="T44" s="85"/>
    </row>
    <row r="45" spans="1:20" ht="15">
      <c r="A45" s="85" t="s">
        <v>1238</v>
      </c>
      <c r="B45" s="85">
        <v>1523</v>
      </c>
      <c r="C45" s="85" t="s">
        <v>1245</v>
      </c>
      <c r="D45" s="85">
        <v>7</v>
      </c>
      <c r="E45" s="85" t="s">
        <v>1251</v>
      </c>
      <c r="F45" s="85">
        <v>8</v>
      </c>
      <c r="G45" s="85" t="s">
        <v>1261</v>
      </c>
      <c r="H45" s="85">
        <v>7</v>
      </c>
      <c r="I45" s="85" t="s">
        <v>1269</v>
      </c>
      <c r="J45" s="85">
        <v>3</v>
      </c>
      <c r="K45" s="85"/>
      <c r="L45" s="85"/>
      <c r="M45" s="85" t="s">
        <v>1281</v>
      </c>
      <c r="N45" s="85">
        <v>3</v>
      </c>
      <c r="O45" s="85"/>
      <c r="P45" s="85"/>
      <c r="Q45" s="85" t="s">
        <v>1292</v>
      </c>
      <c r="R45" s="85">
        <v>2</v>
      </c>
      <c r="S45" s="85"/>
      <c r="T45" s="85"/>
    </row>
    <row r="46" spans="1:20" ht="15">
      <c r="A46" s="85" t="s">
        <v>243</v>
      </c>
      <c r="B46" s="85">
        <v>40</v>
      </c>
      <c r="C46" s="85" t="s">
        <v>1246</v>
      </c>
      <c r="D46" s="85">
        <v>7</v>
      </c>
      <c r="E46" s="85" t="s">
        <v>1252</v>
      </c>
      <c r="F46" s="85">
        <v>8</v>
      </c>
      <c r="G46" s="85" t="s">
        <v>1262</v>
      </c>
      <c r="H46" s="85">
        <v>7</v>
      </c>
      <c r="I46" s="85" t="s">
        <v>1270</v>
      </c>
      <c r="J46" s="85">
        <v>3</v>
      </c>
      <c r="K46" s="85"/>
      <c r="L46" s="85"/>
      <c r="M46" s="85" t="s">
        <v>1282</v>
      </c>
      <c r="N46" s="85">
        <v>3</v>
      </c>
      <c r="O46" s="85"/>
      <c r="P46" s="85"/>
      <c r="Q46" s="85" t="s">
        <v>1293</v>
      </c>
      <c r="R46" s="85">
        <v>2</v>
      </c>
      <c r="S46" s="85"/>
      <c r="T46" s="85"/>
    </row>
    <row r="47" spans="1:20" ht="15">
      <c r="A47" s="85" t="s">
        <v>1239</v>
      </c>
      <c r="B47" s="85">
        <v>15</v>
      </c>
      <c r="C47" s="85" t="s">
        <v>1247</v>
      </c>
      <c r="D47" s="85">
        <v>6</v>
      </c>
      <c r="E47" s="85" t="s">
        <v>1253</v>
      </c>
      <c r="F47" s="85">
        <v>8</v>
      </c>
      <c r="G47" s="85" t="s">
        <v>1242</v>
      </c>
      <c r="H47" s="85">
        <v>7</v>
      </c>
      <c r="I47" s="85" t="s">
        <v>1271</v>
      </c>
      <c r="J47" s="85">
        <v>3</v>
      </c>
      <c r="K47" s="85"/>
      <c r="L47" s="85"/>
      <c r="M47" s="85" t="s">
        <v>1283</v>
      </c>
      <c r="N47" s="85">
        <v>3</v>
      </c>
      <c r="O47" s="85"/>
      <c r="P47" s="85"/>
      <c r="Q47" s="85" t="s">
        <v>1294</v>
      </c>
      <c r="R47" s="85">
        <v>2</v>
      </c>
      <c r="S47" s="85"/>
      <c r="T47" s="85"/>
    </row>
    <row r="48" spans="1:20" ht="15">
      <c r="A48" s="85" t="s">
        <v>1240</v>
      </c>
      <c r="B48" s="85">
        <v>14</v>
      </c>
      <c r="C48" s="85" t="s">
        <v>212</v>
      </c>
      <c r="D48" s="85">
        <v>5</v>
      </c>
      <c r="E48" s="85" t="s">
        <v>1241</v>
      </c>
      <c r="F48" s="85">
        <v>8</v>
      </c>
      <c r="G48" s="85" t="s">
        <v>1263</v>
      </c>
      <c r="H48" s="85">
        <v>7</v>
      </c>
      <c r="I48" s="85" t="s">
        <v>1272</v>
      </c>
      <c r="J48" s="85">
        <v>3</v>
      </c>
      <c r="K48" s="85"/>
      <c r="L48" s="85"/>
      <c r="M48" s="85" t="s">
        <v>1284</v>
      </c>
      <c r="N48" s="85">
        <v>3</v>
      </c>
      <c r="O48" s="85"/>
      <c r="P48" s="85"/>
      <c r="Q48" s="85" t="s">
        <v>1295</v>
      </c>
      <c r="R48" s="85">
        <v>2</v>
      </c>
      <c r="S48" s="85"/>
      <c r="T48" s="85"/>
    </row>
    <row r="49" spans="1:20" ht="15">
      <c r="A49" s="85" t="s">
        <v>1241</v>
      </c>
      <c r="B49" s="85">
        <v>12</v>
      </c>
      <c r="C49" s="85" t="s">
        <v>1242</v>
      </c>
      <c r="D49" s="85">
        <v>4</v>
      </c>
      <c r="E49" s="85" t="s">
        <v>1254</v>
      </c>
      <c r="F49" s="85">
        <v>8</v>
      </c>
      <c r="G49" s="85" t="s">
        <v>1264</v>
      </c>
      <c r="H49" s="85">
        <v>7</v>
      </c>
      <c r="I49" s="85" t="s">
        <v>1273</v>
      </c>
      <c r="J49" s="85">
        <v>3</v>
      </c>
      <c r="K49" s="85"/>
      <c r="L49" s="85"/>
      <c r="M49" s="85" t="s">
        <v>1285</v>
      </c>
      <c r="N49" s="85">
        <v>3</v>
      </c>
      <c r="O49" s="85"/>
      <c r="P49" s="85"/>
      <c r="Q49" s="85" t="s">
        <v>1296</v>
      </c>
      <c r="R49" s="85">
        <v>2</v>
      </c>
      <c r="S49" s="85"/>
      <c r="T49" s="85"/>
    </row>
    <row r="50" spans="1:20" ht="15">
      <c r="A50" s="85" t="s">
        <v>1242</v>
      </c>
      <c r="B50" s="85">
        <v>11</v>
      </c>
      <c r="C50" s="85" t="s">
        <v>1214</v>
      </c>
      <c r="D50" s="85">
        <v>4</v>
      </c>
      <c r="E50" s="85" t="s">
        <v>1255</v>
      </c>
      <c r="F50" s="85">
        <v>8</v>
      </c>
      <c r="G50" s="85" t="s">
        <v>1265</v>
      </c>
      <c r="H50" s="85">
        <v>7</v>
      </c>
      <c r="I50" s="85" t="s">
        <v>254</v>
      </c>
      <c r="J50" s="85">
        <v>3</v>
      </c>
      <c r="K50" s="85"/>
      <c r="L50" s="85"/>
      <c r="M50" s="85" t="s">
        <v>432</v>
      </c>
      <c r="N50" s="85">
        <v>2</v>
      </c>
      <c r="O50" s="85"/>
      <c r="P50" s="85"/>
      <c r="Q50" s="85" t="s">
        <v>1297</v>
      </c>
      <c r="R50" s="85">
        <v>2</v>
      </c>
      <c r="S50" s="85"/>
      <c r="T50" s="85"/>
    </row>
    <row r="53" spans="1:20" ht="15" customHeight="1">
      <c r="A53" s="13" t="s">
        <v>1311</v>
      </c>
      <c r="B53" s="13" t="s">
        <v>1150</v>
      </c>
      <c r="C53" s="13" t="s">
        <v>1322</v>
      </c>
      <c r="D53" s="13" t="s">
        <v>1153</v>
      </c>
      <c r="E53" s="13" t="s">
        <v>1332</v>
      </c>
      <c r="F53" s="13" t="s">
        <v>1159</v>
      </c>
      <c r="G53" s="13" t="s">
        <v>1334</v>
      </c>
      <c r="H53" s="13" t="s">
        <v>1161</v>
      </c>
      <c r="I53" s="13" t="s">
        <v>1345</v>
      </c>
      <c r="J53" s="13" t="s">
        <v>1163</v>
      </c>
      <c r="K53" s="78" t="s">
        <v>1356</v>
      </c>
      <c r="L53" s="78" t="s">
        <v>1165</v>
      </c>
      <c r="M53" s="13" t="s">
        <v>1357</v>
      </c>
      <c r="N53" s="13" t="s">
        <v>1167</v>
      </c>
      <c r="O53" s="78" t="s">
        <v>1368</v>
      </c>
      <c r="P53" s="78" t="s">
        <v>1169</v>
      </c>
      <c r="Q53" s="13" t="s">
        <v>1369</v>
      </c>
      <c r="R53" s="13" t="s">
        <v>1171</v>
      </c>
      <c r="S53" s="78" t="s">
        <v>1380</v>
      </c>
      <c r="T53" s="78" t="s">
        <v>1172</v>
      </c>
    </row>
    <row r="54" spans="1:20" ht="15">
      <c r="A54" s="85" t="s">
        <v>1312</v>
      </c>
      <c r="B54" s="85">
        <v>14</v>
      </c>
      <c r="C54" s="85" t="s">
        <v>1312</v>
      </c>
      <c r="D54" s="85">
        <v>14</v>
      </c>
      <c r="E54" s="85" t="s">
        <v>1313</v>
      </c>
      <c r="F54" s="85">
        <v>8</v>
      </c>
      <c r="G54" s="85" t="s">
        <v>1335</v>
      </c>
      <c r="H54" s="85">
        <v>7</v>
      </c>
      <c r="I54" s="85" t="s">
        <v>1346</v>
      </c>
      <c r="J54" s="85">
        <v>3</v>
      </c>
      <c r="K54" s="85"/>
      <c r="L54" s="85"/>
      <c r="M54" s="85" t="s">
        <v>1358</v>
      </c>
      <c r="N54" s="85">
        <v>3</v>
      </c>
      <c r="O54" s="85"/>
      <c r="P54" s="85"/>
      <c r="Q54" s="85" t="s">
        <v>1370</v>
      </c>
      <c r="R54" s="85">
        <v>2</v>
      </c>
      <c r="S54" s="85"/>
      <c r="T54" s="85"/>
    </row>
    <row r="55" spans="1:20" ht="15">
      <c r="A55" s="85" t="s">
        <v>1313</v>
      </c>
      <c r="B55" s="85">
        <v>8</v>
      </c>
      <c r="C55" s="85" t="s">
        <v>1323</v>
      </c>
      <c r="D55" s="85">
        <v>5</v>
      </c>
      <c r="E55" s="85" t="s">
        <v>1314</v>
      </c>
      <c r="F55" s="85">
        <v>8</v>
      </c>
      <c r="G55" s="85" t="s">
        <v>1336</v>
      </c>
      <c r="H55" s="85">
        <v>7</v>
      </c>
      <c r="I55" s="85" t="s">
        <v>1347</v>
      </c>
      <c r="J55" s="85">
        <v>3</v>
      </c>
      <c r="K55" s="85"/>
      <c r="L55" s="85"/>
      <c r="M55" s="85" t="s">
        <v>1359</v>
      </c>
      <c r="N55" s="85">
        <v>3</v>
      </c>
      <c r="O55" s="85"/>
      <c r="P55" s="85"/>
      <c r="Q55" s="85" t="s">
        <v>1371</v>
      </c>
      <c r="R55" s="85">
        <v>2</v>
      </c>
      <c r="S55" s="85"/>
      <c r="T55" s="85"/>
    </row>
    <row r="56" spans="1:20" ht="15">
      <c r="A56" s="85" t="s">
        <v>1314</v>
      </c>
      <c r="B56" s="85">
        <v>8</v>
      </c>
      <c r="C56" s="85" t="s">
        <v>1324</v>
      </c>
      <c r="D56" s="85">
        <v>4</v>
      </c>
      <c r="E56" s="85" t="s">
        <v>1315</v>
      </c>
      <c r="F56" s="85">
        <v>8</v>
      </c>
      <c r="G56" s="85" t="s">
        <v>1337</v>
      </c>
      <c r="H56" s="85">
        <v>7</v>
      </c>
      <c r="I56" s="85" t="s">
        <v>1348</v>
      </c>
      <c r="J56" s="85">
        <v>3</v>
      </c>
      <c r="K56" s="85"/>
      <c r="L56" s="85"/>
      <c r="M56" s="85" t="s">
        <v>1360</v>
      </c>
      <c r="N56" s="85">
        <v>3</v>
      </c>
      <c r="O56" s="85"/>
      <c r="P56" s="85"/>
      <c r="Q56" s="85" t="s">
        <v>1372</v>
      </c>
      <c r="R56" s="85">
        <v>2</v>
      </c>
      <c r="S56" s="85"/>
      <c r="T56" s="85"/>
    </row>
    <row r="57" spans="1:20" ht="15">
      <c r="A57" s="85" t="s">
        <v>1315</v>
      </c>
      <c r="B57" s="85">
        <v>8</v>
      </c>
      <c r="C57" s="85" t="s">
        <v>1325</v>
      </c>
      <c r="D57" s="85">
        <v>3</v>
      </c>
      <c r="E57" s="85" t="s">
        <v>1316</v>
      </c>
      <c r="F57" s="85">
        <v>8</v>
      </c>
      <c r="G57" s="85" t="s">
        <v>1338</v>
      </c>
      <c r="H57" s="85">
        <v>7</v>
      </c>
      <c r="I57" s="85" t="s">
        <v>1349</v>
      </c>
      <c r="J57" s="85">
        <v>3</v>
      </c>
      <c r="K57" s="85"/>
      <c r="L57" s="85"/>
      <c r="M57" s="85" t="s">
        <v>1361</v>
      </c>
      <c r="N57" s="85">
        <v>3</v>
      </c>
      <c r="O57" s="85"/>
      <c r="P57" s="85"/>
      <c r="Q57" s="85" t="s">
        <v>1373</v>
      </c>
      <c r="R57" s="85">
        <v>2</v>
      </c>
      <c r="S57" s="85"/>
      <c r="T57" s="85"/>
    </row>
    <row r="58" spans="1:20" ht="15">
      <c r="A58" s="85" t="s">
        <v>1316</v>
      </c>
      <c r="B58" s="85">
        <v>8</v>
      </c>
      <c r="C58" s="85" t="s">
        <v>1326</v>
      </c>
      <c r="D58" s="85">
        <v>2</v>
      </c>
      <c r="E58" s="85" t="s">
        <v>1317</v>
      </c>
      <c r="F58" s="85">
        <v>8</v>
      </c>
      <c r="G58" s="85" t="s">
        <v>1339</v>
      </c>
      <c r="H58" s="85">
        <v>7</v>
      </c>
      <c r="I58" s="85" t="s">
        <v>1350</v>
      </c>
      <c r="J58" s="85">
        <v>3</v>
      </c>
      <c r="K58" s="85"/>
      <c r="L58" s="85"/>
      <c r="M58" s="85" t="s">
        <v>1362</v>
      </c>
      <c r="N58" s="85">
        <v>3</v>
      </c>
      <c r="O58" s="85"/>
      <c r="P58" s="85"/>
      <c r="Q58" s="85" t="s">
        <v>1374</v>
      </c>
      <c r="R58" s="85">
        <v>2</v>
      </c>
      <c r="S58" s="85"/>
      <c r="T58" s="85"/>
    </row>
    <row r="59" spans="1:20" ht="15">
      <c r="A59" s="85" t="s">
        <v>1317</v>
      </c>
      <c r="B59" s="85">
        <v>8</v>
      </c>
      <c r="C59" s="85" t="s">
        <v>1327</v>
      </c>
      <c r="D59" s="85">
        <v>2</v>
      </c>
      <c r="E59" s="85" t="s">
        <v>1318</v>
      </c>
      <c r="F59" s="85">
        <v>8</v>
      </c>
      <c r="G59" s="85" t="s">
        <v>1340</v>
      </c>
      <c r="H59" s="85">
        <v>7</v>
      </c>
      <c r="I59" s="85" t="s">
        <v>1351</v>
      </c>
      <c r="J59" s="85">
        <v>3</v>
      </c>
      <c r="K59" s="85"/>
      <c r="L59" s="85"/>
      <c r="M59" s="85" t="s">
        <v>1363</v>
      </c>
      <c r="N59" s="85">
        <v>3</v>
      </c>
      <c r="O59" s="85"/>
      <c r="P59" s="85"/>
      <c r="Q59" s="85" t="s">
        <v>1375</v>
      </c>
      <c r="R59" s="85">
        <v>2</v>
      </c>
      <c r="S59" s="85"/>
      <c r="T59" s="85"/>
    </row>
    <row r="60" spans="1:20" ht="15">
      <c r="A60" s="85" t="s">
        <v>1318</v>
      </c>
      <c r="B60" s="85">
        <v>8</v>
      </c>
      <c r="C60" s="85" t="s">
        <v>1328</v>
      </c>
      <c r="D60" s="85">
        <v>2</v>
      </c>
      <c r="E60" s="85" t="s">
        <v>1319</v>
      </c>
      <c r="F60" s="85">
        <v>8</v>
      </c>
      <c r="G60" s="85" t="s">
        <v>1341</v>
      </c>
      <c r="H60" s="85">
        <v>7</v>
      </c>
      <c r="I60" s="85" t="s">
        <v>1352</v>
      </c>
      <c r="J60" s="85">
        <v>3</v>
      </c>
      <c r="K60" s="85"/>
      <c r="L60" s="85"/>
      <c r="M60" s="85" t="s">
        <v>1364</v>
      </c>
      <c r="N60" s="85">
        <v>3</v>
      </c>
      <c r="O60" s="85"/>
      <c r="P60" s="85"/>
      <c r="Q60" s="85" t="s">
        <v>1376</v>
      </c>
      <c r="R60" s="85">
        <v>2</v>
      </c>
      <c r="S60" s="85"/>
      <c r="T60" s="85"/>
    </row>
    <row r="61" spans="1:20" ht="15">
      <c r="A61" s="85" t="s">
        <v>1319</v>
      </c>
      <c r="B61" s="85">
        <v>8</v>
      </c>
      <c r="C61" s="85" t="s">
        <v>1329</v>
      </c>
      <c r="D61" s="85">
        <v>2</v>
      </c>
      <c r="E61" s="85" t="s">
        <v>1320</v>
      </c>
      <c r="F61" s="85">
        <v>8</v>
      </c>
      <c r="G61" s="85" t="s">
        <v>1342</v>
      </c>
      <c r="H61" s="85">
        <v>7</v>
      </c>
      <c r="I61" s="85" t="s">
        <v>1353</v>
      </c>
      <c r="J61" s="85">
        <v>3</v>
      </c>
      <c r="K61" s="85"/>
      <c r="L61" s="85"/>
      <c r="M61" s="85" t="s">
        <v>1365</v>
      </c>
      <c r="N61" s="85">
        <v>3</v>
      </c>
      <c r="O61" s="85"/>
      <c r="P61" s="85"/>
      <c r="Q61" s="85" t="s">
        <v>1377</v>
      </c>
      <c r="R61" s="85">
        <v>2</v>
      </c>
      <c r="S61" s="85"/>
      <c r="T61" s="85"/>
    </row>
    <row r="62" spans="1:20" ht="15">
      <c r="A62" s="85" t="s">
        <v>1320</v>
      </c>
      <c r="B62" s="85">
        <v>8</v>
      </c>
      <c r="C62" s="85" t="s">
        <v>1330</v>
      </c>
      <c r="D62" s="85">
        <v>2</v>
      </c>
      <c r="E62" s="85" t="s">
        <v>1321</v>
      </c>
      <c r="F62" s="85">
        <v>8</v>
      </c>
      <c r="G62" s="85" t="s">
        <v>1343</v>
      </c>
      <c r="H62" s="85">
        <v>7</v>
      </c>
      <c r="I62" s="85" t="s">
        <v>1354</v>
      </c>
      <c r="J62" s="85">
        <v>3</v>
      </c>
      <c r="K62" s="85"/>
      <c r="L62" s="85"/>
      <c r="M62" s="85" t="s">
        <v>1366</v>
      </c>
      <c r="N62" s="85">
        <v>2</v>
      </c>
      <c r="O62" s="85"/>
      <c r="P62" s="85"/>
      <c r="Q62" s="85" t="s">
        <v>1378</v>
      </c>
      <c r="R62" s="85">
        <v>2</v>
      </c>
      <c r="S62" s="85"/>
      <c r="T62" s="85"/>
    </row>
    <row r="63" spans="1:20" ht="15">
      <c r="A63" s="85" t="s">
        <v>1321</v>
      </c>
      <c r="B63" s="85">
        <v>8</v>
      </c>
      <c r="C63" s="85" t="s">
        <v>1331</v>
      </c>
      <c r="D63" s="85">
        <v>2</v>
      </c>
      <c r="E63" s="85" t="s">
        <v>1333</v>
      </c>
      <c r="F63" s="85">
        <v>5</v>
      </c>
      <c r="G63" s="85" t="s">
        <v>1344</v>
      </c>
      <c r="H63" s="85">
        <v>7</v>
      </c>
      <c r="I63" s="85" t="s">
        <v>1355</v>
      </c>
      <c r="J63" s="85">
        <v>3</v>
      </c>
      <c r="K63" s="85"/>
      <c r="L63" s="85"/>
      <c r="M63" s="85" t="s">
        <v>1367</v>
      </c>
      <c r="N63" s="85">
        <v>2</v>
      </c>
      <c r="O63" s="85"/>
      <c r="P63" s="85"/>
      <c r="Q63" s="85" t="s">
        <v>1379</v>
      </c>
      <c r="R63" s="85">
        <v>2</v>
      </c>
      <c r="S63" s="85"/>
      <c r="T63" s="85"/>
    </row>
    <row r="66" spans="1:20" ht="15" customHeight="1">
      <c r="A66" s="13" t="s">
        <v>1388</v>
      </c>
      <c r="B66" s="13" t="s">
        <v>1150</v>
      </c>
      <c r="C66" s="13" t="s">
        <v>1390</v>
      </c>
      <c r="D66" s="13" t="s">
        <v>1153</v>
      </c>
      <c r="E66" s="78" t="s">
        <v>1391</v>
      </c>
      <c r="F66" s="78" t="s">
        <v>1159</v>
      </c>
      <c r="G66" s="78" t="s">
        <v>1394</v>
      </c>
      <c r="H66" s="78" t="s">
        <v>1161</v>
      </c>
      <c r="I66" s="78" t="s">
        <v>1396</v>
      </c>
      <c r="J66" s="78" t="s">
        <v>1163</v>
      </c>
      <c r="K66" s="78" t="s">
        <v>1398</v>
      </c>
      <c r="L66" s="78" t="s">
        <v>1165</v>
      </c>
      <c r="M66" s="78" t="s">
        <v>1401</v>
      </c>
      <c r="N66" s="78" t="s">
        <v>1167</v>
      </c>
      <c r="O66" s="78" t="s">
        <v>1403</v>
      </c>
      <c r="P66" s="78" t="s">
        <v>1169</v>
      </c>
      <c r="Q66" s="78" t="s">
        <v>1405</v>
      </c>
      <c r="R66" s="78" t="s">
        <v>1171</v>
      </c>
      <c r="S66" s="78" t="s">
        <v>1407</v>
      </c>
      <c r="T66" s="78" t="s">
        <v>1172</v>
      </c>
    </row>
    <row r="67" spans="1:20" ht="15">
      <c r="A67" s="78" t="s">
        <v>243</v>
      </c>
      <c r="B67" s="78">
        <v>14</v>
      </c>
      <c r="C67" s="78" t="s">
        <v>243</v>
      </c>
      <c r="D67" s="78">
        <v>14</v>
      </c>
      <c r="E67" s="78"/>
      <c r="F67" s="78"/>
      <c r="G67" s="78"/>
      <c r="H67" s="78"/>
      <c r="I67" s="78"/>
      <c r="J67" s="78"/>
      <c r="K67" s="78"/>
      <c r="L67" s="78"/>
      <c r="M67" s="78"/>
      <c r="N67" s="78"/>
      <c r="O67" s="78"/>
      <c r="P67" s="78"/>
      <c r="Q67" s="78"/>
      <c r="R67" s="78"/>
      <c r="S67" s="78"/>
      <c r="T67" s="78"/>
    </row>
    <row r="70" spans="1:20" ht="15" customHeight="1">
      <c r="A70" s="13" t="s">
        <v>1389</v>
      </c>
      <c r="B70" s="13" t="s">
        <v>1150</v>
      </c>
      <c r="C70" s="13" t="s">
        <v>1392</v>
      </c>
      <c r="D70" s="13" t="s">
        <v>1153</v>
      </c>
      <c r="E70" s="13" t="s">
        <v>1393</v>
      </c>
      <c r="F70" s="13" t="s">
        <v>1159</v>
      </c>
      <c r="G70" s="13" t="s">
        <v>1395</v>
      </c>
      <c r="H70" s="13" t="s">
        <v>1161</v>
      </c>
      <c r="I70" s="13" t="s">
        <v>1397</v>
      </c>
      <c r="J70" s="13" t="s">
        <v>1163</v>
      </c>
      <c r="K70" s="13" t="s">
        <v>1400</v>
      </c>
      <c r="L70" s="13" t="s">
        <v>1165</v>
      </c>
      <c r="M70" s="13" t="s">
        <v>1402</v>
      </c>
      <c r="N70" s="13" t="s">
        <v>1167</v>
      </c>
      <c r="O70" s="13" t="s">
        <v>1404</v>
      </c>
      <c r="P70" s="13" t="s">
        <v>1169</v>
      </c>
      <c r="Q70" s="13" t="s">
        <v>1406</v>
      </c>
      <c r="R70" s="13" t="s">
        <v>1171</v>
      </c>
      <c r="S70" s="78" t="s">
        <v>1408</v>
      </c>
      <c r="T70" s="78" t="s">
        <v>1172</v>
      </c>
    </row>
    <row r="71" spans="1:20" ht="15">
      <c r="A71" s="78" t="s">
        <v>243</v>
      </c>
      <c r="B71" s="78">
        <v>25</v>
      </c>
      <c r="C71" s="78" t="s">
        <v>243</v>
      </c>
      <c r="D71" s="78">
        <v>6</v>
      </c>
      <c r="E71" s="78" t="s">
        <v>249</v>
      </c>
      <c r="F71" s="78">
        <v>8</v>
      </c>
      <c r="G71" s="78" t="s">
        <v>243</v>
      </c>
      <c r="H71" s="78">
        <v>7</v>
      </c>
      <c r="I71" s="78" t="s">
        <v>243</v>
      </c>
      <c r="J71" s="78">
        <v>4</v>
      </c>
      <c r="K71" s="78" t="s">
        <v>263</v>
      </c>
      <c r="L71" s="78">
        <v>1</v>
      </c>
      <c r="M71" s="78" t="s">
        <v>237</v>
      </c>
      <c r="N71" s="78">
        <v>1</v>
      </c>
      <c r="O71" s="78" t="s">
        <v>252</v>
      </c>
      <c r="P71" s="78">
        <v>1</v>
      </c>
      <c r="Q71" s="78" t="s">
        <v>213</v>
      </c>
      <c r="R71" s="78">
        <v>1</v>
      </c>
      <c r="S71" s="78"/>
      <c r="T71" s="78"/>
    </row>
    <row r="72" spans="1:20" ht="15">
      <c r="A72" s="78" t="s">
        <v>249</v>
      </c>
      <c r="B72" s="78">
        <v>8</v>
      </c>
      <c r="C72" s="78" t="s">
        <v>212</v>
      </c>
      <c r="D72" s="78">
        <v>5</v>
      </c>
      <c r="E72" s="78" t="s">
        <v>243</v>
      </c>
      <c r="F72" s="78">
        <v>8</v>
      </c>
      <c r="G72" s="78" t="s">
        <v>241</v>
      </c>
      <c r="H72" s="78">
        <v>5</v>
      </c>
      <c r="I72" s="78" t="s">
        <v>239</v>
      </c>
      <c r="J72" s="78">
        <v>3</v>
      </c>
      <c r="K72" s="78" t="s">
        <v>248</v>
      </c>
      <c r="L72" s="78">
        <v>1</v>
      </c>
      <c r="M72" s="78"/>
      <c r="N72" s="78"/>
      <c r="O72" s="78"/>
      <c r="P72" s="78"/>
      <c r="Q72" s="78"/>
      <c r="R72" s="78"/>
      <c r="S72" s="78"/>
      <c r="T72" s="78"/>
    </row>
    <row r="73" spans="1:20" ht="15">
      <c r="A73" s="78" t="s">
        <v>212</v>
      </c>
      <c r="B73" s="78">
        <v>7</v>
      </c>
      <c r="C73" s="78" t="s">
        <v>244</v>
      </c>
      <c r="D73" s="78">
        <v>3</v>
      </c>
      <c r="E73" s="78" t="s">
        <v>250</v>
      </c>
      <c r="F73" s="78">
        <v>5</v>
      </c>
      <c r="G73" s="78" t="s">
        <v>256</v>
      </c>
      <c r="H73" s="78">
        <v>3</v>
      </c>
      <c r="I73" s="78" t="s">
        <v>254</v>
      </c>
      <c r="J73" s="78">
        <v>3</v>
      </c>
      <c r="K73" s="78" t="s">
        <v>260</v>
      </c>
      <c r="L73" s="78">
        <v>1</v>
      </c>
      <c r="M73" s="78"/>
      <c r="N73" s="78"/>
      <c r="O73" s="78"/>
      <c r="P73" s="78"/>
      <c r="Q73" s="78"/>
      <c r="R73" s="78"/>
      <c r="S73" s="78"/>
      <c r="T73" s="78"/>
    </row>
    <row r="74" spans="1:20" ht="15">
      <c r="A74" s="78" t="s">
        <v>241</v>
      </c>
      <c r="B74" s="78">
        <v>5</v>
      </c>
      <c r="C74" s="78" t="s">
        <v>253</v>
      </c>
      <c r="D74" s="78">
        <v>3</v>
      </c>
      <c r="E74" s="78" t="s">
        <v>216</v>
      </c>
      <c r="F74" s="78">
        <v>2</v>
      </c>
      <c r="G74" s="78" t="s">
        <v>255</v>
      </c>
      <c r="H74" s="78">
        <v>3</v>
      </c>
      <c r="I74" s="78" t="s">
        <v>246</v>
      </c>
      <c r="J74" s="78">
        <v>2</v>
      </c>
      <c r="K74" s="78" t="s">
        <v>259</v>
      </c>
      <c r="L74" s="78">
        <v>1</v>
      </c>
      <c r="M74" s="78"/>
      <c r="N74" s="78"/>
      <c r="O74" s="78"/>
      <c r="P74" s="78"/>
      <c r="Q74" s="78"/>
      <c r="R74" s="78"/>
      <c r="S74" s="78"/>
      <c r="T74" s="78"/>
    </row>
    <row r="75" spans="1:20" ht="15">
      <c r="A75" s="78" t="s">
        <v>250</v>
      </c>
      <c r="B75" s="78">
        <v>5</v>
      </c>
      <c r="C75" s="78" t="s">
        <v>257</v>
      </c>
      <c r="D75" s="78">
        <v>3</v>
      </c>
      <c r="E75" s="78" t="s">
        <v>218</v>
      </c>
      <c r="F75" s="78">
        <v>1</v>
      </c>
      <c r="G75" s="78"/>
      <c r="H75" s="78"/>
      <c r="I75" s="78" t="s">
        <v>212</v>
      </c>
      <c r="J75" s="78">
        <v>2</v>
      </c>
      <c r="K75" s="78"/>
      <c r="L75" s="78"/>
      <c r="M75" s="78"/>
      <c r="N75" s="78"/>
      <c r="O75" s="78"/>
      <c r="P75" s="78"/>
      <c r="Q75" s="78"/>
      <c r="R75" s="78"/>
      <c r="S75" s="78"/>
      <c r="T75" s="78"/>
    </row>
    <row r="76" spans="1:20" ht="15">
      <c r="A76" s="78" t="s">
        <v>246</v>
      </c>
      <c r="B76" s="78">
        <v>4</v>
      </c>
      <c r="C76" s="78" t="s">
        <v>251</v>
      </c>
      <c r="D76" s="78">
        <v>2</v>
      </c>
      <c r="E76" s="78"/>
      <c r="F76" s="78"/>
      <c r="G76" s="78"/>
      <c r="H76" s="78"/>
      <c r="I76" s="78" t="s">
        <v>258</v>
      </c>
      <c r="J76" s="78">
        <v>2</v>
      </c>
      <c r="K76" s="78"/>
      <c r="L76" s="78"/>
      <c r="M76" s="78"/>
      <c r="N76" s="78"/>
      <c r="O76" s="78"/>
      <c r="P76" s="78"/>
      <c r="Q76" s="78"/>
      <c r="R76" s="78"/>
      <c r="S76" s="78"/>
      <c r="T76" s="78"/>
    </row>
    <row r="77" spans="1:20" ht="15">
      <c r="A77" s="78" t="s">
        <v>244</v>
      </c>
      <c r="B77" s="78">
        <v>3</v>
      </c>
      <c r="C77" s="78" t="s">
        <v>246</v>
      </c>
      <c r="D77" s="78">
        <v>2</v>
      </c>
      <c r="E77" s="78"/>
      <c r="F77" s="78"/>
      <c r="G77" s="78"/>
      <c r="H77" s="78"/>
      <c r="I77" s="78" t="s">
        <v>1399</v>
      </c>
      <c r="J77" s="78">
        <v>1</v>
      </c>
      <c r="K77" s="78"/>
      <c r="L77" s="78"/>
      <c r="M77" s="78"/>
      <c r="N77" s="78"/>
      <c r="O77" s="78"/>
      <c r="P77" s="78"/>
      <c r="Q77" s="78"/>
      <c r="R77" s="78"/>
      <c r="S77" s="78"/>
      <c r="T77" s="78"/>
    </row>
    <row r="78" spans="1:20" ht="15">
      <c r="A78" s="78" t="s">
        <v>256</v>
      </c>
      <c r="B78" s="78">
        <v>3</v>
      </c>
      <c r="C78" s="78" t="s">
        <v>264</v>
      </c>
      <c r="D78" s="78">
        <v>2</v>
      </c>
      <c r="E78" s="78"/>
      <c r="F78" s="78"/>
      <c r="G78" s="78"/>
      <c r="H78" s="78"/>
      <c r="I78" s="78"/>
      <c r="J78" s="78"/>
      <c r="K78" s="78"/>
      <c r="L78" s="78"/>
      <c r="M78" s="78"/>
      <c r="N78" s="78"/>
      <c r="O78" s="78"/>
      <c r="P78" s="78"/>
      <c r="Q78" s="78"/>
      <c r="R78" s="78"/>
      <c r="S78" s="78"/>
      <c r="T78" s="78"/>
    </row>
    <row r="79" spans="1:20" ht="15">
      <c r="A79" s="78" t="s">
        <v>255</v>
      </c>
      <c r="B79" s="78">
        <v>3</v>
      </c>
      <c r="C79" s="78" t="s">
        <v>266</v>
      </c>
      <c r="D79" s="78">
        <v>2</v>
      </c>
      <c r="E79" s="78"/>
      <c r="F79" s="78"/>
      <c r="G79" s="78"/>
      <c r="H79" s="78"/>
      <c r="I79" s="78"/>
      <c r="J79" s="78"/>
      <c r="K79" s="78"/>
      <c r="L79" s="78"/>
      <c r="M79" s="78"/>
      <c r="N79" s="78"/>
      <c r="O79" s="78"/>
      <c r="P79" s="78"/>
      <c r="Q79" s="78"/>
      <c r="R79" s="78"/>
      <c r="S79" s="78"/>
      <c r="T79" s="78"/>
    </row>
    <row r="80" spans="1:20" ht="15">
      <c r="A80" s="78" t="s">
        <v>239</v>
      </c>
      <c r="B80" s="78">
        <v>3</v>
      </c>
      <c r="C80" s="78" t="s">
        <v>267</v>
      </c>
      <c r="D80" s="78">
        <v>1</v>
      </c>
      <c r="E80" s="78"/>
      <c r="F80" s="78"/>
      <c r="G80" s="78"/>
      <c r="H80" s="78"/>
      <c r="I80" s="78"/>
      <c r="J80" s="78"/>
      <c r="K80" s="78"/>
      <c r="L80" s="78"/>
      <c r="M80" s="78"/>
      <c r="N80" s="78"/>
      <c r="O80" s="78"/>
      <c r="P80" s="78"/>
      <c r="Q80" s="78"/>
      <c r="R80" s="78"/>
      <c r="S80" s="78"/>
      <c r="T80" s="78"/>
    </row>
    <row r="83" spans="1:20" ht="15" customHeight="1">
      <c r="A83" s="13" t="s">
        <v>1416</v>
      </c>
      <c r="B83" s="13" t="s">
        <v>1150</v>
      </c>
      <c r="C83" s="13" t="s">
        <v>1417</v>
      </c>
      <c r="D83" s="13" t="s">
        <v>1153</v>
      </c>
      <c r="E83" s="13" t="s">
        <v>1418</v>
      </c>
      <c r="F83" s="13" t="s">
        <v>1159</v>
      </c>
      <c r="G83" s="13" t="s">
        <v>1419</v>
      </c>
      <c r="H83" s="13" t="s">
        <v>1161</v>
      </c>
      <c r="I83" s="13" t="s">
        <v>1420</v>
      </c>
      <c r="J83" s="13" t="s">
        <v>1163</v>
      </c>
      <c r="K83" s="13" t="s">
        <v>1421</v>
      </c>
      <c r="L83" s="13" t="s">
        <v>1165</v>
      </c>
      <c r="M83" s="13" t="s">
        <v>1422</v>
      </c>
      <c r="N83" s="13" t="s">
        <v>1167</v>
      </c>
      <c r="O83" s="13" t="s">
        <v>1423</v>
      </c>
      <c r="P83" s="13" t="s">
        <v>1169</v>
      </c>
      <c r="Q83" s="13" t="s">
        <v>1424</v>
      </c>
      <c r="R83" s="13" t="s">
        <v>1171</v>
      </c>
      <c r="S83" s="13" t="s">
        <v>1425</v>
      </c>
      <c r="T83" s="13" t="s">
        <v>1172</v>
      </c>
    </row>
    <row r="84" spans="1:20" ht="15">
      <c r="A84" s="115" t="s">
        <v>259</v>
      </c>
      <c r="B84" s="78">
        <v>276930</v>
      </c>
      <c r="C84" s="115" t="s">
        <v>253</v>
      </c>
      <c r="D84" s="78">
        <v>212746</v>
      </c>
      <c r="E84" s="115" t="s">
        <v>215</v>
      </c>
      <c r="F84" s="78">
        <v>64452</v>
      </c>
      <c r="G84" s="115" t="s">
        <v>227</v>
      </c>
      <c r="H84" s="78">
        <v>50783</v>
      </c>
      <c r="I84" s="115" t="s">
        <v>234</v>
      </c>
      <c r="J84" s="78">
        <v>167742</v>
      </c>
      <c r="K84" s="115" t="s">
        <v>259</v>
      </c>
      <c r="L84" s="78">
        <v>276930</v>
      </c>
      <c r="M84" s="115" t="s">
        <v>238</v>
      </c>
      <c r="N84" s="78">
        <v>13115</v>
      </c>
      <c r="O84" s="115" t="s">
        <v>225</v>
      </c>
      <c r="P84" s="78">
        <v>40501</v>
      </c>
      <c r="Q84" s="115" t="s">
        <v>214</v>
      </c>
      <c r="R84" s="78">
        <v>18675</v>
      </c>
      <c r="S84" s="115" t="s">
        <v>226</v>
      </c>
      <c r="T84" s="78">
        <v>4488</v>
      </c>
    </row>
    <row r="85" spans="1:20" ht="15">
      <c r="A85" s="115" t="s">
        <v>253</v>
      </c>
      <c r="B85" s="78">
        <v>212746</v>
      </c>
      <c r="C85" s="115" t="s">
        <v>251</v>
      </c>
      <c r="D85" s="78">
        <v>119230</v>
      </c>
      <c r="E85" s="115" t="s">
        <v>250</v>
      </c>
      <c r="F85" s="78">
        <v>46605</v>
      </c>
      <c r="G85" s="115" t="s">
        <v>241</v>
      </c>
      <c r="H85" s="78">
        <v>24342</v>
      </c>
      <c r="I85" s="115" t="s">
        <v>240</v>
      </c>
      <c r="J85" s="78">
        <v>40931</v>
      </c>
      <c r="K85" s="115" t="s">
        <v>212</v>
      </c>
      <c r="L85" s="78">
        <v>22703</v>
      </c>
      <c r="M85" s="115" t="s">
        <v>237</v>
      </c>
      <c r="N85" s="78">
        <v>678</v>
      </c>
      <c r="O85" s="115" t="s">
        <v>252</v>
      </c>
      <c r="P85" s="78">
        <v>2</v>
      </c>
      <c r="Q85" s="115" t="s">
        <v>213</v>
      </c>
      <c r="R85" s="78">
        <v>4081</v>
      </c>
      <c r="S85" s="115"/>
      <c r="T85" s="78"/>
    </row>
    <row r="86" spans="1:20" ht="15">
      <c r="A86" s="115" t="s">
        <v>234</v>
      </c>
      <c r="B86" s="78">
        <v>167742</v>
      </c>
      <c r="C86" s="115" t="s">
        <v>257</v>
      </c>
      <c r="D86" s="78">
        <v>65410</v>
      </c>
      <c r="E86" s="115" t="s">
        <v>217</v>
      </c>
      <c r="F86" s="78">
        <v>20833</v>
      </c>
      <c r="G86" s="115" t="s">
        <v>229</v>
      </c>
      <c r="H86" s="78">
        <v>14820</v>
      </c>
      <c r="I86" s="115" t="s">
        <v>246</v>
      </c>
      <c r="J86" s="78">
        <v>15391</v>
      </c>
      <c r="K86" s="115" t="s">
        <v>263</v>
      </c>
      <c r="L86" s="78">
        <v>3011</v>
      </c>
      <c r="M86" s="115"/>
      <c r="N86" s="78"/>
      <c r="O86" s="115"/>
      <c r="P86" s="78"/>
      <c r="Q86" s="115"/>
      <c r="R86" s="78"/>
      <c r="S86" s="115"/>
      <c r="T86" s="78"/>
    </row>
    <row r="87" spans="1:20" ht="15">
      <c r="A87" s="115" t="s">
        <v>251</v>
      </c>
      <c r="B87" s="78">
        <v>119230</v>
      </c>
      <c r="C87" s="115" t="s">
        <v>247</v>
      </c>
      <c r="D87" s="78">
        <v>37715</v>
      </c>
      <c r="E87" s="115" t="s">
        <v>223</v>
      </c>
      <c r="F87" s="78">
        <v>12488</v>
      </c>
      <c r="G87" s="115" t="s">
        <v>235</v>
      </c>
      <c r="H87" s="78">
        <v>3379</v>
      </c>
      <c r="I87" s="115" t="s">
        <v>258</v>
      </c>
      <c r="J87" s="78">
        <v>12885</v>
      </c>
      <c r="K87" s="115" t="s">
        <v>260</v>
      </c>
      <c r="L87" s="78">
        <v>1179</v>
      </c>
      <c r="M87" s="115"/>
      <c r="N87" s="78"/>
      <c r="O87" s="115"/>
      <c r="P87" s="78"/>
      <c r="Q87" s="115"/>
      <c r="R87" s="78"/>
      <c r="S87" s="115"/>
      <c r="T87" s="78"/>
    </row>
    <row r="88" spans="1:20" ht="15">
      <c r="A88" s="115" t="s">
        <v>257</v>
      </c>
      <c r="B88" s="78">
        <v>65410</v>
      </c>
      <c r="C88" s="115" t="s">
        <v>264</v>
      </c>
      <c r="D88" s="78">
        <v>7881</v>
      </c>
      <c r="E88" s="115" t="s">
        <v>219</v>
      </c>
      <c r="F88" s="78">
        <v>9458</v>
      </c>
      <c r="G88" s="115" t="s">
        <v>228</v>
      </c>
      <c r="H88" s="78">
        <v>2514</v>
      </c>
      <c r="I88" s="115" t="s">
        <v>254</v>
      </c>
      <c r="J88" s="78">
        <v>9350</v>
      </c>
      <c r="K88" s="115" t="s">
        <v>248</v>
      </c>
      <c r="L88" s="78">
        <v>0</v>
      </c>
      <c r="M88" s="115"/>
      <c r="N88" s="78"/>
      <c r="O88" s="115"/>
      <c r="P88" s="78"/>
      <c r="Q88" s="115"/>
      <c r="R88" s="78"/>
      <c r="S88" s="115"/>
      <c r="T88" s="78"/>
    </row>
    <row r="89" spans="1:20" ht="15">
      <c r="A89" s="115" t="s">
        <v>215</v>
      </c>
      <c r="B89" s="78">
        <v>64452</v>
      </c>
      <c r="C89" s="115" t="s">
        <v>233</v>
      </c>
      <c r="D89" s="78">
        <v>4660</v>
      </c>
      <c r="E89" s="115" t="s">
        <v>218</v>
      </c>
      <c r="F89" s="78">
        <v>2605</v>
      </c>
      <c r="G89" s="115" t="s">
        <v>256</v>
      </c>
      <c r="H89" s="78">
        <v>2452</v>
      </c>
      <c r="I89" s="115" t="s">
        <v>239</v>
      </c>
      <c r="J89" s="78">
        <v>3296</v>
      </c>
      <c r="K89" s="115"/>
      <c r="L89" s="78"/>
      <c r="M89" s="115"/>
      <c r="N89" s="78"/>
      <c r="O89" s="115"/>
      <c r="P89" s="78"/>
      <c r="Q89" s="115"/>
      <c r="R89" s="78"/>
      <c r="S89" s="115"/>
      <c r="T89" s="78"/>
    </row>
    <row r="90" spans="1:20" ht="15">
      <c r="A90" s="115" t="s">
        <v>227</v>
      </c>
      <c r="B90" s="78">
        <v>50783</v>
      </c>
      <c r="C90" s="115" t="s">
        <v>236</v>
      </c>
      <c r="D90" s="78">
        <v>4545</v>
      </c>
      <c r="E90" s="115" t="s">
        <v>249</v>
      </c>
      <c r="F90" s="78">
        <v>2464</v>
      </c>
      <c r="G90" s="115" t="s">
        <v>231</v>
      </c>
      <c r="H90" s="78">
        <v>925</v>
      </c>
      <c r="I90" s="115"/>
      <c r="J90" s="78"/>
      <c r="K90" s="115"/>
      <c r="L90" s="78"/>
      <c r="M90" s="115"/>
      <c r="N90" s="78"/>
      <c r="O90" s="115"/>
      <c r="P90" s="78"/>
      <c r="Q90" s="115"/>
      <c r="R90" s="78"/>
      <c r="S90" s="115"/>
      <c r="T90" s="78"/>
    </row>
    <row r="91" spans="1:20" ht="15">
      <c r="A91" s="115" t="s">
        <v>250</v>
      </c>
      <c r="B91" s="78">
        <v>46605</v>
      </c>
      <c r="C91" s="115" t="s">
        <v>261</v>
      </c>
      <c r="D91" s="78">
        <v>4003</v>
      </c>
      <c r="E91" s="115" t="s">
        <v>220</v>
      </c>
      <c r="F91" s="78">
        <v>1750</v>
      </c>
      <c r="G91" s="115" t="s">
        <v>242</v>
      </c>
      <c r="H91" s="78">
        <v>79</v>
      </c>
      <c r="I91" s="115"/>
      <c r="J91" s="78"/>
      <c r="K91" s="115"/>
      <c r="L91" s="78"/>
      <c r="M91" s="115"/>
      <c r="N91" s="78"/>
      <c r="O91" s="115"/>
      <c r="P91" s="78"/>
      <c r="Q91" s="115"/>
      <c r="R91" s="78"/>
      <c r="S91" s="115"/>
      <c r="T91" s="78"/>
    </row>
    <row r="92" spans="1:20" ht="15">
      <c r="A92" s="115" t="s">
        <v>240</v>
      </c>
      <c r="B92" s="78">
        <v>40931</v>
      </c>
      <c r="C92" s="115" t="s">
        <v>266</v>
      </c>
      <c r="D92" s="78">
        <v>3771</v>
      </c>
      <c r="E92" s="115" t="s">
        <v>221</v>
      </c>
      <c r="F92" s="78">
        <v>493</v>
      </c>
      <c r="G92" s="115" t="s">
        <v>255</v>
      </c>
      <c r="H92" s="78">
        <v>17</v>
      </c>
      <c r="I92" s="115"/>
      <c r="J92" s="78"/>
      <c r="K92" s="115"/>
      <c r="L92" s="78"/>
      <c r="M92" s="115"/>
      <c r="N92" s="78"/>
      <c r="O92" s="115"/>
      <c r="P92" s="78"/>
      <c r="Q92" s="115"/>
      <c r="R92" s="78"/>
      <c r="S92" s="115"/>
      <c r="T92" s="78"/>
    </row>
    <row r="93" spans="1:20" ht="15">
      <c r="A93" s="115" t="s">
        <v>225</v>
      </c>
      <c r="B93" s="78">
        <v>40501</v>
      </c>
      <c r="C93" s="115" t="s">
        <v>243</v>
      </c>
      <c r="D93" s="78">
        <v>3625</v>
      </c>
      <c r="E93" s="115" t="s">
        <v>216</v>
      </c>
      <c r="F93" s="78">
        <v>163</v>
      </c>
      <c r="G93" s="115"/>
      <c r="H93" s="78"/>
      <c r="I93" s="115"/>
      <c r="J93" s="78"/>
      <c r="K93" s="115"/>
      <c r="L93" s="78"/>
      <c r="M93" s="115"/>
      <c r="N93" s="78"/>
      <c r="O93" s="115"/>
      <c r="P93" s="78"/>
      <c r="Q93" s="115"/>
      <c r="R93" s="78"/>
      <c r="S93" s="115"/>
      <c r="T93" s="78"/>
    </row>
  </sheetData>
  <hyperlinks>
    <hyperlink ref="A2" r:id="rId1" display="http://r.socialstudio.radian6.com/89a2130e-08e8-4584-b2b9-103e433fff17"/>
    <hyperlink ref="A3" r:id="rId2" display="https://twitter.com/PwCDigital/status/1131214001638129666"/>
    <hyperlink ref="A4" r:id="rId3" display="https://www.pwc.com/us/en/services/consulting/cybersecurity/business-driven-cybersecurity.html?WT.mc_id=CT1-PL52-DM2-TR1-LS4-ND30-TTA4-CN_DigitalTrustInsightsSpring2019-&amp;eq=CT1-PL52-DM2-CN_DigitalTrustInsightsSpring2019"/>
    <hyperlink ref="A5" r:id="rId4" display="https://twitter.com/PwCDigital/status/1131200296951136256"/>
    <hyperlink ref="A6" r:id="rId5" display="https://twitter.com/PwCDigital/status/1129371199249756160"/>
    <hyperlink ref="A7" r:id="rId6" display="https://www.digitalpulse.pwc.com.au/three-ways-drive-business-change/"/>
    <hyperlink ref="A8" r:id="rId7" display="https://www.fastcompany.com/90351938/what-to-do-instead-of-trying-to-find-meaningful-work?partner=rss&amp;utm_source=feedburner&amp;utm_medium=feed&amp;utm_campaign=feedburner+fastcompany&amp;utm_content=feedburner"/>
    <hyperlink ref="A9" r:id="rId8" display="https://www.strategy-business.com/article/ROX-How-to-get-started-with-the-new-experience-metric?gko=084ff&amp;sf210110951=1"/>
    <hyperlink ref="A10" r:id="rId9" display="https://twitter.com/PwCAdvisory/status/1131606057908883457"/>
    <hyperlink ref="A11" r:id="rId10" display="https://twitter.com/PwCDigital/status/1131916518185476096"/>
    <hyperlink ref="C2" r:id="rId11" display="https://twitter.com/PwCDigital/status/1131214001638129666"/>
    <hyperlink ref="C3" r:id="rId12" display="https://twitter.com/PwCDigital/status/1131200296951136256"/>
    <hyperlink ref="C4" r:id="rId13" display="https://www.strategy-business.com/article/ROX-How-to-get-started-with-the-new-experience-metric?gko=084ff&amp;sf210110951=1"/>
    <hyperlink ref="C5" r:id="rId14" display="https://www.pwc.com/us/en/services/consulting/cybersecurity/business-driven-cybersecurity.html?WT.mc_id=CT1-PL52-DM2-TR1-LS4-ND30-TTA4-CN_DigitalTrustInsightsSpring2019-&amp;eq=CT1-PL52-DM2-CN_DigitalTrustInsightsSpring2019"/>
    <hyperlink ref="C6" r:id="rId15" display="https://www.digitalpulse.pwc.com.au/three-ways-drive-business-change/"/>
    <hyperlink ref="C7" r:id="rId16" display="https://www.fastcompany.com/90351938/what-to-do-instead-of-trying-to-find-meaningful-work?partner=rss&amp;utm_source=feedburner&amp;utm_medium=feed&amp;utm_campaign=feedburner+fastcompany&amp;utm_content=feedburner"/>
    <hyperlink ref="C8" r:id="rId17" display="https://twitter.com/PwCAdvisory/status/1131606057908883457"/>
    <hyperlink ref="C9" r:id="rId18" display="https://twitter.com/PwCDigital/status/1129043210653831169"/>
    <hyperlink ref="C10" r:id="rId19" display="https://twitter.com/PwCAdvisory/status/1129045834916618241"/>
    <hyperlink ref="C11" r:id="rId20" display="https://twitter.com/PwCDigital/status/1129067950105923586"/>
    <hyperlink ref="E2" r:id="rId21" display="http://r.socialstudio.radian6.com/89a2130e-08e8-4584-b2b9-103e433fff17"/>
    <hyperlink ref="E3" r:id="rId22" display="https://dy.si/ocQGh"/>
    <hyperlink ref="E4" r:id="rId23" display="https://dy.si/ZRZe5"/>
    <hyperlink ref="E5" r:id="rId24" display="https://dy.si/38TKB"/>
    <hyperlink ref="E6" r:id="rId25" display="https://dy.si/MfB3LJ2"/>
    <hyperlink ref="G2" r:id="rId26" display="https://www.networkworld.com/article/3396128/the-state-of-enterprise-iot-companies-want-solutions-for-these-4-areas.html?utm_source=twitter&amp;utm_medium=social&amp;utm_campaign=organic&amp;ffc1e35f=6f633bce"/>
    <hyperlink ref="G3" r:id="rId27" display="https://www.networkworld.com/article/3396128/the-state-of-enterprise-iot-companies-want-solutions-for-these-4-areas.html?utm_source=twitter&amp;utm_medium=social&amp;utm_campaign=organic"/>
    <hyperlink ref="G4" r:id="rId28" display="https://twitter.com/networkworld/status/1130872128344121344?b538c9c0=cad7ba26"/>
    <hyperlink ref="I2" r:id="rId29" display="https://digital.pwc.com/content/pwc-digital/en/products/connected-solutions.html?WT.mc_id=CT1-PL52-DM1-TR1-LS4-ND30-TTA5-CN_ConnectedSolutions2019-ConnectedSolutions-TW&amp;eq=CT1-PL52-DM1-CN_ConnectedSolutions2019-ConnectedSolutions-TW"/>
    <hyperlink ref="I3" r:id="rId30" display="https://www.pwc.com/us/en/library/fit-for-growth/automation-diagnostic.html?WT.mc_id=CT1-PL52-DM1-TR1-LS4-ND30-TTA2-CN_FFGAutomationToolDiagnostic-TP&amp;eq=CT1-PL52-DM1-CN_FFGAutomationToolDiagnostic-TP"/>
    <hyperlink ref="I4" r:id="rId31" display="https://twitter.com/centurylink/status/1131602658320474117"/>
    <hyperlink ref="K2" r:id="rId32" display="https://www.pwc.com/us/en/library/workforce-of-the-future/fulfillment-at-work.html"/>
    <hyperlink ref="K3" r:id="rId33" display="https://www.applytracking.com/tp/rj6-hbPOi_J_K"/>
    <hyperlink ref="K4" r:id="rId34" display="https://www.wsj.com/articles/the-most-anxious-generation-goes-to-work-11557418951"/>
    <hyperlink ref="M2" r:id="rId35" display="https://pwcspain.smh.re/0Co"/>
    <hyperlink ref="M3" r:id="rId36" display="https://pwcspain.smh.re/0Cn"/>
    <hyperlink ref="O2" r:id="rId37" display="https://twitter.com/PwCDigital/status/1129371199249756160"/>
    <hyperlink ref="Q2" r:id="rId38" display="https://www.pwc.com/us/en/services/consulting/cybersecurity/business-driven-cybersecurity.html?WT.mc_id=CT1-PL52-DM2-TR1-LS4-ND30-TTA4-CN_DigitalTrustInsightsSpring2019-&amp;eq=CT1-PL52-DM2-CN_DigitalTrustInsightsSpring2019"/>
    <hyperlink ref="S2" r:id="rId39" display="https://lnkd.in/dzswgEz"/>
  </hyperlinks>
  <printOptions/>
  <pageMargins left="0.7" right="0.7" top="0.75" bottom="0.75" header="0.3" footer="0.3"/>
  <pageSetup orientation="portrait" paperSize="9"/>
  <tableParts>
    <tablePart r:id="rId45"/>
    <tablePart r:id="rId43"/>
    <tablePart r:id="rId41"/>
    <tablePart r:id="rId42"/>
    <tablePart r:id="rId44"/>
    <tablePart r:id="rId40"/>
    <tablePart r:id="rId46"/>
    <tablePart r:id="rId4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2019-05-24T20:32:56Z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