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<sst xmlns="http://schemas.openxmlformats.org/spreadsheetml/2006/main" count="3278" uniqueCount="970">
  <si>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</si>
  <si>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</si>
  <si>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</si>
  <si>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</si>
  <si>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</si>
  <si>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</si>
  <si>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</si>
  <si>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</si>
  <si>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</si>
  <si>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</si>
  <si>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</si>
  <si>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</si>
  <si>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</si>
  <si>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</si>
  <si>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</si>
  <si>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</si>
  <si>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</si>
  <si>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</si>
  <si>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</si>
  <si>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</si>
  <si>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</si>
  <si>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</si>
  <si>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</si>
  <si>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</si>
  <si>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</si>
  <si>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</si>
  <si>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</si>
  <si>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</si>
  <si>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</si>
  <si>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</si>
  <si>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</si>
  <si>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</si>
  <si>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</si>
  <si>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</si>
  <si>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</si>
  <si>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</si>
  <si>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</si>
  <si>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</si>
  <si>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</si>
  <si>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</si>
  <si>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</si>
  <si>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</si>
  <si>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</si>
  <si>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</si>
  <si>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</si>
  <si>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</si>
  <si>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</si>
  <si>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</si>
  <si>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</si>
  <si>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</si>
  <si>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</si>
  <si>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</si>
  <si>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</si>
  <si>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</si>
  <si>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</si>
  <si>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</si>
  <si>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</si>
  <si>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</si>
  <si>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</si>
  <si>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</si>
  <si>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</si>
  <si>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</si>
  <si>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</si>
  <si>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</si>
  <si>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</si>
  <si>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</si>
  <si>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</si>
  <si>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</si>
  <si>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</si>
  <si>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</si>
  <si>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</si>
  <si>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</si>
  <si>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</si>
  <si>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</si>
  <si>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</si>
  <si>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</si>
  <si>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</si>
  <si>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</si>
  <si>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</si>
  <si>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</si>
  <si>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</si>
  <si>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</si>
  <si>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</si>
  <si>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</si>
  <si>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</si>
  <si>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</si>
  <si>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</si>
  <si>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</si>
  <si>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</si>
  <si>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</si>
  <si>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</si>
  <si>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</si>
  <si>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</si>
  <si>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</si>
  <si>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</si>
  <si>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</si>
  <si>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</si>
  <si>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</si>
  <si>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</si>
  <si>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</si>
  <si>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</si>
  <si>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</si>
  <si>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</si>
  <si>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</si>
  <si>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</si>
  <si>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</si>
  <si>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</si>
  <si>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</si>
  <si>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</si>
  <si>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</si>
  <si>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</si>
  <si>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</si>
  <si>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</si>
  <si>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</si>
  <si>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</si>
  <si>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</si>
  <si>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</si>
  <si>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</si>
  <si>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</si>
  <si>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</si>
  <si>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</si>
  <si>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</si>
  <si>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</si>
  <si>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</si>
  <si>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</si>
  <si>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</si>
  <si>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</si>
  <si>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</si>
  <si>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</si>
  <si>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</si>
  <si>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</si>
  <si>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</si>
  <si>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</si>
  <si>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</si>
  <si>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</si>
  <si>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</si>
  <si>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</si>
  <si>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</si>
  <si>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</si>
  <si>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</si>
  <si>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</si>
  <si>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</si>
  <si>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</si>
  <si>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</si>
  <si>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</si>
  <si>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</si>
  <si>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</si>
  <si>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</si>
  <si>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</si>
  <si>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</si>
  <si>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</si>
  <si>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</si>
  <si>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</si>
  <si>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</si>
  <si>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</si>
  <si>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</si>
  <si>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</si>
  <si>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</si>
  <si>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</si>
  <si>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</si>
  <si>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</si>
  <si>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</si>
  <si>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</si>
  <si>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</si>
  <si>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</si>
  <si>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</si>
  <si>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</si>
  <si>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</si>
  <si>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</si>
  <si>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</si>
  <si>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</si>
  <si>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</si>
  <si>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</si>
  <si>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</si>
  <si>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</si>
  <si>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</si>
  <si>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</si>
  <si>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</si>
  <si>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</si>
  <si>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</si>
  <si>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</si>
  <si>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</si>
  <si>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</si>
  <si>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</si>
  <si>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</si>
  <si>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</si>
  <si>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</si>
  <si>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</si>
  <si>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</si>
  <si>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</si>
  <si>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</si>
  <si>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</si>
  <si>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</si>
  <si>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</si>
  <si>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</si>
  <si>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</si>
  <si>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</si>
  <si>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</si>
  <si>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</si>
  <si>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</si>
  <si>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</si>
  <si>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</si>
  <si>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</si>
  <si>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</si>
  <si>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</si>
  <si>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</si>
  <si>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</si>
  <si>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</si>
  <si>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</si>
  <si>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</si>
  <si>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</si>
  <si>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</si>
  <si>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gpasturel</t>
  </si>
  <si>
    <t>gilliangover</t>
  </si>
  <si>
    <t>thuardguillaume</t>
  </si>
  <si>
    <t>link_indra</t>
  </si>
  <si>
    <t>anaisdebreuille</t>
  </si>
  <si>
    <t>sandrineleysens</t>
  </si>
  <si>
    <t>aurelien_gohier</t>
  </si>
  <si>
    <t>vperquia</t>
  </si>
  <si>
    <t>jeandenisg</t>
  </si>
  <si>
    <t>cmitfr</t>
  </si>
  <si>
    <t>sandrinea</t>
  </si>
  <si>
    <t>michelmariet</t>
  </si>
  <si>
    <t>jacbrousse</t>
  </si>
  <si>
    <t>aquilifer_fr</t>
  </si>
  <si>
    <t>arnaudcielle</t>
  </si>
  <si>
    <t>daniellefazzio</t>
  </si>
  <si>
    <t>coachdevente</t>
  </si>
  <si>
    <t>grenobleecobiz</t>
  </si>
  <si>
    <t>socialsellingf</t>
  </si>
  <si>
    <t>loicsim</t>
  </si>
  <si>
    <t>loi</t>
  </si>
  <si>
    <t>emilielessire</t>
  </si>
  <si>
    <t>gafisme</t>
  </si>
  <si>
    <t>sallantint</t>
  </si>
  <si>
    <t>laurentoparis</t>
  </si>
  <si>
    <t>elisabethkounou</t>
  </si>
  <si>
    <t>d</t>
  </si>
  <si>
    <t>ccigrenoble</t>
  </si>
  <si>
    <t>lioclement</t>
  </si>
  <si>
    <t>Mentions</t>
  </si>
  <si>
    <t>Replies to</t>
  </si>
  <si>
    <t>Ne manquez pas : "LYON - 3ème #SocialSellingForum" https://t.co/EEizj3cuih</t>
  </si>
  <si>
    <t>Just registered for the #socialsellingforum Grenoble on June 14. Looks like it should be a good day. Anyone else attending? https://t.co/9gs51GnpNG</t>
  </si>
  <si>
    <t>Just registered for the 8th edition of the #SocialSellingForum in Paris _xD83D__xDCE2_ Lets meet up on July 5th _xD83E__xDD13_ @SocialSellingF @loicsim https://t.co/KwHKyeZ2Ny</t>
  </si>
  <si>
    <t>RT @SocialSellingF: ⚠Vous participez à un #SocialSellingForum ?
_xD83D__xDE4F_Partagez vos tweets et publications avec la communauté @socialsellingf et…</t>
  </si>
  <si>
    <t>RT @SocialSellingF: #Marseille _xD83D__xDC49_Vous souhaitez animer au #SocialSellingForum  ? C'est à EMD mercredi 12/6/2019 de 8h à 18h _xD83D__xDCE2_ Contactez @loi…</t>
  </si>
  <si>
    <t>RT @JeanDenisG: Quel plaisir d'intervenir au #SocialSellingForum Paris le 5 juillet prochain !
Un très beau plateau pour parler #curation a…</t>
  </si>
  <si>
    <t>Quel plaisir d'intervenir au #SocialSellingForum Paris le 5 juillet prochain !
Un très beau plateau pour parler #curation avec @laurentoparis @SallantinT @gafisme @EmilieLessire  (et @JeanDenisG )
c/ @SocialSellingF @loicsim 
En savoir plus : https://t.co/P9wP654kVP https://t.co/JRWAz3pGuW</t>
  </si>
  <si>
    <t>#SocialSellingForum Paris le 5 juillet prochain avec le @CMITfr !
Un très beau plateau pour parler #curation avec @laurentoparis @SallantinT @gafisme @EmilieLessire  et @JeanDenisG 
c/ @SocialSellingF @loicsim 
En savoir ➕ : https://t.co/mJRIeQ5s0d https://t.co/uQrda8PFHC</t>
  </si>
  <si>
    <t>RT @CMITfr: #SocialSellingForum Paris le 5 juillet prochain avec le @CMITfr !
Un très beau plateau pour parler #curation avec @laurentopari…</t>
  </si>
  <si>
    <t>@ElisabethKounou nous intervenons ensemble au #SocialSellingForum et je serai ravi d’échanger le 5 juillet</t>
  </si>
  <si>
    <t>RT @SocialSellingF: #Grenoble - 14 juin. Près de 34 praticiens viennent partager leur expérience du #SocialSelling appliqué à la #Vente, au…</t>
  </si>
  <si>
    <t>J'y serai ! Pas vous ?...
Inscription gratuite avec le code : Aquilifer. C'est _xD83C__xDF81_ !!!
#SocialSellingForum #Marseille https://t.co/0uBMyQ9Y0y</t>
  </si>
  <si>
    <t>RT @SocialSellingF: #Marseille _xD83D__xDC49_Retrouvez le programme du #SocialSellingForum  EMD mercredi 12/6/2019  et inscrivez-vous _xD83D__xDE09_ https://t.co/mQu…</t>
  </si>
  <si>
    <t>RT @SocialSellingF: #Grenoble _xD83D__xDCE2_ Vous souhaitez animer au #SocialSellingForum  CCI vendredi 14/6/2019 de 8h à 18h ? Contactez @loicsim ou @D…</t>
  </si>
  <si>
    <t>Sur les #reseauxsociaux sois intéressant avant d’être intéressé et tes futurs #clients  s’intéresseront à toi #quiveutgagnerdesclients #socialsellingforum #socialsellingexpert #business à Metz, France https://t.co/DTk4fQ1tDH</t>
  </si>
  <si>
    <t>Ne manquez pas : "GRENOBLE - 2ème #SocialSellingForum" https://t.co/APylaK0K6u</t>
  </si>
  <si>
    <t>#Marseille _xD83D__xDC49_Vous souhaitez animer au #SocialSellingForum  ? C'est à EMD mercredi 12/6/2019 de 8h à 18h _xD83D__xDCE2_ Contactez @loicsim ou @DanielleFazzio https://t.co/Qiw0kHRBgq https://t.co/ZkLSy8sI9U</t>
  </si>
  <si>
    <t>#Grenoble _xD83D__xDCE2_ Vous souhaitez animer au #SocialSellingForum  CCI vendredi 14/6/2019 de 8h à 18h ? Contactez @loicsim ou @DanielleFazzio https://t.co/UvoAJqTr6y https://t.co/t2ojt7rWNb</t>
  </si>
  <si>
    <t>#Grenoble - 14 juin. Près de 34 praticiens viennent partager leur expérience du #SocialSelling appliqué à la #Vente, au #Marketing et au #Recrutement dans les 24 ateliers interactifs et les 6 conférences du 44ème #SocialSellingForum hébergé par la @ccigrenoble 
Rejoignez-nous! https://t.co/CB6BY03oIZ</t>
  </si>
  <si>
    <t>#Grenoble Retrouvez le programme du #SocialSellingForum  CCI vendredi 14/6/2019  et inscrivez-vous parce que vous ALLEZ VOULOIR VENIR : il y a @lioclement qui parlera #Storytelling ! https://t.co/4jPGB26jLN https://t.co/F0SOBr5hxj</t>
  </si>
  <si>
    <t>⚠Vous participez à un #SocialSellingForum ?
_xD83D__xDE4F_Partagez vos tweets et publications avec la communauté @socialsellingf et #SocialSellingForum et rejoignez-nous sur Facebook, Instagram, LinkedIn ! https://t.co/ewTdnYJZkB</t>
  </si>
  <si>
    <t>⚠Vous participez à un #SocialSellingForum ?
_xD83D__xDE4F_Partagez vos tweets et publications avec la communauté @socialsellingf et #SocialSellingForum et rejoignez-nous sur Facebook, Instagram, LinkedIn ! https://t.co/uKSXxyoG1i</t>
  </si>
  <si>
    <t>Venez découvrir Bruno Delezenne au #SocialSellingForum de Paris les 5 &amp;amp; 6 juillet 2019 qui se tiendra au Pôle Paris Alternance (PPA). Il interviendra lors d'une Keynote sur le sujet «Vendeurs Serviteurs» https://t.co/doGj17cLSU</t>
  </si>
  <si>
    <t>#Marseille _xD83D__xDC49_Retrouvez le programme du #SocialSellingForum  EMD mercredi 12/6/2019  et inscrivez-vous _xD83D__xDE09_ https://t.co/mQuPG6FR3I https://t.co/Fsuzjh0wZ4</t>
  </si>
  <si>
    <t>https://fr.xing-events.com/tw/REEBQNN</t>
  </si>
  <si>
    <t>http://www.socialsellingforum.fr/grenoble/</t>
  </si>
  <si>
    <t>http://www.socialsellingforum.fr/paris/</t>
  </si>
  <si>
    <t>https://twitter.com/SocialSellingF/status/1131198026884755456</t>
  </si>
  <si>
    <t>https://www.instagram.com/p/Bxx4xHvo68J/?igshid=15jfu9yw7ksys</t>
  </si>
  <si>
    <t>https://fr.xing-events.com/tw/EGJFVLR</t>
  </si>
  <si>
    <t>http://www.socialsellingforum.fr/marseille</t>
  </si>
  <si>
    <t>http://www.socialsellingforum.fr/grenoble</t>
  </si>
  <si>
    <t>xing-events.com</t>
  </si>
  <si>
    <t>socialsellingforum.fr</t>
  </si>
  <si>
    <t>twitter.com</t>
  </si>
  <si>
    <t>instagram.com</t>
  </si>
  <si>
    <t>socialsellingforum</t>
  </si>
  <si>
    <t>marseille socialsellingforum</t>
  </si>
  <si>
    <t>socialsellingforum curation</t>
  </si>
  <si>
    <t>grenoble socialselling vente</t>
  </si>
  <si>
    <t>socialsellingforum marseille</t>
  </si>
  <si>
    <t>grenoble socialsellingforum</t>
  </si>
  <si>
    <t>reseauxsociaux clients quiveutgagnerdesclients socialsellingforum socialsellingexpert business</t>
  </si>
  <si>
    <t>grenoble socialselling vente marketing recrutement socialsellingforum</t>
  </si>
  <si>
    <t>grenoble socialsellingforum storytelling</t>
  </si>
  <si>
    <t>socialsellingforum socialsellingforum</t>
  </si>
  <si>
    <t>https://pbs.twimg.com/media/D6rej89W0AAWr-E.jpg</t>
  </si>
  <si>
    <t>https://pbs.twimg.com/media/D6_1j1aWsAAKoEn.jpg</t>
  </si>
  <si>
    <t>https://pbs.twimg.com/tweet_video_thumb/D6bNTRDWkAAuTDz.jpg</t>
  </si>
  <si>
    <t>https://pbs.twimg.com/tweet_video_thumb/D6nOWGsXsAAIn0_.jpg</t>
  </si>
  <si>
    <t>https://pbs.twimg.com/media/D7GRcd2U0AAzXEq.jpg</t>
  </si>
  <si>
    <t>https://pbs.twimg.com/tweet_video_thumb/D7USQbkXkAAL29D.jpg</t>
  </si>
  <si>
    <t>https://pbs.twimg.com/media/D6nt7M_WAAAzC7r.png</t>
  </si>
  <si>
    <t>https://pbs.twimg.com/media/D7FSx5PXoAAKL_8.png</t>
  </si>
  <si>
    <t>https://pbs.twimg.com/ext_tw_video_thumb/1130773712154841089/pu/img/_TwZV09I5KAdK5Vj.jpg</t>
  </si>
  <si>
    <t>https://pbs.twimg.com/tweet_video_thumb/D7LReReXYAAKrM0.jpg</t>
  </si>
  <si>
    <t>http://pbs.twimg.com/profile_images/3256848470/16ac6384c7b020fad5a045ec44c673dd_normal.jpeg</t>
  </si>
  <si>
    <t>http://pbs.twimg.com/profile_images/1130194837536419846/NV0V4wiJ_normal.png</t>
  </si>
  <si>
    <t>http://pbs.twimg.com/profile_images/1127244621464186880/PhPugsDX_normal.png</t>
  </si>
  <si>
    <t>http://pbs.twimg.com/profile_images/1122595134821076995/F9NmD2pa_normal.jpg</t>
  </si>
  <si>
    <t>http://pbs.twimg.com/profile_images/939850529307578374/RoRPPJVo_normal.jpg</t>
  </si>
  <si>
    <t>http://pbs.twimg.com/profile_images/1066403462316023808/rSVoGk3d_normal.jpg</t>
  </si>
  <si>
    <t>http://pbs.twimg.com/profile_images/458884021598957568/72aMX1Nq_normal.jpeg</t>
  </si>
  <si>
    <t>http://pbs.twimg.com/profile_images/1090975725488914433/W29zKa9f_normal.jpg</t>
  </si>
  <si>
    <t>http://pbs.twimg.com/profile_images/3657841346/eedfef186ac7e10c607a48d103a24ae9_normal.jpeg</t>
  </si>
  <si>
    <t>http://pbs.twimg.com/profile_images/959114101191532544/qxlwbF7S_normal.jpg</t>
  </si>
  <si>
    <t>http://pbs.twimg.com/profile_images/1063440929615417344/bMWclBVi_normal.jpg</t>
  </si>
  <si>
    <t>http://pbs.twimg.com/profile_images/1046023829787750401/AIzr8LQR_normal.jpg</t>
  </si>
  <si>
    <t>http://pbs.twimg.com/profile_images/1406158200/arnaudcielle2_copy_normal.jpg</t>
  </si>
  <si>
    <t>http://pbs.twimg.com/profile_images/989365920459116544/aeMV2-KA_normal.jpg</t>
  </si>
  <si>
    <t>http://pbs.twimg.com/profile_images/458999771055661057/jd76ECMS_normal.jpeg</t>
  </si>
  <si>
    <t>http://pbs.twimg.com/profile_images/1090224036943138817/jlsMI0CE_normal.jpg</t>
  </si>
  <si>
    <t>https://twitter.com/#!/gpasturel/status/1128722277976170497</t>
  </si>
  <si>
    <t>https://twitter.com/#!/gilliangover/status/1128952083082821632</t>
  </si>
  <si>
    <t>https://twitter.com/#!/thuardguillaume/status/1128960274634039296</t>
  </si>
  <si>
    <t>https://twitter.com/#!/link_indra/status/1129160279168901120</t>
  </si>
  <si>
    <t>https://twitter.com/#!/anaisdebreuille/status/1129329565795573760</t>
  </si>
  <si>
    <t>https://twitter.com/#!/sandrineleysens/status/1130434715603877888</t>
  </si>
  <si>
    <t>https://twitter.com/#!/aurelien_gohier/status/1130451775205642240</t>
  </si>
  <si>
    <t>https://twitter.com/#!/vperquia/status/1130581094376595456</t>
  </si>
  <si>
    <t>https://twitter.com/#!/jeandenisg/status/1130394869359419392</t>
  </si>
  <si>
    <t>https://twitter.com/#!/cmitfr/status/1130732488949678082</t>
  </si>
  <si>
    <t>https://twitter.com/#!/cmitfr/status/1130416304106692608</t>
  </si>
  <si>
    <t>https://twitter.com/#!/sandrinea/status/1130736944638509056</t>
  </si>
  <si>
    <t>https://twitter.com/#!/sandrinea/status/1130452979679715328</t>
  </si>
  <si>
    <t>https://twitter.com/#!/michelmariet/status/1130540692898496512</t>
  </si>
  <si>
    <t>https://twitter.com/#!/michelmariet/status/1130759409838231554</t>
  </si>
  <si>
    <t>https://twitter.com/#!/jacbrousse/status/1130931304680304643</t>
  </si>
  <si>
    <t>https://twitter.com/#!/aquilifer_fr/status/1131199519029374977</t>
  </si>
  <si>
    <t>https://twitter.com/#!/arnaudcielle/status/1131209239354105856</t>
  </si>
  <si>
    <t>https://twitter.com/#!/daniellefazzio/status/1129015336848773120</t>
  </si>
  <si>
    <t>https://twitter.com/#!/coachdevente/status/1131307124015947776</t>
  </si>
  <si>
    <t>https://twitter.com/#!/grenobleecobiz/status/1131800741373448192</t>
  </si>
  <si>
    <t>https://twitter.com/#!/daniellefazzio/status/1131244321217363968</t>
  </si>
  <si>
    <t>https://twitter.com/#!/socialsellingf/status/1127815738968956928</t>
  </si>
  <si>
    <t>https://twitter.com/#!/socialsellingf/status/1128661311418716160</t>
  </si>
  <si>
    <t>https://twitter.com/#!/socialsellingf/status/1130844932166447106</t>
  </si>
  <si>
    <t>https://twitter.com/#!/socialsellingf/status/1131832207251841025</t>
  </si>
  <si>
    <t>https://twitter.com/#!/socialsellingf/status/1128696037978333184</t>
  </si>
  <si>
    <t>https://twitter.com/#!/socialsellingf/status/1130777254093574145</t>
  </si>
  <si>
    <t>https://twitter.com/#!/socialsellingf/status/1130777453163626496</t>
  </si>
  <si>
    <t>https://twitter.com/#!/socialsellingf/status/1131198026884755456</t>
  </si>
  <si>
    <t>1128722277976170497</t>
  </si>
  <si>
    <t>1128952083082821632</t>
  </si>
  <si>
    <t>1128960274634039296</t>
  </si>
  <si>
    <t>1129160279168901120</t>
  </si>
  <si>
    <t>1129329565795573760</t>
  </si>
  <si>
    <t>1130434715603877888</t>
  </si>
  <si>
    <t>1130451775205642240</t>
  </si>
  <si>
    <t>1130581094376595456</t>
  </si>
  <si>
    <t>1130394869359419392</t>
  </si>
  <si>
    <t>1130732488949678082</t>
  </si>
  <si>
    <t>1130416304106692608</t>
  </si>
  <si>
    <t>1130736944638509056</t>
  </si>
  <si>
    <t>1130452979679715328</t>
  </si>
  <si>
    <t>1130540692898496512</t>
  </si>
  <si>
    <t>1130759409838231554</t>
  </si>
  <si>
    <t>1130931304680304643</t>
  </si>
  <si>
    <t>1131199519029374977</t>
  </si>
  <si>
    <t>1131209239354105856</t>
  </si>
  <si>
    <t>1129015336848773120</t>
  </si>
  <si>
    <t>1131307124015947776</t>
  </si>
  <si>
    <t>1131800741373448192</t>
  </si>
  <si>
    <t>1131244321217363968</t>
  </si>
  <si>
    <t>1127815738968956928</t>
  </si>
  <si>
    <t>1128661311418716160</t>
  </si>
  <si>
    <t>1130844932166447106</t>
  </si>
  <si>
    <t>1131832207251841025</t>
  </si>
  <si>
    <t>1128696037978333184</t>
  </si>
  <si>
    <t>1130777254093574145</t>
  </si>
  <si>
    <t>1130777453163626496</t>
  </si>
  <si>
    <t>1131198026884755456</t>
  </si>
  <si>
    <t/>
  </si>
  <si>
    <t>2756800282</t>
  </si>
  <si>
    <t>fr</t>
  </si>
  <si>
    <t>en</t>
  </si>
  <si>
    <t>Twitter Web Client</t>
  </si>
  <si>
    <t>Twitter Web App</t>
  </si>
  <si>
    <t>Twitter for Android</t>
  </si>
  <si>
    <t>Twitter for iPhone</t>
  </si>
  <si>
    <t>Hootsuite Inc.</t>
  </si>
  <si>
    <t>Instagram</t>
  </si>
  <si>
    <t>Swello</t>
  </si>
  <si>
    <t>Retweet</t>
  </si>
  <si>
    <t>2.0397028,48.8839057 
2.1734279,48.8839057 
2.1734279,48.9872948 
2.0397028,48.9872948</t>
  </si>
  <si>
    <t>6.1356896,49.0608262 
6.256409,49.0608262 
6.256409,49.1487909 
6.1356896,49.1487909</t>
  </si>
  <si>
    <t>France</t>
  </si>
  <si>
    <t>FR</t>
  </si>
  <si>
    <t>Saint-Germain-en-Laye, France</t>
  </si>
  <si>
    <t>Metz, France</t>
  </si>
  <si>
    <t>5539b17fc7afe000</t>
  </si>
  <si>
    <t>0244a25808ed968f</t>
  </si>
  <si>
    <t>Saint-Germain-en-Laye</t>
  </si>
  <si>
    <t>Metz</t>
  </si>
  <si>
    <t>city</t>
  </si>
  <si>
    <t>https://api.twitter.com/1.1/geo/id/5539b17fc7afe000.json</t>
  </si>
  <si>
    <t>https://api.twitter.com/1.1/geo/id/0244a25808ed968f.json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</si>
  <si>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</si>
  <si>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</si>
  <si>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</si>
  <si>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</si>
  <si>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</si>
  <si>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</si>
  <si>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</si>
  <si>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</si>
  <si>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</si>
  <si>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</si>
  <si>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</si>
  <si>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</si>
  <si>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</si>
  <si>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</si>
  <si>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</si>
  <si>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</si>
  <si>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</si>
  <si>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</si>
  <si>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</si>
  <si>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</si>
  <si>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</si>
  <si>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Guillaume Pasturel</t>
  </si>
  <si>
    <t>Gillian Gover</t>
  </si>
  <si>
    <t>Thuard Guillaume _xD83E__xDD13_</t>
  </si>
  <si>
    <t>Loic Simon</t>
  </si>
  <si>
    <t>#SocialSellingForum</t>
  </si>
  <si>
    <t>indra.link</t>
  </si>
  <si>
    <t>Anaïs Debreuille</t>
  </si>
  <si>
    <t>stephanie loi</t>
  </si>
  <si>
    <t>Sandrine Duriaud</t>
  </si>
  <si>
    <t>Jean-Denis Garo</t>
  </si>
  <si>
    <t>Aurélien Gohier</t>
  </si>
  <si>
    <t>Vincent Perquia</t>
  </si>
  <si>
    <t>EmilieLessire</t>
  </si>
  <si>
    <t>CMIT France</t>
  </si>
  <si>
    <t>Jonathan Noble</t>
  </si>
  <si>
    <t>Sallantin Thomas</t>
  </si>
  <si>
    <t>Laurent Ollivier</t>
  </si>
  <si>
    <t>Sandrine</t>
  </si>
  <si>
    <t>Michel Mariet</t>
  </si>
  <si>
    <t>Elisabeth Kounou</t>
  </si>
  <si>
    <t>Jacques Brousse</t>
  </si>
  <si>
    <t>Aquilifer</t>
  </si>
  <si>
    <t>Arnaud Cielle</t>
  </si>
  <si>
    <t>Danielle Fazzio</t>
  </si>
  <si>
    <t>_xD835__xDE45__xD835__xDE4B_ _xD835__xDE48__xD835__xDE4A__xD835__xDE47__xD835__xDE47__xD835__xDE40__xD835__xDE4F_</t>
  </si>
  <si>
    <t>Grenoble Ecobiz</t>
  </si>
  <si>
    <t>CCIdeGrenoble</t>
  </si>
  <si>
    <t>Lionel Clément</t>
  </si>
  <si>
    <t>Consultant stratégie #digital #webmarketing #SocialMedia #Management and #strategy, #Eréputation, #transfoNum et surtoutcurieux de tout</t>
  </si>
  <si>
    <t>B2B marketer with a slightly inexplicable geek girl love of tech. Busy mum to some gorgeous girls &amp; mental dogs. Marketing director @usharesoft. Views are mine.</t>
  </si>
  <si>
    <t>#Marketing #Digital #Tech | Channel Mkg Manager @SageFrance | Digital Enthusiast _xD83D__xDC68_‍_xD83D__xDCBB_ Lead Generation _xD83D__xDE80_ ROI focused _xD83C__xDFAF_ Get Out of Your Confort Zone _xD83D__xDC4A_</t>
  </si>
  <si>
    <t>Fondateur du #SocialSellingForum 
- MC, Conférencier, Consultant, Formateur - #SocialSelling #SalesTransformation -
@SocialSellingForum,@partnerwin</t>
  </si>
  <si>
    <t>#SocialSellingForum _xD83C__xDFAF_ Next  ▶️ Vannes 19/03▪100% #socialselling ▪Fondateur @loicsim</t>
  </si>
  <si>
    <t>Marseillaise passionnée par la Musique et les Médias - Comptable chez @CCI_MP - Journaliste @ActuanewsFR</t>
  </si>
  <si>
    <t>loves techy things, floorball/hockey and random whimsical things. hates losing.</t>
  </si>
  <si>
    <t>#Marketing #Socialmedia #Contentmarketing #SocialAdvocacy #EmployeeAdovcacy #Cloud - #Digital #Environment -  @GlobalCloudX - Board member of @CMITfr</t>
  </si>
  <si>
    <t>Tweet about Marketing  #Communication #IT #SocialMedia #Digital #Cloud / Author / President @CMITfr / International Integrated #Marketing Director @Mitel</t>
  </si>
  <si>
    <t>Sustainable Innovation Permanent Learner | #B2BMarketing Speaker &amp; Blogger | Digital Marketing Manager @Dassault3DS | Sports + Music Addict | Tweets in _xD83C__xDDFA__xD83C__xDDF8__xD83C__xDDEB__xD83C__xDDF7_</t>
  </si>
  <si>
    <t>Digital &amp; Video Producer @Mitel. #VideoMarketing #Video #DSLR / #SocialMedia #SocialSelling #CM / #Drone #VR / #Web #SEO / #rugby #surfing / @CMITfr member</t>
  </si>
  <si>
    <t>CEO @Elyxire, accompagne les dirigeants à devenir la référence de leur marché, digital marketing &amp; communication strategy</t>
  </si>
  <si>
    <t>Club des marketeurs in tech. Groupe LinkedIn : https://t.co/5XxF8VWlxa</t>
  </si>
  <si>
    <t>Jeune entrepreneur de 24 ans | CEO @GetSwello | ex-lead organizer @swtoulon • ex-@tutofr</t>
  </si>
  <si>
    <t>CEO BtoB Marketing &amp; Communication @aressy_experts - : Brand to Business - LeadGen - InboundMarketing - Social BtoB - Event</t>
  </si>
  <si>
    <t>#Marketing #Communication #Director #networking #social #PR #UX #IT #DSI #DRC #Cloud #RH #BigData #Security #Mobile #IA #IoT... #i4emploi Admin @CMITfr</t>
  </si>
  <si>
    <t>#Innovation #Digital Transformation to create value in our lives &amp; companies - #Marketing Director @Oracle VP/ex-President @CMITfr Opinions&amp;Passions are my own</t>
  </si>
  <si>
    <t>Coach #business et formatrice #socialmedia | #womenintech | #digital #numérique | #TransfoNum | Ambassadrice Rugby France 2023 #Wearerugby</t>
  </si>
  <si>
    <t>B2B #contentmarketing and #communication. Passionate about #dataviz and #storytelling.  Journalist, tech marketer, IT engineer</t>
  </si>
  <si>
    <t>aka Quentin Josnin /// Communication et rédaction de #contenus stratégiques /// #Langage #Influence #BrandContent #Storytelling #Fundraising</t>
  </si>
  <si>
    <t>Développeur de chiffre d'affaires pour TPE. Comment transformer votre petite entreprise en grande réussite? Comment vendre plus, plus vite?</t>
  </si>
  <si>
    <t>#linkedin #formation #SocialSelling #B2B Hyéroise d'adoption #CM du #SocialSellingForum  _xD83C__xDDEE__xD83C__xDDF9__xD83C__xDDE9__xD83C__xDDEA__xD83C__xDDEC__xD83C__xDDE7__xD83C__xDDEB__xD83C__xDDF7_</t>
  </si>
  <si>
    <t>Dirigeant de https://t.co/9H9tKPnQe5 #techniquedevente _xD83D__xDD1D_#négociation_xD83D__xDCB0__xD83D__xDCB0__xD83D__xDCB0_#relationclient_xD83D__xDC68_‍❤️‍_xD83D__xDC8B_‍_xD83D__xDC68_#management_xD83D__xDD11_#SocialSelling_xD83D__xDC65_ #Recrutement</t>
  </si>
  <si>
    <t>1er #réseau entreprises de l' #Isère #Grenoble : Entrepreneurs, Innovation Perf. industrielle, Commercial, Mkg, Commerce, RH, Tourisme (AdobeStock)</t>
  </si>
  <si>
    <t>La #CCIdeGrenoble est un acteur majeur de la #création, la #formation, du développement à #linternational, la promotion et la performance #éco des #entreprises</t>
  </si>
  <si>
    <t>Storyteller en mode Jedi _xD83E__xDD3A__xD83D__xDE0E_ ! Je raconte des histoires sur le web aussi vite que d'autres croquent des bonbecs... _xD83C__xDF6C__xD83C__xDF6D_ Créateur du site https://t.co/60eX1uGTvq</t>
  </si>
  <si>
    <t>Lyon</t>
  </si>
  <si>
    <t>Paris</t>
  </si>
  <si>
    <t>Alsace</t>
  </si>
  <si>
    <t>Marseille</t>
  </si>
  <si>
    <t>singapore</t>
  </si>
  <si>
    <t>F: Paris Carantec Yeu Bordeaux</t>
  </si>
  <si>
    <t>Paris, France</t>
  </si>
  <si>
    <t>Bruxelles</t>
  </si>
  <si>
    <t>Toulon • Paris</t>
  </si>
  <si>
    <t>Paris - France</t>
  </si>
  <si>
    <t>Saint Germain en Laye - France</t>
  </si>
  <si>
    <t>Grenoble, France</t>
  </si>
  <si>
    <t>Marseille, France</t>
  </si>
  <si>
    <t>Hyères, France</t>
  </si>
  <si>
    <t>Saint Maur 94</t>
  </si>
  <si>
    <t>Grenoble (38) - France</t>
  </si>
  <si>
    <t>https://t.co/2dkd3smfiW</t>
  </si>
  <si>
    <t>https://t.co/BTBmWFdzqE</t>
  </si>
  <si>
    <t>https://t.co/x4BY4cnC1T</t>
  </si>
  <si>
    <t>https://t.co/dMWgdcz20e</t>
  </si>
  <si>
    <t>https://t.co/JcdIENEVHT</t>
  </si>
  <si>
    <t>http://t.co/YwNIyBEBqP</t>
  </si>
  <si>
    <t>https://t.co/QBdWeKra3w</t>
  </si>
  <si>
    <t>https://t.co/0M0F6c7NTG</t>
  </si>
  <si>
    <t>https://t.co/8LWhqvlHcV</t>
  </si>
  <si>
    <t>https://t.co/BQ9J7t2l1y</t>
  </si>
  <si>
    <t>https://t.co/OlesNt5glf</t>
  </si>
  <si>
    <t>https://t.co/cJObxkWVcX</t>
  </si>
  <si>
    <t>http://t.co/7wIKRpDNz4</t>
  </si>
  <si>
    <t>https://t.co/ImfV9s8i1a</t>
  </si>
  <si>
    <t>http://t.co/fLJJmxzziX</t>
  </si>
  <si>
    <t>https://t.co/r6XxAerXF3</t>
  </si>
  <si>
    <t>https://t.co/ECpzbjUYha</t>
  </si>
  <si>
    <t>http://t.co/BfRe6ysnxf</t>
  </si>
  <si>
    <t>https://t.co/9H9tKPnQe5</t>
  </si>
  <si>
    <t>http://t.co/Yd2pjMZnqf</t>
  </si>
  <si>
    <t>http://t.co/y8d8IBx6Gv</t>
  </si>
  <si>
    <t>https://t.co/K81eP7POMd</t>
  </si>
  <si>
    <t>https://pbs.twimg.com/profile_banners/160509805/1460972148</t>
  </si>
  <si>
    <t>https://pbs.twimg.com/profile_banners/1131348792/1443769748</t>
  </si>
  <si>
    <t>https://pbs.twimg.com/profile_banners/296706215/1466753095</t>
  </si>
  <si>
    <t>https://pbs.twimg.com/profile_banners/723226132670218240/1524935313</t>
  </si>
  <si>
    <t>https://pbs.twimg.com/profile_banners/103939977/1546197858</t>
  </si>
  <si>
    <t>https://pbs.twimg.com/profile_banners/390778931/1510589454</t>
  </si>
  <si>
    <t>https://pbs.twimg.com/profile_banners/250592410/1453672130</t>
  </si>
  <si>
    <t>https://pbs.twimg.com/profile_banners/2828598352/1518159124</t>
  </si>
  <si>
    <t>https://pbs.twimg.com/profile_banners/276661647/1398242765</t>
  </si>
  <si>
    <t>https://pbs.twimg.com/profile_banners/558526650/1546942499</t>
  </si>
  <si>
    <t>https://pbs.twimg.com/profile_banners/602733907/1459524935</t>
  </si>
  <si>
    <t>https://pbs.twimg.com/profile_banners/117830654/1478533099</t>
  </si>
  <si>
    <t>https://pbs.twimg.com/profile_banners/19581850/1452275292</t>
  </si>
  <si>
    <t>https://pbs.twimg.com/profile_banners/1143316898/1517504698</t>
  </si>
  <si>
    <t>https://pbs.twimg.com/profile_banners/2756800282/1549482788</t>
  </si>
  <si>
    <t>https://pbs.twimg.com/profile_banners/831004352/1416468952</t>
  </si>
  <si>
    <t>https://pbs.twimg.com/profile_banners/957911197487116290/1517230320</t>
  </si>
  <si>
    <t>https://pbs.twimg.com/profile_banners/317642561/1507829880</t>
  </si>
  <si>
    <t>https://pbs.twimg.com/profile_banners/856524660346892288/1510238179</t>
  </si>
  <si>
    <t>https://pbs.twimg.com/profile_banners/193236367/1514821252</t>
  </si>
  <si>
    <t>https://pbs.twimg.com/profile_banners/114480327/1548945669</t>
  </si>
  <si>
    <t>https://pbs.twimg.com/profile_banners/546845444/1548926005</t>
  </si>
  <si>
    <t>https://pbs.twimg.com/profile_banners/941567644100112384/1513323061</t>
  </si>
  <si>
    <t>http://abs.twimg.com/images/themes/theme9/bg.gif</t>
  </si>
  <si>
    <t>http://abs.twimg.com/images/themes/theme1/bg.png</t>
  </si>
  <si>
    <t>http://abs.twimg.com/images/themes/theme4/bg.gif</t>
  </si>
  <si>
    <t>http://abs.twimg.com/images/themes/theme20/bg.png</t>
  </si>
  <si>
    <t>http://abs.twimg.com/images/themes/theme14/bg.gif</t>
  </si>
  <si>
    <t>http://abs.twimg.com/images/themes/theme18/bg.gif</t>
  </si>
  <si>
    <t>http://abs.twimg.com/images/themes/theme17/bg.gif</t>
  </si>
  <si>
    <t>http://abs.twimg.com/images/themes/theme15/bg.png</t>
  </si>
  <si>
    <t>http://pbs.twimg.com/profile_images/958698533405757440/oFJx6c8H_normal.jpg</t>
  </si>
  <si>
    <t>http://pbs.twimg.com/profile_images/746242190561665024/HPe2kobh_normal.jpg</t>
  </si>
  <si>
    <t>http://pbs.twimg.com/profile_images/821015820314771459/FpwAaek__normal.jpg</t>
  </si>
  <si>
    <t>http://pbs.twimg.com/profile_images/1253653187/photo_normal.JPG</t>
  </si>
  <si>
    <t>http://pbs.twimg.com/profile_images/927461268205854720/moMDJ3cJ_normal.jpg</t>
  </si>
  <si>
    <t>http://pbs.twimg.com/profile_images/641171193530155008/xPvvsY0o_normal.jpg</t>
  </si>
  <si>
    <t>http://pbs.twimg.com/profile_images/1126906667352850433/daoyz0ln_normal.png</t>
  </si>
  <si>
    <t>http://abs.twimg.com/sticky/default_profile_images/default_profile_normal.png</t>
  </si>
  <si>
    <t>http://pbs.twimg.com/profile_images/3514330725/07ff523c058f0c91df26b41628cbf30d_normal.png</t>
  </si>
  <si>
    <t>http://pbs.twimg.com/profile_images/1093236164478287874/Y-g1_hkY_normal.jpg</t>
  </si>
  <si>
    <t>http://pbs.twimg.com/profile_images/1131745517279432704/xn7HvYqV_normal.jpg</t>
  </si>
  <si>
    <t>http://pbs.twimg.com/profile_images/1100686744196915201/5fiMsbRO_normal.png</t>
  </si>
  <si>
    <t>http://pbs.twimg.com/profile_images/995253680462016517/y3Sia-NC_normal.jpg</t>
  </si>
  <si>
    <t>Open Twitter Page for This Person</t>
  </si>
  <si>
    <t>https://twitter.com/gpasturel</t>
  </si>
  <si>
    <t>https://twitter.com/gilliangover</t>
  </si>
  <si>
    <t>https://twitter.com/thuardguillaume</t>
  </si>
  <si>
    <t>https://twitter.com/loicsim</t>
  </si>
  <si>
    <t>https://twitter.com/socialsellingf</t>
  </si>
  <si>
    <t>https://twitter.com/link_indra</t>
  </si>
  <si>
    <t>https://twitter.com/anaisdebreuille</t>
  </si>
  <si>
    <t>https://twitter.com/loi</t>
  </si>
  <si>
    <t>https://twitter.com/sandrineleysens</t>
  </si>
  <si>
    <t>https://twitter.com/jeandenisg</t>
  </si>
  <si>
    <t>https://twitter.com/aurelien_gohier</t>
  </si>
  <si>
    <t>https://twitter.com/vperquia</t>
  </si>
  <si>
    <t>https://twitter.com/emilielessire</t>
  </si>
  <si>
    <t>https://twitter.com/cmitfr</t>
  </si>
  <si>
    <t>https://twitter.com/gafisme</t>
  </si>
  <si>
    <t>https://twitter.com/sallantint</t>
  </si>
  <si>
    <t>https://twitter.com/laurentoparis</t>
  </si>
  <si>
    <t>https://twitter.com/sandrinea</t>
  </si>
  <si>
    <t>https://twitter.com/michelmariet</t>
  </si>
  <si>
    <t>https://twitter.com/elisabethkounou</t>
  </si>
  <si>
    <t>https://twitter.com/jacbrousse</t>
  </si>
  <si>
    <t>https://twitter.com/aquilifer_fr</t>
  </si>
  <si>
    <t>https://twitter.com/arnaudcielle</t>
  </si>
  <si>
    <t>https://twitter.com/daniellefazzio</t>
  </si>
  <si>
    <t>https://twitter.com/d</t>
  </si>
  <si>
    <t>https://twitter.com/coachdevente</t>
  </si>
  <si>
    <t>https://twitter.com/grenobleecobiz</t>
  </si>
  <si>
    <t>https://twitter.com/ccigrenoble</t>
  </si>
  <si>
    <t>https://twitter.com/lioclement</t>
  </si>
  <si>
    <t>gpasturel
Ne manquez pas : "LYON - 3ème #SocialSellingForum"
https://t.co/EEizj3cuih</t>
  </si>
  <si>
    <t>gilliangover
Just registered for the #socialsellingforum
Grenoble on June 14. Looks like
it should be a good day. Anyone
else attending? https://t.co/9gs51GnpNG</t>
  </si>
  <si>
    <t>thuardguillaume
Just registered for the 8th edition
of the #SocialSellingForum in Paris
_xD83D__xDCE2_ Lets meet up on July 5th _xD83E__xDD13_
@SocialSellingF @loicsim https://t.co/KwHKyeZ2Ny</t>
  </si>
  <si>
    <t xml:space="preserve">loicsim
</t>
  </si>
  <si>
    <t>socialsellingf
#Grenoble Retrouvez le programme
du #SocialSellingForum CCI vendredi
14/6/2019 et inscrivez-vous parce
que vous ALLEZ VOULOIR VENIR :
il y a @lioclement qui parlera
#Storytelling ! https://t.co/4jPGB26jLN
https://t.co/F0SOBr5hxj</t>
  </si>
  <si>
    <t>link_indra
RT @SocialSellingF: ⚠Vous participez
à un #SocialSellingForum ? _xD83D__xDE4F_Partagez
vos tweets et publications avec
la communauté @socialsellingf et…</t>
  </si>
  <si>
    <t>anaisdebreuille
RT @SocialSellingF: #Marseille
_xD83D__xDC49_Vous souhaitez animer au #SocialSellingForum
? C'est à EMD mercredi 12/6/2019
de 8h à 18h _xD83D__xDCE2_ Contactez @loi…</t>
  </si>
  <si>
    <t xml:space="preserve">loi
</t>
  </si>
  <si>
    <t>sandrineleysens
RT @JeanDenisG: Quel plaisir d'intervenir
au #SocialSellingForum Paris le
5 juillet prochain ! Un très beau
plateau pour parler #curation a…</t>
  </si>
  <si>
    <t>jeandenisg
Quel plaisir d'intervenir au #SocialSellingForum
Paris le 5 juillet prochain ! Un
très beau plateau pour parler #curation
avec @laurentoparis @SallantinT
@gafisme @EmilieLessire (et @JeanDenisG
) c/ @SocialSellingF @loicsim En
savoir plus : https://t.co/P9wP654kVP
https://t.co/JRWAz3pGuW</t>
  </si>
  <si>
    <t>aurelien_gohier
RT @JeanDenisG: Quel plaisir d'intervenir
au #SocialSellingForum Paris le
5 juillet prochain ! Un très beau
plateau pour parler #curation a…</t>
  </si>
  <si>
    <t>vperquia
RT @JeanDenisG: Quel plaisir d'intervenir
au #SocialSellingForum Paris le
5 juillet prochain ! Un très beau
plateau pour parler #curation a…</t>
  </si>
  <si>
    <t xml:space="preserve">emilielessire
</t>
  </si>
  <si>
    <t>cmitfr
#SocialSellingForum Paris le 5
juillet prochain avec le @CMITfr
! Un très beau plateau pour parler
#curation avec @laurentoparis @SallantinT
@gafisme @EmilieLessire et @JeanDenisG
c/ @SocialSellingF @loicsim En
savoir ➕ : https://t.co/mJRIeQ5s0d
https://t.co/uQrda8PFHC</t>
  </si>
  <si>
    <t xml:space="preserve">gafisme
</t>
  </si>
  <si>
    <t xml:space="preserve">sallantint
</t>
  </si>
  <si>
    <t xml:space="preserve">laurentoparis
</t>
  </si>
  <si>
    <t>sandrinea
RT @CMITfr: #SocialSellingForum
Paris le 5 juillet prochain avec
le @CMITfr ! Un très beau plateau
pour parler #curation avec @laurentopari…</t>
  </si>
  <si>
    <t>michelmariet
@ElisabethKounou nous intervenons
ensemble au #SocialSellingForum
et je serai ravi d’échanger le
5 juillet</t>
  </si>
  <si>
    <t xml:space="preserve">elisabethkounou
</t>
  </si>
  <si>
    <t>jacbrousse
RT @SocialSellingF: #Grenoble -
14 juin. Près de 34 praticiens
viennent partager leur expérience
du #SocialSelling appliqué à la
#Vente, au…</t>
  </si>
  <si>
    <t>aquilifer_fr
J'y serai ! Pas vous ?... Inscription
gratuite avec le code : Aquilifer.
C'est _xD83C__xDF81_ !!! #SocialSellingForum
#Marseille https://t.co/0uBMyQ9Y0y</t>
  </si>
  <si>
    <t>arnaudcielle
RT @SocialSellingF: #Marseille
_xD83D__xDC49_Retrouvez le programme du #SocialSellingForum
EMD mercredi 12/6/2019 et inscrivez-vous
_xD83D__xDE09_ https://t.co/mQu…</t>
  </si>
  <si>
    <t>daniellefazzio
RT @SocialSellingF: #Marseille
_xD83D__xDC49_Retrouvez le programme du #SocialSellingForum
EMD mercredi 12/6/2019 et inscrivez-vous
_xD83D__xDE09_ https://t.co/mQu…</t>
  </si>
  <si>
    <t xml:space="preserve">d
</t>
  </si>
  <si>
    <t>coachdevente
Sur les #reseauxsociaux sois intéressant
avant d’être intéressé et tes futurs
#clients s’intéresseront à toi
#quiveutgagnerdesclients #socialsellingforum
#socialsellingexpert #business
à Metz, France https://t.co/DTk4fQ1tDH</t>
  </si>
  <si>
    <t>grenobleecobiz
Ne manquez pas : "GRENOBLE - 2ème
#SocialSellingForum" https://t.co/APylaK0K6u</t>
  </si>
  <si>
    <t xml:space="preserve">ccigrenoble
</t>
  </si>
  <si>
    <t xml:space="preserve">lioclement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</si>
  <si>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</si>
  <si>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</si>
  <si>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</si>
  <si>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</si>
  <si>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</si>
  <si>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</si>
  <si>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</si>
  <si>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</si>
  <si>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</si>
  <si>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</si>
  <si>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</si>
  <si>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</si>
  <si>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</si>
  <si>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</si>
  <si>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</si>
  <si>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</si>
  <si>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</si>
  <si>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</si>
  <si>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</si>
  <si>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</si>
  <si>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</si>
  <si>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</si>
  <si>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</si>
  <si>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</si>
  <si>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</si>
  <si>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</si>
  <si>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</si>
  <si>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</si>
  <si>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</si>
  <si>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</si>
  <si>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</si>
  <si>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</si>
  <si>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</si>
  <si>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</si>
  <si>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</si>
  <si>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</si>
  <si>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</si>
  <si>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</si>
  <si>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</si>
  <si>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</si>
  <si>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</si>
  <si>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</si>
  <si>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</si>
  <si>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</si>
  <si>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</si>
  <si>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</si>
  <si>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</si>
  <si>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</si>
  <si>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</si>
  <si>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</si>
  <si>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</si>
  <si>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</si>
  <si>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</si>
  <si>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</si>
  <si>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</si>
  <si>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</si>
  <si>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</si>
  <si>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</si>
  <si>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</si>
  <si>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</si>
  <si>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</si>
  <si>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</si>
  <si>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</si>
  <si>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</si>
  <si>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</si>
  <si>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</si>
  <si>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</si>
  <si>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</si>
  <si>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</si>
  <si>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</si>
  <si>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</si>
  <si>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</si>
  <si>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http://www.socialsellingforum.fr/grenoble http://www.socialsellingforum.fr/marseille</t>
  </si>
  <si>
    <t>https://fr.xing-events.com/tw/REEBQNN http://www.socialsellingforum.fr/grenoble/ https://twitter.com/SocialSellingF/status/1131198026884755456 https://www.instagram.com/p/Bxx4xHvo68J/?igshid=15jfu9yw7ksys https://fr.xing-events.com/tw/EGJFVLR</t>
  </si>
  <si>
    <t>Top Domains in Tweet in Entire Graph</t>
  </si>
  <si>
    <t>Top Domains in Tweet in G1</t>
  </si>
  <si>
    <t>Top Domains in Tweet in G2</t>
  </si>
  <si>
    <t>Top Domains in Tweet in G3</t>
  </si>
  <si>
    <t>Top Domains in Tweet in G4</t>
  </si>
  <si>
    <t>Top Domains in Tweet in G5</t>
  </si>
  <si>
    <t>Top Domains in Tweet</t>
  </si>
  <si>
    <t>xing-events.com socialsellingforum.fr twitter.com instagram.com</t>
  </si>
  <si>
    <t>Top Hashtags in Tweet in Entire Graph</t>
  </si>
  <si>
    <t>curation</t>
  </si>
  <si>
    <t>marseille</t>
  </si>
  <si>
    <t>grenoble</t>
  </si>
  <si>
    <t>socialselling</t>
  </si>
  <si>
    <t>vente</t>
  </si>
  <si>
    <t>storytelling</t>
  </si>
  <si>
    <t>marketing</t>
  </si>
  <si>
    <t>recrutement</t>
  </si>
  <si>
    <t>reseauxsociaux</t>
  </si>
  <si>
    <t>Top Hashtags in Tweet in G1</t>
  </si>
  <si>
    <t>Top Hashtags in Tweet in G2</t>
  </si>
  <si>
    <t>Top Hashtags in Tweet in G3</t>
  </si>
  <si>
    <t>clients</t>
  </si>
  <si>
    <t>quiveutgagnerdesclients</t>
  </si>
  <si>
    <t>socialsellingexpert</t>
  </si>
  <si>
    <t>business</t>
  </si>
  <si>
    <t>Top Hashtags in Tweet in G4</t>
  </si>
  <si>
    <t>Top Hashtags in Tweet in G5</t>
  </si>
  <si>
    <t>Top Hashtags in Tweet</t>
  </si>
  <si>
    <t>socialsellingforum grenoble marseille socialselling vente storytelling marketing recrutement</t>
  </si>
  <si>
    <t>socialsellingforum marseille reseauxsociaux clients quiveutgagnerdesclients socialsellingexpert business</t>
  </si>
  <si>
    <t>Top Words in Tweet in Entire Graph</t>
  </si>
  <si>
    <t>Words in Sentiment List#1: Positive</t>
  </si>
  <si>
    <t>Words in Sentiment List#2: Negative</t>
  </si>
  <si>
    <t>Words in Sentiment List#3: Angry/Violent</t>
  </si>
  <si>
    <t>Non-categorized Words</t>
  </si>
  <si>
    <t>Total Words</t>
  </si>
  <si>
    <t>#socialsellingforum</t>
  </si>
  <si>
    <t>et</t>
  </si>
  <si>
    <t>au</t>
  </si>
  <si>
    <t>vous</t>
  </si>
  <si>
    <t>à</t>
  </si>
  <si>
    <t>Top Words in Tweet in G1</t>
  </si>
  <si>
    <t>6</t>
  </si>
  <si>
    <t>2019</t>
  </si>
  <si>
    <t>#grenoble</t>
  </si>
  <si>
    <t>14</t>
  </si>
  <si>
    <t>Top Words in Tweet in G2</t>
  </si>
  <si>
    <t>paris</t>
  </si>
  <si>
    <t>5</t>
  </si>
  <si>
    <t>juillet</t>
  </si>
  <si>
    <t>prochain</t>
  </si>
  <si>
    <t>très</t>
  </si>
  <si>
    <t>beau</t>
  </si>
  <si>
    <t>plateau</t>
  </si>
  <si>
    <t>pour</t>
  </si>
  <si>
    <t>parler</t>
  </si>
  <si>
    <t>Top Words in Tweet in G3</t>
  </si>
  <si>
    <t>pas</t>
  </si>
  <si>
    <t>ne</t>
  </si>
  <si>
    <t>manquez</t>
  </si>
  <si>
    <t>Top Words in Tweet in G4</t>
  </si>
  <si>
    <t>Top Words in Tweet in G5</t>
  </si>
  <si>
    <t>Top Words in Tweet</t>
  </si>
  <si>
    <t>#socialsellingforum et vous 6 à socialsellingf 2019 au #grenoble 14</t>
  </si>
  <si>
    <t>#socialsellingforum paris 5 juillet prochain très beau plateau pour parler</t>
  </si>
  <si>
    <t>#socialsellingforum pas ne manquez grenoble à</t>
  </si>
  <si>
    <t>au #socialsellingforum 5 juillet</t>
  </si>
  <si>
    <t>Top Word Pairs in Tweet in Entire Graph</t>
  </si>
  <si>
    <t>au,#socialsellingforum</t>
  </si>
  <si>
    <t>#socialsellingforum,paris</t>
  </si>
  <si>
    <t>5,juillet</t>
  </si>
  <si>
    <t>paris,5</t>
  </si>
  <si>
    <t>juillet,prochain</t>
  </si>
  <si>
    <t>très,beau</t>
  </si>
  <si>
    <t>beau,plateau</t>
  </si>
  <si>
    <t>plateau,pour</t>
  </si>
  <si>
    <t>pour,parler</t>
  </si>
  <si>
    <t>parler,#curation</t>
  </si>
  <si>
    <t>Top Word Pairs in Tweet in G1</t>
  </si>
  <si>
    <t>6,2019</t>
  </si>
  <si>
    <t>retrouvez,programme</t>
  </si>
  <si>
    <t>programme,#socialsellingforum</t>
  </si>
  <si>
    <t>2019,et</t>
  </si>
  <si>
    <t>et,inscrivez</t>
  </si>
  <si>
    <t>inscrivez,vous</t>
  </si>
  <si>
    <t>emd,mercredi</t>
  </si>
  <si>
    <t>mercredi,12</t>
  </si>
  <si>
    <t>12,6</t>
  </si>
  <si>
    <t>Top Word Pairs in Tweet in G2</t>
  </si>
  <si>
    <t>quel,plaisir</t>
  </si>
  <si>
    <t>Top Word Pairs in Tweet in G3</t>
  </si>
  <si>
    <t>ne,manquez</t>
  </si>
  <si>
    <t>manquez,pas</t>
  </si>
  <si>
    <t>Top Word Pairs in Tweet in G4</t>
  </si>
  <si>
    <t>Top Word Pairs in Tweet in G5</t>
  </si>
  <si>
    <t>Top Word Pairs in Tweet</t>
  </si>
  <si>
    <t>6,2019  retrouvez,programme  programme,#socialsellingforum  2019,et  et,inscrivez  inscrivez,vous  au,#socialsellingforum  emd,mercredi  mercredi,12  12,6</t>
  </si>
  <si>
    <t>#socialsellingforum,paris  paris,5  5,juillet  juillet,prochain  très,beau  beau,plateau  plateau,pour  pour,parler  parler,#curation  quel,plaisir</t>
  </si>
  <si>
    <t>ne,manquez  manquez,pas</t>
  </si>
  <si>
    <t>au,#socialsellingforum  5,juillet</t>
  </si>
  <si>
    <t>Top Replied-To in Entire Graph</t>
  </si>
  <si>
    <t>Top Mentioned in Entire Graph</t>
  </si>
  <si>
    <t>Top Replied-To in G1</t>
  </si>
  <si>
    <t>Top Replied-To in G2</t>
  </si>
  <si>
    <t>Top Mentioned in G1</t>
  </si>
  <si>
    <t>Top Mentioned in G2</t>
  </si>
  <si>
    <t>Top Replied-To in G3</t>
  </si>
  <si>
    <t>laurentopari</t>
  </si>
  <si>
    <t>Top Mentioned in G3</t>
  </si>
  <si>
    <t>Top Replied-To in G4</t>
  </si>
  <si>
    <t>Top Mentioned in G4</t>
  </si>
  <si>
    <t>Top Replied-To in G5</t>
  </si>
  <si>
    <t>Top Mentioned in G5</t>
  </si>
  <si>
    <t>Top Replied-To in Tweet</t>
  </si>
  <si>
    <t>Top Mentioned in Tweet</t>
  </si>
  <si>
    <t>socialsellingf loicsim daniellefazzio lioclement ccigrenoble d</t>
  </si>
  <si>
    <t>jeandenisg laurentoparis sallantint gafisme emilielessire socialsellingf loicsim cmitfr laurentopari</t>
  </si>
  <si>
    <t>socialsellingf loi</t>
  </si>
  <si>
    <t>Top Tweeters in Entire Graph</t>
  </si>
  <si>
    <t>Top Tweeters in G1</t>
  </si>
  <si>
    <t>Top Tweeters in G2</t>
  </si>
  <si>
    <t>Top Tweeters in G3</t>
  </si>
  <si>
    <t>Top Tweeters in G4</t>
  </si>
  <si>
    <t>Top Tweeters in G5</t>
  </si>
  <si>
    <t>Top Tweeters</t>
  </si>
  <si>
    <t>arnaudcielle ccigrenoble loicsim socialsellingf daniellefazzio thuardguillaume jacbrousse lioclement d link_indra</t>
  </si>
  <si>
    <t>sandrinea gafisme cmitfr jeandenisg vperquia laurentoparis aurelien_gohier sandrineleysens emilielessire sallantint</t>
  </si>
  <si>
    <t>coachdevente gpasturel grenobleecobiz gilliangover aquilifer_fr</t>
  </si>
  <si>
    <t>michelmariet elisabethkounou</t>
  </si>
  <si>
    <t>anaisdebreuille loi</t>
  </si>
  <si>
    <t>Top URLs in Tweet by Count</t>
  </si>
  <si>
    <t>Top URLs in Tweet by Salience</t>
  </si>
  <si>
    <t>Top Domains in Tweet by Count</t>
  </si>
  <si>
    <t>Top Domains in Tweet by Salience</t>
  </si>
  <si>
    <t>Top Hashtags in Tweet by Count</t>
  </si>
  <si>
    <t>socialsellingforum grenoble marseille storytelling socialselling vente marketing recrutement</t>
  </si>
  <si>
    <t>socialsellingforum grenoble marseille</t>
  </si>
  <si>
    <t>Top Hashtags in Tweet by Salience</t>
  </si>
  <si>
    <t>grenoble marseille storytelling socialselling vente marketing recrutement socialsellingforum</t>
  </si>
  <si>
    <t>curation socialsellingforum</t>
  </si>
  <si>
    <t>grenoble marseille socialsellingforum</t>
  </si>
  <si>
    <t>Top Words in Tweet by Count</t>
  </si>
  <si>
    <t>ne manquez pas lyon 3ème</t>
  </si>
  <si>
    <t>registered grenoble june 14 looks good day anyone attending</t>
  </si>
  <si>
    <t>registered 8th edition paris lets meet up july 5th socialsellingf</t>
  </si>
  <si>
    <t>et vous 6 à au 2019 du de la #grenoble</t>
  </si>
  <si>
    <t>socialsellingf et vous participez à un partagez vos tweets publications</t>
  </si>
  <si>
    <t>à socialsellingf #marseille vous souhaitez animer au c'est emd mercredi</t>
  </si>
  <si>
    <t>jeandenisg quel plaisir d'intervenir au paris le 5 juillet prochain</t>
  </si>
  <si>
    <t>quel plaisir d'intervenir au paris le 5 juillet prochain un</t>
  </si>
  <si>
    <t>le paris 5 juillet prochain avec un très beau plateau</t>
  </si>
  <si>
    <t>le paris 5 juillet prochain un très beau plateau pour</t>
  </si>
  <si>
    <t>au le 5 juillet elisabethkounou nous intervenons ensemble et je</t>
  </si>
  <si>
    <t>socialsellingf #grenoble 14 juin près de 34 praticiens viennent partager</t>
  </si>
  <si>
    <t>j'y serai pas vous inscription gratuite avec le code aquilifer</t>
  </si>
  <si>
    <t>socialsellingf #marseille retrouvez le programme du emd mercredi 12 6</t>
  </si>
  <si>
    <t>socialsellingf vous 6 2019 #grenoble souhaitez animer au cci vendredi</t>
  </si>
  <si>
    <t>à sur les #reseauxsociaux sois intéressant avant d être intéressé</t>
  </si>
  <si>
    <t>ne manquez pas grenoble 2ème</t>
  </si>
  <si>
    <t>Top Words in Tweet by Salience</t>
  </si>
  <si>
    <t>et au les paris du la #grenoble le 14 rejoignez</t>
  </si>
  <si>
    <t>avec cmitfr laurentoparis sallantint gafisme emilielessire et c socialsellingf loicsim</t>
  </si>
  <si>
    <t>cmitfr avec jeandenisg quel plaisir d'intervenir au laurentopari le paris</t>
  </si>
  <si>
    <t>elisabethkounou nous intervenons ensemble et je serai ravi d échanger</t>
  </si>
  <si>
    <t>#grenoble souhaitez animer au cci vendredi 14 de 8h à</t>
  </si>
  <si>
    <t>Top Word Pairs in Tweet by Count</t>
  </si>
  <si>
    <t>ne,manquez  manquez,pas  pas,lyon  lyon,3ème  3ème,#socialsellingforum</t>
  </si>
  <si>
    <t>registered,#socialsellingforum  #socialsellingforum,grenoble  grenoble,june  june,14  14,looks  looks,good  good,day  day,anyone  anyone,attending</t>
  </si>
  <si>
    <t>registered,8th  8th,edition  edition,#socialsellingforum  #socialsellingforum,paris  paris,lets  lets,meet  meet,up  up,july  july,5th  5th,socialsellingf</t>
  </si>
  <si>
    <t>6,2019  rejoignez,nous  au,#socialsellingforum  retrouvez,le  le,programme  programme,du  du,#socialsellingforum  #socialsellingforum,cci  cci,vendredi  vendredi,14</t>
  </si>
  <si>
    <t>socialsellingf,vous  vous,participez  participez,à  à,un  un,#socialsellingforum  #socialsellingforum,partagez  partagez,vos  vos,tweets  tweets,et  et,publications</t>
  </si>
  <si>
    <t>socialsellingf,#marseille  #marseille,vous  vous,souhaitez  souhaitez,animer  animer,au  au,#socialsellingforum  #socialsellingforum,c'est  c'est,à  à,emd  emd,mercredi</t>
  </si>
  <si>
    <t>jeandenisg,quel  quel,plaisir  plaisir,d'intervenir  d'intervenir,au  au,#socialsellingforum  #socialsellingforum,paris  paris,le  le,5  5,juillet  juillet,prochain</t>
  </si>
  <si>
    <t>quel,plaisir  plaisir,d'intervenir  d'intervenir,au  au,#socialsellingforum  #socialsellingforum,paris  paris,le  le,5  5,juillet  juillet,prochain  prochain,un</t>
  </si>
  <si>
    <t>#socialsellingforum,paris  paris,le  le,5  5,juillet  juillet,prochain  un,très  très,beau  beau,plateau  plateau,pour  pour,parler</t>
  </si>
  <si>
    <t>au,#socialsellingforum  le,5  5,juillet  elisabethkounou,nous  nous,intervenons  intervenons,ensemble  ensemble,au  #socialsellingforum,et  et,je  je,serai</t>
  </si>
  <si>
    <t>socialsellingf,#grenoble  #grenoble,14  14,juin  juin,près  près,de  de,34  34,praticiens  praticiens,viennent  viennent,partager  partager,leur</t>
  </si>
  <si>
    <t>j'y,serai  serai,pas  pas,vous  vous,inscription  inscription,gratuite  gratuite,avec  avec,le  le,code  code,aquilifer  aquilifer,c'est</t>
  </si>
  <si>
    <t>socialsellingf,#marseille  #marseille,retrouvez  retrouvez,le  le,programme  programme,du  du,#socialsellingforum  #socialsellingforum,emd  emd,mercredi  mercredi,12  12,6</t>
  </si>
  <si>
    <t>6,2019  socialsellingf,#grenoble  #grenoble,vous  vous,souhaitez  souhaitez,animer  animer,au  au,#socialsellingforum  #socialsellingforum,cci  cci,vendredi  vendredi,14</t>
  </si>
  <si>
    <t>sur,les  les,#reseauxsociaux  #reseauxsociaux,sois  sois,intéressant  intéressant,avant  avant,d  d,être  être,intéressé  intéressé,et  et,tes</t>
  </si>
  <si>
    <t>ne,manquez  manquez,pas  pas,grenoble  grenoble,2ème  2ème,#socialsellingforum</t>
  </si>
  <si>
    <t>Top Word Pairs in Tweet by Salience</t>
  </si>
  <si>
    <t>rejoignez,nous  au,#socialsellingforum  6,2019  retrouvez,le  le,programme  programme,du  du,#socialsellingforum  #socialsellingforum,cci  cci,vendredi  vendredi,14</t>
  </si>
  <si>
    <t>prochain,avec  avec,le  le,cmitfr  cmitfr,un  #curation,avec  avec,laurentoparis  laurentoparis,sallantint  sallantint,gafisme  gafisme,emilielessire  emilielessire,et</t>
  </si>
  <si>
    <t>jeandenisg,quel  quel,plaisir  plaisir,d'intervenir  d'intervenir,au  au,#socialsellingforum  prochain,un  cmitfr,#socialsellingforum  prochain,avec  avec,le  le,cmitfr</t>
  </si>
  <si>
    <t>elisabethkounou,nous  nous,intervenons  intervenons,ensemble  ensemble,au  #socialsellingforum,et  et,je  je,serai  serai,ravi  ravi,d  d,échanger</t>
  </si>
  <si>
    <t>socialsellingf,#grenoble  #grenoble,vous  vous,souhaitez  souhaitez,animer  animer,au  au,#socialsellingforum  #socialsellingforum,cci  cci,vendredi  vendredi,14  14,6</t>
  </si>
  <si>
    <t>Word</t>
  </si>
  <si>
    <t>avec</t>
  </si>
  <si>
    <t>#curation</t>
  </si>
  <si>
    <t>quel</t>
  </si>
  <si>
    <t>plaisir</t>
  </si>
  <si>
    <t>d'intervenir</t>
  </si>
  <si>
    <t>#marseille</t>
  </si>
  <si>
    <t>emd</t>
  </si>
  <si>
    <t>mercredi</t>
  </si>
  <si>
    <t>12</t>
  </si>
  <si>
    <t>retrouvez</t>
  </si>
  <si>
    <t>programme</t>
  </si>
  <si>
    <t>inscrivez</t>
  </si>
  <si>
    <t>les</t>
  </si>
  <si>
    <t>nous</t>
  </si>
  <si>
    <t>sur</t>
  </si>
  <si>
    <t>souhaitez</t>
  </si>
  <si>
    <t>animer</t>
  </si>
  <si>
    <t>8h</t>
  </si>
  <si>
    <t>18h</t>
  </si>
  <si>
    <t>contactez</t>
  </si>
  <si>
    <t>cci</t>
  </si>
  <si>
    <t>vendredi</t>
  </si>
  <si>
    <t>rejoignez</t>
  </si>
  <si>
    <t>ou</t>
  </si>
  <si>
    <t>c'est</t>
  </si>
  <si>
    <t>participez</t>
  </si>
  <si>
    <t>partagez</t>
  </si>
  <si>
    <t>vos</t>
  </si>
  <si>
    <t>tweets</t>
  </si>
  <si>
    <t>publications</t>
  </si>
  <si>
    <t>communauté</t>
  </si>
  <si>
    <t>il</t>
  </si>
  <si>
    <t>qui</t>
  </si>
  <si>
    <t>juin</t>
  </si>
  <si>
    <t>près</t>
  </si>
  <si>
    <t>34</t>
  </si>
  <si>
    <t>praticiens</t>
  </si>
  <si>
    <t>viennent</t>
  </si>
  <si>
    <t>partager</t>
  </si>
  <si>
    <t>leur</t>
  </si>
  <si>
    <t>expérience</t>
  </si>
  <si>
    <t>#socialselling</t>
  </si>
  <si>
    <t>appliqué</t>
  </si>
  <si>
    <t>#vente</t>
  </si>
  <si>
    <t>serai</t>
  </si>
  <si>
    <t>c</t>
  </si>
  <si>
    <t>savoir</t>
  </si>
  <si>
    <t>facebook</t>
  </si>
  <si>
    <t>instagram</t>
  </si>
  <si>
    <t>linkedin</t>
  </si>
  <si>
    <t>registered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</si>
  <si>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</si>
  <si>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</si>
  <si>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</si>
  <si>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</si>
  <si>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</si>
  <si>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</si>
  <si>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</si>
  <si>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</si>
  <si>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</si>
  <si>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</si>
  <si>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</si>
  <si>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</si>
  <si>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</si>
  <si>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</si>
  <si>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</si>
  <si>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</si>
  <si>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</si>
  <si>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</si>
  <si>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</si>
  <si>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</si>
  <si>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</si>
  <si>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</si>
  <si>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</si>
  <si>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</si>
  <si>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</si>
  <si>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</si>
  <si>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</si>
  <si>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</si>
  <si>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</si>
  <si>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85, 85, 0</t>
  </si>
  <si>
    <t>Red</t>
  </si>
  <si>
    <t>G1: #socialsellingforum et vous 6 à socialsellingf 2019 au #grenoble 14</t>
  </si>
  <si>
    <t>G2: #socialsellingforum paris 5 juillet prochain très beau plateau pour parler</t>
  </si>
  <si>
    <t>G3: #socialsellingforum pas ne manquez grenoble à</t>
  </si>
  <si>
    <t>G4: au #socialsellingforum 5 juillet</t>
  </si>
  <si>
    <t>G5: à</t>
  </si>
  <si>
    <t>Autofill Workbook Results</t>
  </si>
  <si>
    <t>Edge Weight▓1▓4▓0▓True▓Green▓Red▓▓Edge Weight▓1▓2▓0▓3▓10▓False▓Edge Weight▓1▓4▓0▓32▓6▓False▓▓0▓0▓0▓True▓Black▓Black▓▓Followers▓5▓3821▓0▓162▓1000▓False▓Followers▓5▓8027▓0▓100▓70▓False▓▓0▓0▓0▓0▓0▓False▓▓0▓0▓0▓0▓0▓False</t>
  </si>
  <si>
    <t>Subgraph</t>
  </si>
  <si>
    <t>GraphSource░TwitterSearch▓GraphTerm░#SocialSellingForum▓ImportDescription░The graph represents a network of 29 Twitter users whose recent tweets contained "#SocialSellingForum", or who were replied to or mentioned in those tweets, taken from a data set limited to a maximum of 18,000 tweets.  The network was obtained from Twitter on Friday, 24 May 2019 at 18:51 UTC.
The tweets in the network were tweeted over the 8-day, 18-hour, 0-minute period from Wednesday, 15 May 2019 at 14:00 UTC to Friday, 24 May 2019 at 08:00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</si>
</sst>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0"/>
      <tableStyleElement type="headerRow" dxfId="349"/>
    </tableStyle>
    <tableStyle name="NodeXL Table" pivot="0" count="1">
      <tableStyleElement type="headerRow" dxfId="34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335534"/>
        <c:axId val="39019807"/>
      </c:barChart>
      <c:catAx>
        <c:axId val="43355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019807"/>
        <c:crosses val="autoZero"/>
        <c:auto val="1"/>
        <c:lblOffset val="100"/>
        <c:noMultiLvlLbl val="0"/>
      </c:catAx>
      <c:valAx>
        <c:axId val="39019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5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5633944"/>
        <c:axId val="6487769"/>
      </c:barChart>
      <c:catAx>
        <c:axId val="156339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87769"/>
        <c:crosses val="autoZero"/>
        <c:auto val="1"/>
        <c:lblOffset val="100"/>
        <c:noMultiLvlLbl val="0"/>
      </c:catAx>
      <c:valAx>
        <c:axId val="6487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33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8389922"/>
        <c:axId val="55747251"/>
      </c:barChart>
      <c:catAx>
        <c:axId val="583899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747251"/>
        <c:crosses val="autoZero"/>
        <c:auto val="1"/>
        <c:lblOffset val="100"/>
        <c:noMultiLvlLbl val="0"/>
      </c:catAx>
      <c:valAx>
        <c:axId val="55747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89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963212"/>
        <c:axId val="19233453"/>
      </c:barChart>
      <c:catAx>
        <c:axId val="319632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233453"/>
        <c:crosses val="autoZero"/>
        <c:auto val="1"/>
        <c:lblOffset val="100"/>
        <c:noMultiLvlLbl val="0"/>
      </c:catAx>
      <c:valAx>
        <c:axId val="19233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63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8883350"/>
        <c:axId val="14405831"/>
      </c:barChart>
      <c:catAx>
        <c:axId val="388833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405831"/>
        <c:crosses val="autoZero"/>
        <c:auto val="1"/>
        <c:lblOffset val="100"/>
        <c:noMultiLvlLbl val="0"/>
      </c:catAx>
      <c:valAx>
        <c:axId val="14405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83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2543616"/>
        <c:axId val="26021633"/>
      </c:barChart>
      <c:catAx>
        <c:axId val="625436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021633"/>
        <c:crosses val="autoZero"/>
        <c:auto val="1"/>
        <c:lblOffset val="100"/>
        <c:noMultiLvlLbl val="0"/>
      </c:catAx>
      <c:valAx>
        <c:axId val="26021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43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2868106"/>
        <c:axId val="27377499"/>
      </c:barChart>
      <c:catAx>
        <c:axId val="328681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377499"/>
        <c:crosses val="autoZero"/>
        <c:auto val="1"/>
        <c:lblOffset val="100"/>
        <c:noMultiLvlLbl val="0"/>
      </c:catAx>
      <c:valAx>
        <c:axId val="27377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68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5070900"/>
        <c:axId val="2984917"/>
      </c:barChart>
      <c:catAx>
        <c:axId val="450709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84917"/>
        <c:crosses val="autoZero"/>
        <c:auto val="1"/>
        <c:lblOffset val="100"/>
        <c:noMultiLvlLbl val="0"/>
      </c:catAx>
      <c:valAx>
        <c:axId val="2984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70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864254"/>
        <c:axId val="40451695"/>
      </c:barChart>
      <c:catAx>
        <c:axId val="26864254"/>
        <c:scaling>
          <c:orientation val="minMax"/>
        </c:scaling>
        <c:axPos val="b"/>
        <c:delete val="1"/>
        <c:majorTickMark val="out"/>
        <c:minorTickMark val="none"/>
        <c:tickLblPos val="none"/>
        <c:crossAx val="40451695"/>
        <c:crosses val="autoZero"/>
        <c:auto val="1"/>
        <c:lblOffset val="100"/>
        <c:noMultiLvlLbl val="0"/>
      </c:catAx>
      <c:valAx>
        <c:axId val="40451695"/>
        <c:scaling>
          <c:orientation val="minMax"/>
        </c:scaling>
        <c:axPos val="l"/>
        <c:delete val="1"/>
        <c:majorTickMark val="out"/>
        <c:minorTickMark val="none"/>
        <c:tickLblPos val="none"/>
        <c:crossAx val="268642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gpastur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gilliangov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huardguillaum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oicsi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ocialselling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link_ind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naisdebreuil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lo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andrineleysen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jeandenis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urelien_gohi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vperqui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emilielessir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mitf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gafism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allantin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laurentopari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andrine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michelmarie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elisabethkounou"/>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jacbrouss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aquilifer_f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arnaudciel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daniellefazzi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coachdeven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grenobleecobi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ccigrenobl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lioclemen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49" totalsRowShown="0" headerRowDxfId="347" dataDxfId="346">
  <autoFilter ref="A2:BL49"/>
  <tableColumns count="64">
    <tableColumn id="1" name="Vertex 1" dataDxfId="345"/>
    <tableColumn id="2" name="Vertex 2" dataDxfId="344"/>
    <tableColumn id="3" name="Color" dataDxfId="343"/>
    <tableColumn id="4" name="Width" dataDxfId="342"/>
    <tableColumn id="11" name="Style" dataDxfId="341"/>
    <tableColumn id="5" name="Opacity" dataDxfId="340"/>
    <tableColumn id="6" name="Visibility" dataDxfId="339"/>
    <tableColumn id="10" name="Label" dataDxfId="338"/>
    <tableColumn id="12" name="Label Text Color" dataDxfId="337"/>
    <tableColumn id="13" name="Label Font Size" dataDxfId="336"/>
    <tableColumn id="14" name="Reciprocated?" dataDxfId="29"/>
    <tableColumn id="7" name="ID" dataDxfId="335"/>
    <tableColumn id="9" name="Dynamic Filter" dataDxfId="334"/>
    <tableColumn id="8" name="Add Your Own Columns Here" dataDxfId="333"/>
    <tableColumn id="15" name="Relationship" dataDxfId="332"/>
    <tableColumn id="16" name="Relationship Date (UTC)" dataDxfId="331"/>
    <tableColumn id="17" name="Tweet" dataDxfId="330"/>
    <tableColumn id="18" name="URLs in Tweet" dataDxfId="329"/>
    <tableColumn id="19" name="Domains in Tweet" dataDxfId="328"/>
    <tableColumn id="20" name="Hashtags in Tweet" dataDxfId="327"/>
    <tableColumn id="21" name="Media in Tweet" dataDxfId="326"/>
    <tableColumn id="22" name="Tweet Image File" dataDxfId="325"/>
    <tableColumn id="23" name="Tweet Date (UTC)" dataDxfId="324"/>
    <tableColumn id="24" name="Twitter Page for Tweet" dataDxfId="323"/>
    <tableColumn id="25" name="Latitude" dataDxfId="322"/>
    <tableColumn id="26" name="Longitude" dataDxfId="321"/>
    <tableColumn id="27" name="Imported ID" dataDxfId="320"/>
    <tableColumn id="28" name="In-Reply-To Tweet ID" dataDxfId="319"/>
    <tableColumn id="29" name="Favorited" dataDxfId="318"/>
    <tableColumn id="30" name="Favorite Count" dataDxfId="317"/>
    <tableColumn id="31" name="In-Reply-To User ID" dataDxfId="316"/>
    <tableColumn id="32" name="Is Quote Status" dataDxfId="315"/>
    <tableColumn id="33" name="Language" dataDxfId="314"/>
    <tableColumn id="34" name="Possibly Sensitive" dataDxfId="313"/>
    <tableColumn id="35" name="Quoted Status ID" dataDxfId="312"/>
    <tableColumn id="36" name="Retweeted" dataDxfId="311"/>
    <tableColumn id="37" name="Retweet Count" dataDxfId="310"/>
    <tableColumn id="38" name="Retweet ID" dataDxfId="309"/>
    <tableColumn id="39" name="Source" dataDxfId="308"/>
    <tableColumn id="40" name="Truncated" dataDxfId="307"/>
    <tableColumn id="41" name="Unified Twitter ID" dataDxfId="306"/>
    <tableColumn id="42" name="Imported Tweet Type" dataDxfId="305"/>
    <tableColumn id="43" name="Added By Extended Analysis" dataDxfId="304"/>
    <tableColumn id="44" name="Corrected By Extended Analysis" dataDxfId="303"/>
    <tableColumn id="45" name="Place Bounding Box" dataDxfId="302"/>
    <tableColumn id="46" name="Place Country" dataDxfId="301"/>
    <tableColumn id="47" name="Place Country Code" dataDxfId="300"/>
    <tableColumn id="48" name="Place Full Name" dataDxfId="299"/>
    <tableColumn id="49" name="Place ID" dataDxfId="298"/>
    <tableColumn id="50" name="Place Name" dataDxfId="297"/>
    <tableColumn id="51" name="Place Type" dataDxfId="296"/>
    <tableColumn id="52" name="Place URL" dataDxfId="295"/>
    <tableColumn id="53" name="Edge Weight"/>
    <tableColumn id="54" name="Vertex 1 Group" dataDxfId="21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217" dataDxfId="216">
  <autoFilter ref="A2:C10"/>
  <tableColumns count="3">
    <tableColumn id="1" name="Group 1" dataDxfId="215"/>
    <tableColumn id="2" name="Group 2" dataDxfId="214"/>
    <tableColumn id="3" name="Edges" dataDxfId="21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9" totalsRowShown="0" headerRowDxfId="210" dataDxfId="209">
  <autoFilter ref="A1:L9"/>
  <tableColumns count="12">
    <tableColumn id="1" name="Top URLs in Tweet in Entire Graph" dataDxfId="208"/>
    <tableColumn id="2" name="Entire Graph Count" dataDxfId="207"/>
    <tableColumn id="3" name="Top URLs in Tweet in G1" dataDxfId="206"/>
    <tableColumn id="4" name="G1 Count" dataDxfId="205"/>
    <tableColumn id="5" name="Top URLs in Tweet in G2" dataDxfId="204"/>
    <tableColumn id="6" name="G2 Count" dataDxfId="203"/>
    <tableColumn id="7" name="Top URLs in Tweet in G3" dataDxfId="202"/>
    <tableColumn id="8" name="G3 Count" dataDxfId="201"/>
    <tableColumn id="9" name="Top URLs in Tweet in G4" dataDxfId="200"/>
    <tableColumn id="10" name="G4 Count" dataDxfId="199"/>
    <tableColumn id="11" name="Top URLs in Tweet in G5" dataDxfId="198"/>
    <tableColumn id="12" name="G5 Count" dataDxfId="19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2:L16" totalsRowShown="0" headerRowDxfId="196" dataDxfId="195">
  <autoFilter ref="A12:L16"/>
  <tableColumns count="12">
    <tableColumn id="1" name="Top Domains in Tweet in Entire Graph" dataDxfId="194"/>
    <tableColumn id="2" name="Entire Graph Count" dataDxfId="193"/>
    <tableColumn id="3" name="Top Domains in Tweet in G1" dataDxfId="192"/>
    <tableColumn id="4" name="G1 Count" dataDxfId="191"/>
    <tableColumn id="5" name="Top Domains in Tweet in G2" dataDxfId="190"/>
    <tableColumn id="6" name="G2 Count" dataDxfId="189"/>
    <tableColumn id="7" name="Top Domains in Tweet in G3" dataDxfId="188"/>
    <tableColumn id="8" name="G3 Count" dataDxfId="187"/>
    <tableColumn id="9" name="Top Domains in Tweet in G4" dataDxfId="186"/>
    <tableColumn id="10" name="G4 Count" dataDxfId="185"/>
    <tableColumn id="11" name="Top Domains in Tweet in G5" dataDxfId="184"/>
    <tableColumn id="12" name="G5 Count" dataDxfId="18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L29" totalsRowShown="0" headerRowDxfId="182" dataDxfId="181">
  <autoFilter ref="A19:L29"/>
  <tableColumns count="12">
    <tableColumn id="1" name="Top Hashtags in Tweet in Entire Graph" dataDxfId="180"/>
    <tableColumn id="2" name="Entire Graph Count" dataDxfId="179"/>
    <tableColumn id="3" name="Top Hashtags in Tweet in G1" dataDxfId="178"/>
    <tableColumn id="4" name="G1 Count" dataDxfId="177"/>
    <tableColumn id="5" name="Top Hashtags in Tweet in G2" dataDxfId="176"/>
    <tableColumn id="6" name="G2 Count" dataDxfId="175"/>
    <tableColumn id="7" name="Top Hashtags in Tweet in G3" dataDxfId="174"/>
    <tableColumn id="8" name="G3 Count" dataDxfId="173"/>
    <tableColumn id="9" name="Top Hashtags in Tweet in G4" dataDxfId="172"/>
    <tableColumn id="10" name="G4 Count" dataDxfId="171"/>
    <tableColumn id="11" name="Top Hashtags in Tweet in G5" dataDxfId="170"/>
    <tableColumn id="12" name="G5 Count" dataDxfId="16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L42" totalsRowShown="0" headerRowDxfId="167" dataDxfId="166">
  <autoFilter ref="A32:L42"/>
  <tableColumns count="12">
    <tableColumn id="1" name="Top Words in Tweet in Entire Graph" dataDxfId="165"/>
    <tableColumn id="2" name="Entire Graph Count" dataDxfId="164"/>
    <tableColumn id="3" name="Top Words in Tweet in G1" dataDxfId="163"/>
    <tableColumn id="4" name="G1 Count" dataDxfId="162"/>
    <tableColumn id="5" name="Top Words in Tweet in G2" dataDxfId="161"/>
    <tableColumn id="6" name="G2 Count" dataDxfId="160"/>
    <tableColumn id="7" name="Top Words in Tweet in G3" dataDxfId="159"/>
    <tableColumn id="8" name="G3 Count" dataDxfId="158"/>
    <tableColumn id="9" name="Top Words in Tweet in G4" dataDxfId="157"/>
    <tableColumn id="10" name="G4 Count" dataDxfId="156"/>
    <tableColumn id="11" name="Top Words in Tweet in G5" dataDxfId="155"/>
    <tableColumn id="12" name="G5 Count" dataDxfId="15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L55" totalsRowShown="0" headerRowDxfId="152" dataDxfId="151">
  <autoFilter ref="A45:L55"/>
  <tableColumns count="12">
    <tableColumn id="1" name="Top Word Pairs in Tweet in Entire Graph" dataDxfId="150"/>
    <tableColumn id="2" name="Entire Graph Count" dataDxfId="149"/>
    <tableColumn id="3" name="Top Word Pairs in Tweet in G1" dataDxfId="148"/>
    <tableColumn id="4" name="G1 Count" dataDxfId="147"/>
    <tableColumn id="5" name="Top Word Pairs in Tweet in G2" dataDxfId="146"/>
    <tableColumn id="6" name="G2 Count" dataDxfId="145"/>
    <tableColumn id="7" name="Top Word Pairs in Tweet in G3" dataDxfId="144"/>
    <tableColumn id="8" name="G3 Count" dataDxfId="143"/>
    <tableColumn id="9" name="Top Word Pairs in Tweet in G4" dataDxfId="142"/>
    <tableColumn id="10" name="G4 Count" dataDxfId="141"/>
    <tableColumn id="11" name="Top Word Pairs in Tweet in G5" dataDxfId="140"/>
    <tableColumn id="12" name="G5 Count" dataDxfId="13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L59" totalsRowShown="0" headerRowDxfId="137" dataDxfId="136">
  <autoFilter ref="A58:L59"/>
  <tableColumns count="12">
    <tableColumn id="1" name="Top Replied-To in Entire Graph" dataDxfId="135"/>
    <tableColumn id="2" name="Entire Graph Count" dataDxfId="131"/>
    <tableColumn id="3" name="Top Replied-To in G1" dataDxfId="130"/>
    <tableColumn id="4" name="G1 Count" dataDxfId="127"/>
    <tableColumn id="5" name="Top Replied-To in G2" dataDxfId="126"/>
    <tableColumn id="6" name="G2 Count" dataDxfId="123"/>
    <tableColumn id="7" name="Top Replied-To in G3" dataDxfId="122"/>
    <tableColumn id="8" name="G3 Count" dataDxfId="119"/>
    <tableColumn id="9" name="Top Replied-To in G4" dataDxfId="118"/>
    <tableColumn id="10" name="G4 Count" dataDxfId="115"/>
    <tableColumn id="11" name="Top Replied-To in G5" dataDxfId="114"/>
    <tableColumn id="12" name="G5 Count" dataDxfId="11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2:L72" totalsRowShown="0" headerRowDxfId="134" dataDxfId="133">
  <autoFilter ref="A62:L72"/>
  <tableColumns count="12">
    <tableColumn id="1" name="Top Mentioned in Entire Graph" dataDxfId="132"/>
    <tableColumn id="2" name="Entire Graph Count" dataDxfId="129"/>
    <tableColumn id="3" name="Top Mentioned in G1" dataDxfId="128"/>
    <tableColumn id="4" name="G1 Count" dataDxfId="125"/>
    <tableColumn id="5" name="Top Mentioned in G2" dataDxfId="124"/>
    <tableColumn id="6" name="G2 Count" dataDxfId="121"/>
    <tableColumn id="7" name="Top Mentioned in G3" dataDxfId="120"/>
    <tableColumn id="8" name="G3 Count" dataDxfId="117"/>
    <tableColumn id="9" name="Top Mentioned in G4" dataDxfId="116"/>
    <tableColumn id="10" name="G4 Count" dataDxfId="112"/>
    <tableColumn id="11" name="Top Mentioned in G5" dataDxfId="111"/>
    <tableColumn id="12" name="G5 Count" dataDxfId="11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5:L85" totalsRowShown="0" headerRowDxfId="107" dataDxfId="106">
  <autoFilter ref="A75:L85"/>
  <tableColumns count="12">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294" dataDxfId="293">
  <autoFilter ref="A2:BT31"/>
  <tableColumns count="72">
    <tableColumn id="1" name="Vertex" dataDxfId="292"/>
    <tableColumn id="72" name="Subgraph"/>
    <tableColumn id="2" name="Color" dataDxfId="291"/>
    <tableColumn id="5" name="Shape" dataDxfId="290"/>
    <tableColumn id="6" name="Size" dataDxfId="289"/>
    <tableColumn id="4" name="Opacity" dataDxfId="288"/>
    <tableColumn id="7" name="Image File" dataDxfId="287"/>
    <tableColumn id="3" name="Visibility" dataDxfId="286"/>
    <tableColumn id="10" name="Label" dataDxfId="285"/>
    <tableColumn id="16" name="Label Fill Color" dataDxfId="284"/>
    <tableColumn id="9" name="Label Position" dataDxfId="283"/>
    <tableColumn id="8" name="Tooltip" dataDxfId="282"/>
    <tableColumn id="18" name="Layout Order" dataDxfId="281"/>
    <tableColumn id="13" name="X" dataDxfId="280"/>
    <tableColumn id="14" name="Y" dataDxfId="279"/>
    <tableColumn id="12" name="Locked?" dataDxfId="278"/>
    <tableColumn id="19" name="Polar R" dataDxfId="277"/>
    <tableColumn id="20" name="Polar Angle" dataDxfId="27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75"/>
    <tableColumn id="28" name="Dynamic Filter" dataDxfId="274"/>
    <tableColumn id="17" name="Add Your Own Columns Here" dataDxfId="273"/>
    <tableColumn id="30" name="Name" dataDxfId="272"/>
    <tableColumn id="31" name="Followed" dataDxfId="271"/>
    <tableColumn id="32" name="Followers" dataDxfId="270"/>
    <tableColumn id="33" name="Tweets" dataDxfId="269"/>
    <tableColumn id="34" name="Favorites" dataDxfId="268"/>
    <tableColumn id="35" name="Time Zone UTC Offset (Seconds)" dataDxfId="267"/>
    <tableColumn id="36" name="Description" dataDxfId="266"/>
    <tableColumn id="37" name="Location" dataDxfId="265"/>
    <tableColumn id="38" name="Web" dataDxfId="264"/>
    <tableColumn id="39" name="Time Zone" dataDxfId="263"/>
    <tableColumn id="40" name="Joined Twitter Date (UTC)" dataDxfId="262"/>
    <tableColumn id="41" name="Profile Banner Url" dataDxfId="261"/>
    <tableColumn id="42" name="Default Profile" dataDxfId="260"/>
    <tableColumn id="43" name="Default Profile Image" dataDxfId="259"/>
    <tableColumn id="44" name="Geo Enabled" dataDxfId="258"/>
    <tableColumn id="45" name="Language" dataDxfId="257"/>
    <tableColumn id="46" name="Listed Count" dataDxfId="256"/>
    <tableColumn id="47" name="Profile Background Image Url" dataDxfId="255"/>
    <tableColumn id="48" name="Verified" dataDxfId="254"/>
    <tableColumn id="49" name="Custom Menu Item Text" dataDxfId="253"/>
    <tableColumn id="50" name="Custom Menu Item Action" dataDxfId="252"/>
    <tableColumn id="51" name="Tweeted Search Term?" dataDxfId="21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82" totalsRowShown="0" headerRowDxfId="82" dataDxfId="81">
  <autoFilter ref="A1:G182"/>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95" totalsRowShown="0" headerRowDxfId="73" dataDxfId="72">
  <autoFilter ref="A1:L19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251">
  <autoFilter ref="A2:AO7"/>
  <tableColumns count="41">
    <tableColumn id="1" name="Group" dataDxfId="226"/>
    <tableColumn id="2" name="Vertex Color" dataDxfId="225"/>
    <tableColumn id="3" name="Vertex Shape" dataDxfId="223"/>
    <tableColumn id="22" name="Visibility" dataDxfId="224"/>
    <tableColumn id="4" name="Collapsed?"/>
    <tableColumn id="18" name="Label" dataDxfId="250"/>
    <tableColumn id="20" name="Collapsed X"/>
    <tableColumn id="21" name="Collapsed Y"/>
    <tableColumn id="6" name="ID" dataDxfId="24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68"/>
    <tableColumn id="27" name="Top Hashtags in Tweet" dataDxfId="153"/>
    <tableColumn id="28" name="Top Words in Tweet" dataDxfId="138"/>
    <tableColumn id="29" name="Top Word Pairs in Tweet" dataDxfId="109"/>
    <tableColumn id="30" name="Top Replied-To in Tweet" dataDxfId="10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248" dataDxfId="247">
  <autoFilter ref="A1:C30"/>
  <tableColumns count="3">
    <tableColumn id="1" name="Group" dataDxfId="222"/>
    <tableColumn id="2" name="Vertex" dataDxfId="221"/>
    <tableColumn id="3" name="Vertex ID" dataDxfId="22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12"/>
    <tableColumn id="2" name="Value" dataDxfId="21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6"/>
    <tableColumn id="2" name="Degree Frequency" dataDxfId="245">
      <calculatedColumnFormula>COUNTIF(Vertices[Degree], "&gt;= " &amp; D2) - COUNTIF(Vertices[Degree], "&gt;=" &amp; D3)</calculatedColumnFormula>
    </tableColumn>
    <tableColumn id="3" name="In-Degree Bin" dataDxfId="244"/>
    <tableColumn id="4" name="In-Degree Frequency" dataDxfId="243">
      <calculatedColumnFormula>COUNTIF(Vertices[In-Degree], "&gt;= " &amp; F2) - COUNTIF(Vertices[In-Degree], "&gt;=" &amp; F3)</calculatedColumnFormula>
    </tableColumn>
    <tableColumn id="5" name="Out-Degree Bin" dataDxfId="242"/>
    <tableColumn id="6" name="Out-Degree Frequency" dataDxfId="241">
      <calculatedColumnFormula>COUNTIF(Vertices[Out-Degree], "&gt;= " &amp; H2) - COUNTIF(Vertices[Out-Degree], "&gt;=" &amp; H3)</calculatedColumnFormula>
    </tableColumn>
    <tableColumn id="7" name="Betweenness Centrality Bin" dataDxfId="240"/>
    <tableColumn id="8" name="Betweenness Centrality Frequency" dataDxfId="239">
      <calculatedColumnFormula>COUNTIF(Vertices[Betweenness Centrality], "&gt;= " &amp; J2) - COUNTIF(Vertices[Betweenness Centrality], "&gt;=" &amp; J3)</calculatedColumnFormula>
    </tableColumn>
    <tableColumn id="9" name="Closeness Centrality Bin" dataDxfId="238"/>
    <tableColumn id="10" name="Closeness Centrality Frequency" dataDxfId="237">
      <calculatedColumnFormula>COUNTIF(Vertices[Closeness Centrality], "&gt;= " &amp; L2) - COUNTIF(Vertices[Closeness Centrality], "&gt;=" &amp; L3)</calculatedColumnFormula>
    </tableColumn>
    <tableColumn id="11" name="Eigenvector Centrality Bin" dataDxfId="236"/>
    <tableColumn id="12" name="Eigenvector Centrality Frequency" dataDxfId="235">
      <calculatedColumnFormula>COUNTIF(Vertices[Eigenvector Centrality], "&gt;= " &amp; N2) - COUNTIF(Vertices[Eigenvector Centrality], "&gt;=" &amp; N3)</calculatedColumnFormula>
    </tableColumn>
    <tableColumn id="18" name="PageRank Bin" dataDxfId="234"/>
    <tableColumn id="17" name="PageRank Frequency" dataDxfId="233">
      <calculatedColumnFormula>COUNTIF(Vertices[Eigenvector Centrality], "&gt;= " &amp; P2) - COUNTIF(Vertices[Eigenvector Centrality], "&gt;=" &amp; P3)</calculatedColumnFormula>
    </tableColumn>
    <tableColumn id="13" name="Clustering Coefficient Bin" dataDxfId="232"/>
    <tableColumn id="14" name="Clustering Coefficient Frequency" dataDxfId="231">
      <calculatedColumnFormula>COUNTIF(Vertices[Clustering Coefficient], "&gt;= " &amp; R2) - COUNTIF(Vertices[Clustering Coefficient], "&gt;=" &amp; R3)</calculatedColumnFormula>
    </tableColumn>
    <tableColumn id="15" name="Dynamic Filter Bin" dataDxfId="230"/>
    <tableColumn id="16" name="Dynamic Filter Frequency" dataDxfId="22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2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r.xing-events.com/tw/REEBQNN" TargetMode="External" /><Relationship Id="rId2" Type="http://schemas.openxmlformats.org/officeDocument/2006/relationships/hyperlink" Target="http://www.socialsellingforum.fr/grenoble/" TargetMode="External" /><Relationship Id="rId3" Type="http://schemas.openxmlformats.org/officeDocument/2006/relationships/hyperlink" Target="http://www.socialsellingforum.fr/paris/" TargetMode="External" /><Relationship Id="rId4" Type="http://schemas.openxmlformats.org/officeDocument/2006/relationships/hyperlink" Target="http://www.socialsellingforum.fr/paris/" TargetMode="External" /><Relationship Id="rId5" Type="http://schemas.openxmlformats.org/officeDocument/2006/relationships/hyperlink" Target="http://www.socialsellingforum.fr/paris/" TargetMode="External" /><Relationship Id="rId6" Type="http://schemas.openxmlformats.org/officeDocument/2006/relationships/hyperlink" Target="http://www.socialsellingforum.fr/paris/" TargetMode="External" /><Relationship Id="rId7" Type="http://schemas.openxmlformats.org/officeDocument/2006/relationships/hyperlink" Target="http://www.socialsellingforum.fr/paris/" TargetMode="External" /><Relationship Id="rId8" Type="http://schemas.openxmlformats.org/officeDocument/2006/relationships/hyperlink" Target="http://www.socialsellingforum.fr/paris/" TargetMode="External" /><Relationship Id="rId9" Type="http://schemas.openxmlformats.org/officeDocument/2006/relationships/hyperlink" Target="http://www.socialsellingforum.fr/paris/" TargetMode="External" /><Relationship Id="rId10" Type="http://schemas.openxmlformats.org/officeDocument/2006/relationships/hyperlink" Target="http://www.socialsellingforum.fr/paris/" TargetMode="External" /><Relationship Id="rId11" Type="http://schemas.openxmlformats.org/officeDocument/2006/relationships/hyperlink" Target="http://www.socialsellingforum.fr/paris/" TargetMode="External" /><Relationship Id="rId12" Type="http://schemas.openxmlformats.org/officeDocument/2006/relationships/hyperlink" Target="http://www.socialsellingforum.fr/paris/" TargetMode="External" /><Relationship Id="rId13" Type="http://schemas.openxmlformats.org/officeDocument/2006/relationships/hyperlink" Target="http://www.socialsellingforum.fr/paris/" TargetMode="External" /><Relationship Id="rId14" Type="http://schemas.openxmlformats.org/officeDocument/2006/relationships/hyperlink" Target="http://www.socialsellingforum.fr/paris/" TargetMode="External" /><Relationship Id="rId15" Type="http://schemas.openxmlformats.org/officeDocument/2006/relationships/hyperlink" Target="http://www.socialsellingforum.fr/paris/" TargetMode="External" /><Relationship Id="rId16" Type="http://schemas.openxmlformats.org/officeDocument/2006/relationships/hyperlink" Target="https://twitter.com/SocialSellingF/status/1131198026884755456" TargetMode="External" /><Relationship Id="rId17" Type="http://schemas.openxmlformats.org/officeDocument/2006/relationships/hyperlink" Target="https://www.instagram.com/p/Bxx4xHvo68J/?igshid=15jfu9yw7ksys" TargetMode="External" /><Relationship Id="rId18" Type="http://schemas.openxmlformats.org/officeDocument/2006/relationships/hyperlink" Target="https://fr.xing-events.com/tw/EGJFVLR" TargetMode="External" /><Relationship Id="rId19" Type="http://schemas.openxmlformats.org/officeDocument/2006/relationships/hyperlink" Target="http://www.socialsellingforum.fr/marseille" TargetMode="External" /><Relationship Id="rId20" Type="http://schemas.openxmlformats.org/officeDocument/2006/relationships/hyperlink" Target="http://www.socialsellingforum.fr/grenoble" TargetMode="External" /><Relationship Id="rId21" Type="http://schemas.openxmlformats.org/officeDocument/2006/relationships/hyperlink" Target="http://www.socialsellingforum.fr/marseille" TargetMode="External" /><Relationship Id="rId22" Type="http://schemas.openxmlformats.org/officeDocument/2006/relationships/hyperlink" Target="http://www.socialsellingforum.fr/grenoble" TargetMode="External" /><Relationship Id="rId23" Type="http://schemas.openxmlformats.org/officeDocument/2006/relationships/hyperlink" Target="http://www.socialsellingforum.fr/grenoble" TargetMode="External" /><Relationship Id="rId24" Type="http://schemas.openxmlformats.org/officeDocument/2006/relationships/hyperlink" Target="http://www.socialsellingforum.fr/marseille" TargetMode="External" /><Relationship Id="rId25" Type="http://schemas.openxmlformats.org/officeDocument/2006/relationships/hyperlink" Target="https://pbs.twimg.com/media/D6rej89W0AAWr-E.jpg" TargetMode="External" /><Relationship Id="rId26" Type="http://schemas.openxmlformats.org/officeDocument/2006/relationships/hyperlink" Target="https://pbs.twimg.com/media/D6rej89W0AAWr-E.jpg" TargetMode="External" /><Relationship Id="rId27" Type="http://schemas.openxmlformats.org/officeDocument/2006/relationships/hyperlink" Target="https://pbs.twimg.com/media/D6_1j1aWsAAKoEn.jpg" TargetMode="External" /><Relationship Id="rId28" Type="http://schemas.openxmlformats.org/officeDocument/2006/relationships/hyperlink" Target="https://pbs.twimg.com/media/D6_1j1aWsAAKoEn.jpg" TargetMode="External" /><Relationship Id="rId29" Type="http://schemas.openxmlformats.org/officeDocument/2006/relationships/hyperlink" Target="https://pbs.twimg.com/media/D6_1j1aWsAAKoEn.jpg" TargetMode="External" /><Relationship Id="rId30" Type="http://schemas.openxmlformats.org/officeDocument/2006/relationships/hyperlink" Target="https://pbs.twimg.com/media/D6_1j1aWsAAKoEn.jpg" TargetMode="External" /><Relationship Id="rId31" Type="http://schemas.openxmlformats.org/officeDocument/2006/relationships/hyperlink" Target="https://pbs.twimg.com/media/D6_1j1aWsAAKoEn.jpg" TargetMode="External" /><Relationship Id="rId32" Type="http://schemas.openxmlformats.org/officeDocument/2006/relationships/hyperlink" Target="https://pbs.twimg.com/media/D6_1j1aWsAAKoEn.jpg" TargetMode="External" /><Relationship Id="rId33" Type="http://schemas.openxmlformats.org/officeDocument/2006/relationships/hyperlink" Target="https://pbs.twimg.com/media/D6_1j1aWsAAKoEn.jpg" TargetMode="External" /><Relationship Id="rId34" Type="http://schemas.openxmlformats.org/officeDocument/2006/relationships/hyperlink" Target="https://pbs.twimg.com/media/D6_1j1aWsAAKoEn.jpg" TargetMode="External" /><Relationship Id="rId35" Type="http://schemas.openxmlformats.org/officeDocument/2006/relationships/hyperlink" Target="https://pbs.twimg.com/media/D6_1j1aWsAAKoEn.jpg" TargetMode="External" /><Relationship Id="rId36" Type="http://schemas.openxmlformats.org/officeDocument/2006/relationships/hyperlink" Target="https://pbs.twimg.com/media/D6_1j1aWsAAKoEn.jpg" TargetMode="External" /><Relationship Id="rId37" Type="http://schemas.openxmlformats.org/officeDocument/2006/relationships/hyperlink" Target="https://pbs.twimg.com/media/D6_1j1aWsAAKoEn.jpg" TargetMode="External" /><Relationship Id="rId38" Type="http://schemas.openxmlformats.org/officeDocument/2006/relationships/hyperlink" Target="https://pbs.twimg.com/media/D6_1j1aWsAAKoEn.jpg" TargetMode="External" /><Relationship Id="rId39" Type="http://schemas.openxmlformats.org/officeDocument/2006/relationships/hyperlink" Target="https://pbs.twimg.com/media/D6_1j1aWsAAKoEn.jpg" TargetMode="External" /><Relationship Id="rId40" Type="http://schemas.openxmlformats.org/officeDocument/2006/relationships/hyperlink" Target="https://pbs.twimg.com/tweet_video_thumb/D6bNTRDWkAAuTDz.jpg" TargetMode="External" /><Relationship Id="rId41" Type="http://schemas.openxmlformats.org/officeDocument/2006/relationships/hyperlink" Target="https://pbs.twimg.com/tweet_video_thumb/D6nOWGsXsAAIn0_.jpg" TargetMode="External" /><Relationship Id="rId42" Type="http://schemas.openxmlformats.org/officeDocument/2006/relationships/hyperlink" Target="https://pbs.twimg.com/tweet_video_thumb/D6bNTRDWkAAuTDz.jpg" TargetMode="External" /><Relationship Id="rId43" Type="http://schemas.openxmlformats.org/officeDocument/2006/relationships/hyperlink" Target="https://pbs.twimg.com/tweet_video_thumb/D6nOWGsXsAAIn0_.jpg" TargetMode="External" /><Relationship Id="rId44" Type="http://schemas.openxmlformats.org/officeDocument/2006/relationships/hyperlink" Target="https://pbs.twimg.com/media/D7GRcd2U0AAzXEq.jpg" TargetMode="External" /><Relationship Id="rId45" Type="http://schemas.openxmlformats.org/officeDocument/2006/relationships/hyperlink" Target="https://pbs.twimg.com/tweet_video_thumb/D7USQbkXkAAL29D.jpg" TargetMode="External" /><Relationship Id="rId46" Type="http://schemas.openxmlformats.org/officeDocument/2006/relationships/hyperlink" Target="https://pbs.twimg.com/media/D6nt7M_WAAAzC7r.png" TargetMode="External" /><Relationship Id="rId47" Type="http://schemas.openxmlformats.org/officeDocument/2006/relationships/hyperlink" Target="https://pbs.twimg.com/media/D7FSx5PXoAAKL_8.png" TargetMode="External" /><Relationship Id="rId48" Type="http://schemas.openxmlformats.org/officeDocument/2006/relationships/hyperlink" Target="https://pbs.twimg.com/ext_tw_video_thumb/1130773712154841089/pu/img/_TwZV09I5KAdK5Vj.jpg" TargetMode="External" /><Relationship Id="rId49" Type="http://schemas.openxmlformats.org/officeDocument/2006/relationships/hyperlink" Target="https://pbs.twimg.com/tweet_video_thumb/D7LReReXYAAKrM0.jpg" TargetMode="External" /><Relationship Id="rId50" Type="http://schemas.openxmlformats.org/officeDocument/2006/relationships/hyperlink" Target="http://pbs.twimg.com/profile_images/3256848470/16ac6384c7b020fad5a045ec44c673dd_normal.jpeg" TargetMode="External" /><Relationship Id="rId51" Type="http://schemas.openxmlformats.org/officeDocument/2006/relationships/hyperlink" Target="http://pbs.twimg.com/profile_images/1130194837536419846/NV0V4wiJ_normal.png" TargetMode="External" /><Relationship Id="rId52" Type="http://schemas.openxmlformats.org/officeDocument/2006/relationships/hyperlink" Target="https://pbs.twimg.com/media/D6rej89W0AAWr-E.jpg" TargetMode="External" /><Relationship Id="rId53" Type="http://schemas.openxmlformats.org/officeDocument/2006/relationships/hyperlink" Target="https://pbs.twimg.com/media/D6rej89W0AAWr-E.jpg" TargetMode="External" /><Relationship Id="rId54" Type="http://schemas.openxmlformats.org/officeDocument/2006/relationships/hyperlink" Target="http://pbs.twimg.com/profile_images/1127244621464186880/PhPugsDX_normal.png" TargetMode="External" /><Relationship Id="rId55" Type="http://schemas.openxmlformats.org/officeDocument/2006/relationships/hyperlink" Target="http://pbs.twimg.com/profile_images/1122595134821076995/F9NmD2pa_normal.jpg" TargetMode="External" /><Relationship Id="rId56" Type="http://schemas.openxmlformats.org/officeDocument/2006/relationships/hyperlink" Target="http://pbs.twimg.com/profile_images/1122595134821076995/F9NmD2pa_normal.jpg" TargetMode="External" /><Relationship Id="rId57" Type="http://schemas.openxmlformats.org/officeDocument/2006/relationships/hyperlink" Target="http://pbs.twimg.com/profile_images/939850529307578374/RoRPPJVo_normal.jpg" TargetMode="External" /><Relationship Id="rId58" Type="http://schemas.openxmlformats.org/officeDocument/2006/relationships/hyperlink" Target="http://pbs.twimg.com/profile_images/1066403462316023808/rSVoGk3d_normal.jpg" TargetMode="External" /><Relationship Id="rId59" Type="http://schemas.openxmlformats.org/officeDocument/2006/relationships/hyperlink" Target="http://pbs.twimg.com/profile_images/458884021598957568/72aMX1Nq_normal.jpeg" TargetMode="External" /><Relationship Id="rId60" Type="http://schemas.openxmlformats.org/officeDocument/2006/relationships/hyperlink" Target="https://pbs.twimg.com/media/D6_1j1aWsAAKoEn.jpg" TargetMode="External" /><Relationship Id="rId61" Type="http://schemas.openxmlformats.org/officeDocument/2006/relationships/hyperlink" Target="https://pbs.twimg.com/media/D6_1j1aWsAAKoEn.jpg" TargetMode="External" /><Relationship Id="rId62" Type="http://schemas.openxmlformats.org/officeDocument/2006/relationships/hyperlink" Target="https://pbs.twimg.com/media/D6_1j1aWsAAKoEn.jpg" TargetMode="External" /><Relationship Id="rId63" Type="http://schemas.openxmlformats.org/officeDocument/2006/relationships/hyperlink" Target="https://pbs.twimg.com/media/D6_1j1aWsAAKoEn.jpg" TargetMode="External" /><Relationship Id="rId64" Type="http://schemas.openxmlformats.org/officeDocument/2006/relationships/hyperlink" Target="https://pbs.twimg.com/media/D6_1j1aWsAAKoEn.jpg" TargetMode="External" /><Relationship Id="rId65" Type="http://schemas.openxmlformats.org/officeDocument/2006/relationships/hyperlink" Target="https://pbs.twimg.com/media/D6_1j1aWsAAKoEn.jpg" TargetMode="External" /><Relationship Id="rId66" Type="http://schemas.openxmlformats.org/officeDocument/2006/relationships/hyperlink" Target="https://pbs.twimg.com/media/D6_1j1aWsAAKoEn.jpg" TargetMode="External" /><Relationship Id="rId67" Type="http://schemas.openxmlformats.org/officeDocument/2006/relationships/hyperlink" Target="https://pbs.twimg.com/media/D6_1j1aWsAAKoEn.jpg" TargetMode="External" /><Relationship Id="rId68" Type="http://schemas.openxmlformats.org/officeDocument/2006/relationships/hyperlink" Target="http://pbs.twimg.com/profile_images/1090975725488914433/W29zKa9f_normal.jpg" TargetMode="External" /><Relationship Id="rId69" Type="http://schemas.openxmlformats.org/officeDocument/2006/relationships/hyperlink" Target="https://pbs.twimg.com/media/D6_1j1aWsAAKoEn.jpg" TargetMode="External" /><Relationship Id="rId70" Type="http://schemas.openxmlformats.org/officeDocument/2006/relationships/hyperlink" Target="https://pbs.twimg.com/media/D6_1j1aWsAAKoEn.jpg" TargetMode="External" /><Relationship Id="rId71" Type="http://schemas.openxmlformats.org/officeDocument/2006/relationships/hyperlink" Target="https://pbs.twimg.com/media/D6_1j1aWsAAKoEn.jpg" TargetMode="External" /><Relationship Id="rId72" Type="http://schemas.openxmlformats.org/officeDocument/2006/relationships/hyperlink" Target="http://pbs.twimg.com/profile_images/3657841346/eedfef186ac7e10c607a48d103a24ae9_normal.jpeg" TargetMode="External" /><Relationship Id="rId73" Type="http://schemas.openxmlformats.org/officeDocument/2006/relationships/hyperlink" Target="http://pbs.twimg.com/profile_images/3657841346/eedfef186ac7e10c607a48d103a24ae9_normal.jpeg" TargetMode="External" /><Relationship Id="rId74" Type="http://schemas.openxmlformats.org/officeDocument/2006/relationships/hyperlink" Target="https://pbs.twimg.com/media/D6_1j1aWsAAKoEn.jpg" TargetMode="External" /><Relationship Id="rId75" Type="http://schemas.openxmlformats.org/officeDocument/2006/relationships/hyperlink" Target="https://pbs.twimg.com/media/D6_1j1aWsAAKoEn.jpg" TargetMode="External" /><Relationship Id="rId76" Type="http://schemas.openxmlformats.org/officeDocument/2006/relationships/hyperlink" Target="http://pbs.twimg.com/profile_images/959114101191532544/qxlwbF7S_normal.jpg" TargetMode="External" /><Relationship Id="rId77" Type="http://schemas.openxmlformats.org/officeDocument/2006/relationships/hyperlink" Target="http://pbs.twimg.com/profile_images/959114101191532544/qxlwbF7S_normal.jpg" TargetMode="External" /><Relationship Id="rId78" Type="http://schemas.openxmlformats.org/officeDocument/2006/relationships/hyperlink" Target="http://pbs.twimg.com/profile_images/1063440929615417344/bMWclBVi_normal.jpg" TargetMode="External" /><Relationship Id="rId79" Type="http://schemas.openxmlformats.org/officeDocument/2006/relationships/hyperlink" Target="http://pbs.twimg.com/profile_images/1046023829787750401/AIzr8LQR_normal.jpg" TargetMode="External" /><Relationship Id="rId80" Type="http://schemas.openxmlformats.org/officeDocument/2006/relationships/hyperlink" Target="http://pbs.twimg.com/profile_images/1406158200/arnaudcielle2_copy_normal.jpg" TargetMode="External" /><Relationship Id="rId81" Type="http://schemas.openxmlformats.org/officeDocument/2006/relationships/hyperlink" Target="http://pbs.twimg.com/profile_images/989365920459116544/aeMV2-KA_normal.jpg" TargetMode="External" /><Relationship Id="rId82" Type="http://schemas.openxmlformats.org/officeDocument/2006/relationships/hyperlink" Target="http://pbs.twimg.com/profile_images/458999771055661057/jd76ECMS_normal.jpeg" TargetMode="External" /><Relationship Id="rId83" Type="http://schemas.openxmlformats.org/officeDocument/2006/relationships/hyperlink" Target="http://pbs.twimg.com/profile_images/1090224036943138817/jlsMI0CE_normal.jpg" TargetMode="External" /><Relationship Id="rId84" Type="http://schemas.openxmlformats.org/officeDocument/2006/relationships/hyperlink" Target="http://pbs.twimg.com/profile_images/989365920459116544/aeMV2-KA_normal.jpg" TargetMode="External" /><Relationship Id="rId85" Type="http://schemas.openxmlformats.org/officeDocument/2006/relationships/hyperlink" Target="http://pbs.twimg.com/profile_images/989365920459116544/aeMV2-KA_normal.jpg" TargetMode="External" /><Relationship Id="rId86" Type="http://schemas.openxmlformats.org/officeDocument/2006/relationships/hyperlink" Target="http://pbs.twimg.com/profile_images/989365920459116544/aeMV2-KA_normal.jpg" TargetMode="External" /><Relationship Id="rId87" Type="http://schemas.openxmlformats.org/officeDocument/2006/relationships/hyperlink" Target="https://pbs.twimg.com/tweet_video_thumb/D6bNTRDWkAAuTDz.jpg" TargetMode="External" /><Relationship Id="rId88" Type="http://schemas.openxmlformats.org/officeDocument/2006/relationships/hyperlink" Target="https://pbs.twimg.com/tweet_video_thumb/D6nOWGsXsAAIn0_.jpg" TargetMode="External" /><Relationship Id="rId89" Type="http://schemas.openxmlformats.org/officeDocument/2006/relationships/hyperlink" Target="https://pbs.twimg.com/tweet_video_thumb/D6bNTRDWkAAuTDz.jpg" TargetMode="External" /><Relationship Id="rId90" Type="http://schemas.openxmlformats.org/officeDocument/2006/relationships/hyperlink" Target="https://pbs.twimg.com/tweet_video_thumb/D6nOWGsXsAAIn0_.jpg" TargetMode="External" /><Relationship Id="rId91" Type="http://schemas.openxmlformats.org/officeDocument/2006/relationships/hyperlink" Target="https://pbs.twimg.com/media/D7GRcd2U0AAzXEq.jpg" TargetMode="External" /><Relationship Id="rId92" Type="http://schemas.openxmlformats.org/officeDocument/2006/relationships/hyperlink" Target="https://pbs.twimg.com/tweet_video_thumb/D7USQbkXkAAL29D.jpg" TargetMode="External" /><Relationship Id="rId93" Type="http://schemas.openxmlformats.org/officeDocument/2006/relationships/hyperlink" Target="https://pbs.twimg.com/media/D6nt7M_WAAAzC7r.png" TargetMode="External" /><Relationship Id="rId94" Type="http://schemas.openxmlformats.org/officeDocument/2006/relationships/hyperlink" Target="https://pbs.twimg.com/media/D7FSx5PXoAAKL_8.png" TargetMode="External" /><Relationship Id="rId95" Type="http://schemas.openxmlformats.org/officeDocument/2006/relationships/hyperlink" Target="https://pbs.twimg.com/ext_tw_video_thumb/1130773712154841089/pu/img/_TwZV09I5KAdK5Vj.jpg" TargetMode="External" /><Relationship Id="rId96" Type="http://schemas.openxmlformats.org/officeDocument/2006/relationships/hyperlink" Target="https://pbs.twimg.com/tweet_video_thumb/D7LReReXYAAKrM0.jpg" TargetMode="External" /><Relationship Id="rId97" Type="http://schemas.openxmlformats.org/officeDocument/2006/relationships/hyperlink" Target="https://twitter.com/#!/gpasturel/status/1128722277976170497" TargetMode="External" /><Relationship Id="rId98" Type="http://schemas.openxmlformats.org/officeDocument/2006/relationships/hyperlink" Target="https://twitter.com/#!/gilliangover/status/1128952083082821632" TargetMode="External" /><Relationship Id="rId99" Type="http://schemas.openxmlformats.org/officeDocument/2006/relationships/hyperlink" Target="https://twitter.com/#!/thuardguillaume/status/1128960274634039296" TargetMode="External" /><Relationship Id="rId100" Type="http://schemas.openxmlformats.org/officeDocument/2006/relationships/hyperlink" Target="https://twitter.com/#!/thuardguillaume/status/1128960274634039296" TargetMode="External" /><Relationship Id="rId101" Type="http://schemas.openxmlformats.org/officeDocument/2006/relationships/hyperlink" Target="https://twitter.com/#!/link_indra/status/1129160279168901120" TargetMode="External" /><Relationship Id="rId102" Type="http://schemas.openxmlformats.org/officeDocument/2006/relationships/hyperlink" Target="https://twitter.com/#!/anaisdebreuille/status/1129329565795573760" TargetMode="External" /><Relationship Id="rId103" Type="http://schemas.openxmlformats.org/officeDocument/2006/relationships/hyperlink" Target="https://twitter.com/#!/anaisdebreuille/status/1129329565795573760" TargetMode="External" /><Relationship Id="rId104" Type="http://schemas.openxmlformats.org/officeDocument/2006/relationships/hyperlink" Target="https://twitter.com/#!/sandrineleysens/status/1130434715603877888" TargetMode="External" /><Relationship Id="rId105" Type="http://schemas.openxmlformats.org/officeDocument/2006/relationships/hyperlink" Target="https://twitter.com/#!/aurelien_gohier/status/1130451775205642240" TargetMode="External" /><Relationship Id="rId106" Type="http://schemas.openxmlformats.org/officeDocument/2006/relationships/hyperlink" Target="https://twitter.com/#!/vperquia/status/1130581094376595456" TargetMode="External" /><Relationship Id="rId107" Type="http://schemas.openxmlformats.org/officeDocument/2006/relationships/hyperlink" Target="https://twitter.com/#!/jeandenisg/status/1130394869359419392" TargetMode="External" /><Relationship Id="rId108" Type="http://schemas.openxmlformats.org/officeDocument/2006/relationships/hyperlink" Target="https://twitter.com/#!/cmitfr/status/1130732488949678082" TargetMode="External" /><Relationship Id="rId109" Type="http://schemas.openxmlformats.org/officeDocument/2006/relationships/hyperlink" Target="https://twitter.com/#!/jeandenisg/status/1130394869359419392" TargetMode="External" /><Relationship Id="rId110" Type="http://schemas.openxmlformats.org/officeDocument/2006/relationships/hyperlink" Target="https://twitter.com/#!/cmitfr/status/1130732488949678082" TargetMode="External" /><Relationship Id="rId111" Type="http://schemas.openxmlformats.org/officeDocument/2006/relationships/hyperlink" Target="https://twitter.com/#!/jeandenisg/status/1130394869359419392" TargetMode="External" /><Relationship Id="rId112" Type="http://schemas.openxmlformats.org/officeDocument/2006/relationships/hyperlink" Target="https://twitter.com/#!/cmitfr/status/1130732488949678082" TargetMode="External" /><Relationship Id="rId113" Type="http://schemas.openxmlformats.org/officeDocument/2006/relationships/hyperlink" Target="https://twitter.com/#!/jeandenisg/status/1130394869359419392" TargetMode="External" /><Relationship Id="rId114" Type="http://schemas.openxmlformats.org/officeDocument/2006/relationships/hyperlink" Target="https://twitter.com/#!/cmitfr/status/1130732488949678082" TargetMode="External" /><Relationship Id="rId115" Type="http://schemas.openxmlformats.org/officeDocument/2006/relationships/hyperlink" Target="https://twitter.com/#!/cmitfr/status/1130416304106692608" TargetMode="External" /><Relationship Id="rId116" Type="http://schemas.openxmlformats.org/officeDocument/2006/relationships/hyperlink" Target="https://twitter.com/#!/cmitfr/status/1130732488949678082" TargetMode="External" /><Relationship Id="rId117" Type="http://schemas.openxmlformats.org/officeDocument/2006/relationships/hyperlink" Target="https://twitter.com/#!/cmitfr/status/1130732488949678082" TargetMode="External" /><Relationship Id="rId118" Type="http://schemas.openxmlformats.org/officeDocument/2006/relationships/hyperlink" Target="https://twitter.com/#!/cmitfr/status/1130732488949678082" TargetMode="External" /><Relationship Id="rId119" Type="http://schemas.openxmlformats.org/officeDocument/2006/relationships/hyperlink" Target="https://twitter.com/#!/sandrinea/status/1130736944638509056" TargetMode="External" /><Relationship Id="rId120" Type="http://schemas.openxmlformats.org/officeDocument/2006/relationships/hyperlink" Target="https://twitter.com/#!/sandrinea/status/1130452979679715328" TargetMode="External" /><Relationship Id="rId121" Type="http://schemas.openxmlformats.org/officeDocument/2006/relationships/hyperlink" Target="https://twitter.com/#!/jeandenisg/status/1130394869359419392" TargetMode="External" /><Relationship Id="rId122" Type="http://schemas.openxmlformats.org/officeDocument/2006/relationships/hyperlink" Target="https://twitter.com/#!/jeandenisg/status/1130394869359419392" TargetMode="External" /><Relationship Id="rId123" Type="http://schemas.openxmlformats.org/officeDocument/2006/relationships/hyperlink" Target="https://twitter.com/#!/michelmariet/status/1130540692898496512" TargetMode="External" /><Relationship Id="rId124" Type="http://schemas.openxmlformats.org/officeDocument/2006/relationships/hyperlink" Target="https://twitter.com/#!/michelmariet/status/1130759409838231554" TargetMode="External" /><Relationship Id="rId125" Type="http://schemas.openxmlformats.org/officeDocument/2006/relationships/hyperlink" Target="https://twitter.com/#!/jacbrousse/status/1130931304680304643" TargetMode="External" /><Relationship Id="rId126" Type="http://schemas.openxmlformats.org/officeDocument/2006/relationships/hyperlink" Target="https://twitter.com/#!/aquilifer_fr/status/1131199519029374977" TargetMode="External" /><Relationship Id="rId127" Type="http://schemas.openxmlformats.org/officeDocument/2006/relationships/hyperlink" Target="https://twitter.com/#!/arnaudcielle/status/1131209239354105856" TargetMode="External" /><Relationship Id="rId128" Type="http://schemas.openxmlformats.org/officeDocument/2006/relationships/hyperlink" Target="https://twitter.com/#!/daniellefazzio/status/1129015336848773120" TargetMode="External" /><Relationship Id="rId129" Type="http://schemas.openxmlformats.org/officeDocument/2006/relationships/hyperlink" Target="https://twitter.com/#!/coachdevente/status/1131307124015947776" TargetMode="External" /><Relationship Id="rId130" Type="http://schemas.openxmlformats.org/officeDocument/2006/relationships/hyperlink" Target="https://twitter.com/#!/grenobleecobiz/status/1131800741373448192" TargetMode="External" /><Relationship Id="rId131" Type="http://schemas.openxmlformats.org/officeDocument/2006/relationships/hyperlink" Target="https://twitter.com/#!/daniellefazzio/status/1129015336848773120" TargetMode="External" /><Relationship Id="rId132" Type="http://schemas.openxmlformats.org/officeDocument/2006/relationships/hyperlink" Target="https://twitter.com/#!/daniellefazzio/status/1129015336848773120" TargetMode="External" /><Relationship Id="rId133" Type="http://schemas.openxmlformats.org/officeDocument/2006/relationships/hyperlink" Target="https://twitter.com/#!/daniellefazzio/status/1131244321217363968" TargetMode="External" /><Relationship Id="rId134" Type="http://schemas.openxmlformats.org/officeDocument/2006/relationships/hyperlink" Target="https://twitter.com/#!/socialsellingf/status/1127815738968956928" TargetMode="External" /><Relationship Id="rId135" Type="http://schemas.openxmlformats.org/officeDocument/2006/relationships/hyperlink" Target="https://twitter.com/#!/socialsellingf/status/1128661311418716160" TargetMode="External" /><Relationship Id="rId136" Type="http://schemas.openxmlformats.org/officeDocument/2006/relationships/hyperlink" Target="https://twitter.com/#!/socialsellingf/status/1127815738968956928" TargetMode="External" /><Relationship Id="rId137" Type="http://schemas.openxmlformats.org/officeDocument/2006/relationships/hyperlink" Target="https://twitter.com/#!/socialsellingf/status/1128661311418716160" TargetMode="External" /><Relationship Id="rId138" Type="http://schemas.openxmlformats.org/officeDocument/2006/relationships/hyperlink" Target="https://twitter.com/#!/socialsellingf/status/1130844932166447106" TargetMode="External" /><Relationship Id="rId139" Type="http://schemas.openxmlformats.org/officeDocument/2006/relationships/hyperlink" Target="https://twitter.com/#!/socialsellingf/status/1131832207251841025" TargetMode="External" /><Relationship Id="rId140" Type="http://schemas.openxmlformats.org/officeDocument/2006/relationships/hyperlink" Target="https://twitter.com/#!/socialsellingf/status/1128696037978333184" TargetMode="External" /><Relationship Id="rId141" Type="http://schemas.openxmlformats.org/officeDocument/2006/relationships/hyperlink" Target="https://twitter.com/#!/socialsellingf/status/1130777254093574145" TargetMode="External" /><Relationship Id="rId142" Type="http://schemas.openxmlformats.org/officeDocument/2006/relationships/hyperlink" Target="https://twitter.com/#!/socialsellingf/status/1130777453163626496" TargetMode="External" /><Relationship Id="rId143" Type="http://schemas.openxmlformats.org/officeDocument/2006/relationships/hyperlink" Target="https://twitter.com/#!/socialsellingf/status/1131198026884755456" TargetMode="External" /><Relationship Id="rId144" Type="http://schemas.openxmlformats.org/officeDocument/2006/relationships/hyperlink" Target="https://api.twitter.com/1.1/geo/id/5539b17fc7afe000.json" TargetMode="External" /><Relationship Id="rId145" Type="http://schemas.openxmlformats.org/officeDocument/2006/relationships/hyperlink" Target="https://api.twitter.com/1.1/geo/id/0244a25808ed968f.json" TargetMode="External" /><Relationship Id="rId146" Type="http://schemas.openxmlformats.org/officeDocument/2006/relationships/comments" Target="../comments1.xml" /><Relationship Id="rId147" Type="http://schemas.openxmlformats.org/officeDocument/2006/relationships/vmlDrawing" Target="../drawings/vmlDrawing1.vml" /><Relationship Id="rId148" Type="http://schemas.openxmlformats.org/officeDocument/2006/relationships/table" Target="../tables/table1.xml" /><Relationship Id="rId14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2dkd3smfiW" TargetMode="External" /><Relationship Id="rId2" Type="http://schemas.openxmlformats.org/officeDocument/2006/relationships/hyperlink" Target="https://t.co/BTBmWFdzqE" TargetMode="External" /><Relationship Id="rId3" Type="http://schemas.openxmlformats.org/officeDocument/2006/relationships/hyperlink" Target="https://t.co/x4BY4cnC1T" TargetMode="External" /><Relationship Id="rId4" Type="http://schemas.openxmlformats.org/officeDocument/2006/relationships/hyperlink" Target="https://t.co/dMWgdcz20e" TargetMode="External" /><Relationship Id="rId5" Type="http://schemas.openxmlformats.org/officeDocument/2006/relationships/hyperlink" Target="https://t.co/JcdIENEVHT" TargetMode="External" /><Relationship Id="rId6" Type="http://schemas.openxmlformats.org/officeDocument/2006/relationships/hyperlink" Target="http://t.co/YwNIyBEBqP" TargetMode="External" /><Relationship Id="rId7" Type="http://schemas.openxmlformats.org/officeDocument/2006/relationships/hyperlink" Target="https://t.co/QBdWeKra3w" TargetMode="External" /><Relationship Id="rId8" Type="http://schemas.openxmlformats.org/officeDocument/2006/relationships/hyperlink" Target="https://t.co/0M0F6c7NTG" TargetMode="External" /><Relationship Id="rId9" Type="http://schemas.openxmlformats.org/officeDocument/2006/relationships/hyperlink" Target="https://t.co/8LWhqvlHcV" TargetMode="External" /><Relationship Id="rId10" Type="http://schemas.openxmlformats.org/officeDocument/2006/relationships/hyperlink" Target="https://t.co/BQ9J7t2l1y" TargetMode="External" /><Relationship Id="rId11" Type="http://schemas.openxmlformats.org/officeDocument/2006/relationships/hyperlink" Target="https://t.co/OlesNt5glf" TargetMode="External" /><Relationship Id="rId12" Type="http://schemas.openxmlformats.org/officeDocument/2006/relationships/hyperlink" Target="https://t.co/cJObxkWVcX" TargetMode="External" /><Relationship Id="rId13" Type="http://schemas.openxmlformats.org/officeDocument/2006/relationships/hyperlink" Target="http://t.co/7wIKRpDNz4" TargetMode="External" /><Relationship Id="rId14" Type="http://schemas.openxmlformats.org/officeDocument/2006/relationships/hyperlink" Target="https://t.co/ImfV9s8i1a" TargetMode="External" /><Relationship Id="rId15" Type="http://schemas.openxmlformats.org/officeDocument/2006/relationships/hyperlink" Target="http://t.co/fLJJmxzziX" TargetMode="External" /><Relationship Id="rId16" Type="http://schemas.openxmlformats.org/officeDocument/2006/relationships/hyperlink" Target="https://t.co/r6XxAerXF3" TargetMode="External" /><Relationship Id="rId17" Type="http://schemas.openxmlformats.org/officeDocument/2006/relationships/hyperlink" Target="https://t.co/ECpzbjUYha" TargetMode="External" /><Relationship Id="rId18" Type="http://schemas.openxmlformats.org/officeDocument/2006/relationships/hyperlink" Target="http://t.co/BfRe6ysnxf" TargetMode="External" /><Relationship Id="rId19" Type="http://schemas.openxmlformats.org/officeDocument/2006/relationships/hyperlink" Target="https://t.co/9H9tKPnQe5" TargetMode="External" /><Relationship Id="rId20" Type="http://schemas.openxmlformats.org/officeDocument/2006/relationships/hyperlink" Target="http://t.co/Yd2pjMZnqf" TargetMode="External" /><Relationship Id="rId21" Type="http://schemas.openxmlformats.org/officeDocument/2006/relationships/hyperlink" Target="http://t.co/y8d8IBx6Gv" TargetMode="External" /><Relationship Id="rId22" Type="http://schemas.openxmlformats.org/officeDocument/2006/relationships/hyperlink" Target="https://t.co/K81eP7POMd" TargetMode="External" /><Relationship Id="rId23" Type="http://schemas.openxmlformats.org/officeDocument/2006/relationships/hyperlink" Target="https://pbs.twimg.com/profile_banners/160509805/1460972148" TargetMode="External" /><Relationship Id="rId24" Type="http://schemas.openxmlformats.org/officeDocument/2006/relationships/hyperlink" Target="https://pbs.twimg.com/profile_banners/1131348792/1443769748" TargetMode="External" /><Relationship Id="rId25" Type="http://schemas.openxmlformats.org/officeDocument/2006/relationships/hyperlink" Target="https://pbs.twimg.com/profile_banners/296706215/1466753095" TargetMode="External" /><Relationship Id="rId26" Type="http://schemas.openxmlformats.org/officeDocument/2006/relationships/hyperlink" Target="https://pbs.twimg.com/profile_banners/723226132670218240/1524935313" TargetMode="External" /><Relationship Id="rId27" Type="http://schemas.openxmlformats.org/officeDocument/2006/relationships/hyperlink" Target="https://pbs.twimg.com/profile_banners/103939977/1546197858" TargetMode="External" /><Relationship Id="rId28" Type="http://schemas.openxmlformats.org/officeDocument/2006/relationships/hyperlink" Target="https://pbs.twimg.com/profile_banners/390778931/1510589454" TargetMode="External" /><Relationship Id="rId29" Type="http://schemas.openxmlformats.org/officeDocument/2006/relationships/hyperlink" Target="https://pbs.twimg.com/profile_banners/250592410/1453672130" TargetMode="External" /><Relationship Id="rId30" Type="http://schemas.openxmlformats.org/officeDocument/2006/relationships/hyperlink" Target="https://pbs.twimg.com/profile_banners/2828598352/1518159124" TargetMode="External" /><Relationship Id="rId31" Type="http://schemas.openxmlformats.org/officeDocument/2006/relationships/hyperlink" Target="https://pbs.twimg.com/profile_banners/276661647/1398242765" TargetMode="External" /><Relationship Id="rId32" Type="http://schemas.openxmlformats.org/officeDocument/2006/relationships/hyperlink" Target="https://pbs.twimg.com/profile_banners/558526650/1546942499" TargetMode="External" /><Relationship Id="rId33" Type="http://schemas.openxmlformats.org/officeDocument/2006/relationships/hyperlink" Target="https://pbs.twimg.com/profile_banners/602733907/1459524935" TargetMode="External" /><Relationship Id="rId34" Type="http://schemas.openxmlformats.org/officeDocument/2006/relationships/hyperlink" Target="https://pbs.twimg.com/profile_banners/117830654/1478533099" TargetMode="External" /><Relationship Id="rId35" Type="http://schemas.openxmlformats.org/officeDocument/2006/relationships/hyperlink" Target="https://pbs.twimg.com/profile_banners/19581850/1452275292" TargetMode="External" /><Relationship Id="rId36" Type="http://schemas.openxmlformats.org/officeDocument/2006/relationships/hyperlink" Target="https://pbs.twimg.com/profile_banners/1143316898/1517504698" TargetMode="External" /><Relationship Id="rId37" Type="http://schemas.openxmlformats.org/officeDocument/2006/relationships/hyperlink" Target="https://pbs.twimg.com/profile_banners/2756800282/1549482788" TargetMode="External" /><Relationship Id="rId38" Type="http://schemas.openxmlformats.org/officeDocument/2006/relationships/hyperlink" Target="https://pbs.twimg.com/profile_banners/831004352/1416468952" TargetMode="External" /><Relationship Id="rId39" Type="http://schemas.openxmlformats.org/officeDocument/2006/relationships/hyperlink" Target="https://pbs.twimg.com/profile_banners/957911197487116290/1517230320" TargetMode="External" /><Relationship Id="rId40" Type="http://schemas.openxmlformats.org/officeDocument/2006/relationships/hyperlink" Target="https://pbs.twimg.com/profile_banners/317642561/1507829880" TargetMode="External" /><Relationship Id="rId41" Type="http://schemas.openxmlformats.org/officeDocument/2006/relationships/hyperlink" Target="https://pbs.twimg.com/profile_banners/856524660346892288/1510238179" TargetMode="External" /><Relationship Id="rId42" Type="http://schemas.openxmlformats.org/officeDocument/2006/relationships/hyperlink" Target="https://pbs.twimg.com/profile_banners/193236367/1514821252" TargetMode="External" /><Relationship Id="rId43" Type="http://schemas.openxmlformats.org/officeDocument/2006/relationships/hyperlink" Target="https://pbs.twimg.com/profile_banners/114480327/1548945669" TargetMode="External" /><Relationship Id="rId44" Type="http://schemas.openxmlformats.org/officeDocument/2006/relationships/hyperlink" Target="https://pbs.twimg.com/profile_banners/546845444/1548926005" TargetMode="External" /><Relationship Id="rId45" Type="http://schemas.openxmlformats.org/officeDocument/2006/relationships/hyperlink" Target="https://pbs.twimg.com/profile_banners/941567644100112384/1513323061" TargetMode="External" /><Relationship Id="rId46" Type="http://schemas.openxmlformats.org/officeDocument/2006/relationships/hyperlink" Target="http://abs.twimg.com/images/themes/theme9/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4/bg.gif" TargetMode="External" /><Relationship Id="rId51" Type="http://schemas.openxmlformats.org/officeDocument/2006/relationships/hyperlink" Target="http://abs.twimg.com/images/themes/theme20/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9/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4/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20/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8/bg.gif" TargetMode="External" /><Relationship Id="rId68" Type="http://schemas.openxmlformats.org/officeDocument/2006/relationships/hyperlink" Target="http://abs.twimg.com/images/themes/theme17/bg.gif" TargetMode="External" /><Relationship Id="rId69" Type="http://schemas.openxmlformats.org/officeDocument/2006/relationships/hyperlink" Target="http://abs.twimg.com/images/themes/theme17/bg.gif" TargetMode="External" /><Relationship Id="rId70" Type="http://schemas.openxmlformats.org/officeDocument/2006/relationships/hyperlink" Target="http://abs.twimg.com/images/themes/theme15/bg.png" TargetMode="External" /><Relationship Id="rId71" Type="http://schemas.openxmlformats.org/officeDocument/2006/relationships/hyperlink" Target="http://pbs.twimg.com/profile_images/3256848470/16ac6384c7b020fad5a045ec44c673dd_normal.jpeg" TargetMode="External" /><Relationship Id="rId72" Type="http://schemas.openxmlformats.org/officeDocument/2006/relationships/hyperlink" Target="http://pbs.twimg.com/profile_images/1130194837536419846/NV0V4wiJ_normal.png" TargetMode="External" /><Relationship Id="rId73" Type="http://schemas.openxmlformats.org/officeDocument/2006/relationships/hyperlink" Target="http://pbs.twimg.com/profile_images/958698533405757440/oFJx6c8H_normal.jpg" TargetMode="External" /><Relationship Id="rId74" Type="http://schemas.openxmlformats.org/officeDocument/2006/relationships/hyperlink" Target="http://pbs.twimg.com/profile_images/746242190561665024/HPe2kobh_normal.jpg" TargetMode="External" /><Relationship Id="rId75" Type="http://schemas.openxmlformats.org/officeDocument/2006/relationships/hyperlink" Target="http://pbs.twimg.com/profile_images/821015820314771459/FpwAaek__normal.jpg" TargetMode="External" /><Relationship Id="rId76" Type="http://schemas.openxmlformats.org/officeDocument/2006/relationships/hyperlink" Target="http://pbs.twimg.com/profile_images/1127244621464186880/PhPugsDX_normal.png" TargetMode="External" /><Relationship Id="rId77" Type="http://schemas.openxmlformats.org/officeDocument/2006/relationships/hyperlink" Target="http://pbs.twimg.com/profile_images/1122595134821076995/F9NmD2pa_normal.jpg" TargetMode="External" /><Relationship Id="rId78" Type="http://schemas.openxmlformats.org/officeDocument/2006/relationships/hyperlink" Target="http://pbs.twimg.com/profile_images/1253653187/photo_normal.JPG" TargetMode="External" /><Relationship Id="rId79" Type="http://schemas.openxmlformats.org/officeDocument/2006/relationships/hyperlink" Target="http://pbs.twimg.com/profile_images/939850529307578374/RoRPPJVo_normal.jpg" TargetMode="External" /><Relationship Id="rId80" Type="http://schemas.openxmlformats.org/officeDocument/2006/relationships/hyperlink" Target="http://pbs.twimg.com/profile_images/927461268205854720/moMDJ3cJ_normal.jpg" TargetMode="External" /><Relationship Id="rId81" Type="http://schemas.openxmlformats.org/officeDocument/2006/relationships/hyperlink" Target="http://pbs.twimg.com/profile_images/1066403462316023808/rSVoGk3d_normal.jpg" TargetMode="External" /><Relationship Id="rId82" Type="http://schemas.openxmlformats.org/officeDocument/2006/relationships/hyperlink" Target="http://pbs.twimg.com/profile_images/458884021598957568/72aMX1Nq_normal.jpeg" TargetMode="External" /><Relationship Id="rId83" Type="http://schemas.openxmlformats.org/officeDocument/2006/relationships/hyperlink" Target="http://pbs.twimg.com/profile_images/641171193530155008/xPvvsY0o_normal.jpg" TargetMode="External" /><Relationship Id="rId84" Type="http://schemas.openxmlformats.org/officeDocument/2006/relationships/hyperlink" Target="http://pbs.twimg.com/profile_images/1090975725488914433/W29zKa9f_normal.jpg" TargetMode="External" /><Relationship Id="rId85" Type="http://schemas.openxmlformats.org/officeDocument/2006/relationships/hyperlink" Target="http://pbs.twimg.com/profile_images/1126906667352850433/daoyz0ln_normal.png" TargetMode="External" /><Relationship Id="rId86" Type="http://schemas.openxmlformats.org/officeDocument/2006/relationships/hyperlink" Target="http://abs.twimg.com/sticky/default_profile_images/default_profile_normal.png" TargetMode="External" /><Relationship Id="rId87" Type="http://schemas.openxmlformats.org/officeDocument/2006/relationships/hyperlink" Target="http://pbs.twimg.com/profile_images/3514330725/07ff523c058f0c91df26b41628cbf30d_normal.png" TargetMode="External" /><Relationship Id="rId88" Type="http://schemas.openxmlformats.org/officeDocument/2006/relationships/hyperlink" Target="http://pbs.twimg.com/profile_images/3657841346/eedfef186ac7e10c607a48d103a24ae9_normal.jpeg" TargetMode="External" /><Relationship Id="rId89" Type="http://schemas.openxmlformats.org/officeDocument/2006/relationships/hyperlink" Target="http://pbs.twimg.com/profile_images/959114101191532544/qxlwbF7S_normal.jpg" TargetMode="External" /><Relationship Id="rId90" Type="http://schemas.openxmlformats.org/officeDocument/2006/relationships/hyperlink" Target="http://pbs.twimg.com/profile_images/1093236164478287874/Y-g1_hkY_normal.jpg" TargetMode="External" /><Relationship Id="rId91" Type="http://schemas.openxmlformats.org/officeDocument/2006/relationships/hyperlink" Target="http://pbs.twimg.com/profile_images/1063440929615417344/bMWclBVi_normal.jpg" TargetMode="External" /><Relationship Id="rId92" Type="http://schemas.openxmlformats.org/officeDocument/2006/relationships/hyperlink" Target="http://pbs.twimg.com/profile_images/1046023829787750401/AIzr8LQR_normal.jpg" TargetMode="External" /><Relationship Id="rId93" Type="http://schemas.openxmlformats.org/officeDocument/2006/relationships/hyperlink" Target="http://pbs.twimg.com/profile_images/1406158200/arnaudcielle2_copy_normal.jpg" TargetMode="External" /><Relationship Id="rId94" Type="http://schemas.openxmlformats.org/officeDocument/2006/relationships/hyperlink" Target="http://pbs.twimg.com/profile_images/989365920459116544/aeMV2-KA_normal.jpg" TargetMode="External" /><Relationship Id="rId95" Type="http://schemas.openxmlformats.org/officeDocument/2006/relationships/hyperlink" Target="http://pbs.twimg.com/profile_images/1131745517279432704/xn7HvYqV_normal.jpg" TargetMode="External" /><Relationship Id="rId96" Type="http://schemas.openxmlformats.org/officeDocument/2006/relationships/hyperlink" Target="http://pbs.twimg.com/profile_images/458999771055661057/jd76ECMS_normal.jpeg" TargetMode="External" /><Relationship Id="rId97" Type="http://schemas.openxmlformats.org/officeDocument/2006/relationships/hyperlink" Target="http://pbs.twimg.com/profile_images/1090224036943138817/jlsMI0CE_normal.jpg" TargetMode="External" /><Relationship Id="rId98" Type="http://schemas.openxmlformats.org/officeDocument/2006/relationships/hyperlink" Target="http://pbs.twimg.com/profile_images/1100686744196915201/5fiMsbRO_normal.png" TargetMode="External" /><Relationship Id="rId99" Type="http://schemas.openxmlformats.org/officeDocument/2006/relationships/hyperlink" Target="http://pbs.twimg.com/profile_images/995253680462016517/y3Sia-NC_normal.jpg" TargetMode="External" /><Relationship Id="rId100" Type="http://schemas.openxmlformats.org/officeDocument/2006/relationships/hyperlink" Target="https://twitter.com/gpasturel" TargetMode="External" /><Relationship Id="rId101" Type="http://schemas.openxmlformats.org/officeDocument/2006/relationships/hyperlink" Target="https://twitter.com/gilliangover" TargetMode="External" /><Relationship Id="rId102" Type="http://schemas.openxmlformats.org/officeDocument/2006/relationships/hyperlink" Target="https://twitter.com/thuardguillaume" TargetMode="External" /><Relationship Id="rId103" Type="http://schemas.openxmlformats.org/officeDocument/2006/relationships/hyperlink" Target="https://twitter.com/loicsim" TargetMode="External" /><Relationship Id="rId104" Type="http://schemas.openxmlformats.org/officeDocument/2006/relationships/hyperlink" Target="https://twitter.com/socialsellingf" TargetMode="External" /><Relationship Id="rId105" Type="http://schemas.openxmlformats.org/officeDocument/2006/relationships/hyperlink" Target="https://twitter.com/link_indra" TargetMode="External" /><Relationship Id="rId106" Type="http://schemas.openxmlformats.org/officeDocument/2006/relationships/hyperlink" Target="https://twitter.com/anaisdebreuille" TargetMode="External" /><Relationship Id="rId107" Type="http://schemas.openxmlformats.org/officeDocument/2006/relationships/hyperlink" Target="https://twitter.com/loi" TargetMode="External" /><Relationship Id="rId108" Type="http://schemas.openxmlformats.org/officeDocument/2006/relationships/hyperlink" Target="https://twitter.com/sandrineleysens" TargetMode="External" /><Relationship Id="rId109" Type="http://schemas.openxmlformats.org/officeDocument/2006/relationships/hyperlink" Target="https://twitter.com/jeandenisg" TargetMode="External" /><Relationship Id="rId110" Type="http://schemas.openxmlformats.org/officeDocument/2006/relationships/hyperlink" Target="https://twitter.com/aurelien_gohier" TargetMode="External" /><Relationship Id="rId111" Type="http://schemas.openxmlformats.org/officeDocument/2006/relationships/hyperlink" Target="https://twitter.com/vperquia" TargetMode="External" /><Relationship Id="rId112" Type="http://schemas.openxmlformats.org/officeDocument/2006/relationships/hyperlink" Target="https://twitter.com/emilielessire" TargetMode="External" /><Relationship Id="rId113" Type="http://schemas.openxmlformats.org/officeDocument/2006/relationships/hyperlink" Target="https://twitter.com/cmitfr" TargetMode="External" /><Relationship Id="rId114" Type="http://schemas.openxmlformats.org/officeDocument/2006/relationships/hyperlink" Target="https://twitter.com/gafisme" TargetMode="External" /><Relationship Id="rId115" Type="http://schemas.openxmlformats.org/officeDocument/2006/relationships/hyperlink" Target="https://twitter.com/sallantint" TargetMode="External" /><Relationship Id="rId116" Type="http://schemas.openxmlformats.org/officeDocument/2006/relationships/hyperlink" Target="https://twitter.com/laurentoparis" TargetMode="External" /><Relationship Id="rId117" Type="http://schemas.openxmlformats.org/officeDocument/2006/relationships/hyperlink" Target="https://twitter.com/sandrinea" TargetMode="External" /><Relationship Id="rId118" Type="http://schemas.openxmlformats.org/officeDocument/2006/relationships/hyperlink" Target="https://twitter.com/michelmariet" TargetMode="External" /><Relationship Id="rId119" Type="http://schemas.openxmlformats.org/officeDocument/2006/relationships/hyperlink" Target="https://twitter.com/elisabethkounou" TargetMode="External" /><Relationship Id="rId120" Type="http://schemas.openxmlformats.org/officeDocument/2006/relationships/hyperlink" Target="https://twitter.com/jacbrousse" TargetMode="External" /><Relationship Id="rId121" Type="http://schemas.openxmlformats.org/officeDocument/2006/relationships/hyperlink" Target="https://twitter.com/aquilifer_fr" TargetMode="External" /><Relationship Id="rId122" Type="http://schemas.openxmlformats.org/officeDocument/2006/relationships/hyperlink" Target="https://twitter.com/arnaudcielle" TargetMode="External" /><Relationship Id="rId123" Type="http://schemas.openxmlformats.org/officeDocument/2006/relationships/hyperlink" Target="https://twitter.com/daniellefazzio" TargetMode="External" /><Relationship Id="rId124" Type="http://schemas.openxmlformats.org/officeDocument/2006/relationships/hyperlink" Target="https://twitter.com/d" TargetMode="External" /><Relationship Id="rId125" Type="http://schemas.openxmlformats.org/officeDocument/2006/relationships/hyperlink" Target="https://twitter.com/coachdevente" TargetMode="External" /><Relationship Id="rId126" Type="http://schemas.openxmlformats.org/officeDocument/2006/relationships/hyperlink" Target="https://twitter.com/grenobleecobiz" TargetMode="External" /><Relationship Id="rId127" Type="http://schemas.openxmlformats.org/officeDocument/2006/relationships/hyperlink" Target="https://twitter.com/ccigrenoble" TargetMode="External" /><Relationship Id="rId128" Type="http://schemas.openxmlformats.org/officeDocument/2006/relationships/hyperlink" Target="https://twitter.com/lioclement" TargetMode="External" /><Relationship Id="rId129" Type="http://schemas.openxmlformats.org/officeDocument/2006/relationships/comments" Target="../comments2.xml" /><Relationship Id="rId130" Type="http://schemas.openxmlformats.org/officeDocument/2006/relationships/vmlDrawing" Target="../drawings/vmlDrawing2.vml" /><Relationship Id="rId131" Type="http://schemas.openxmlformats.org/officeDocument/2006/relationships/table" Target="../tables/table2.xml" /><Relationship Id="rId132" Type="http://schemas.openxmlformats.org/officeDocument/2006/relationships/drawing" Target="../drawings/drawing1.xml" /><Relationship Id="rId13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socialsellingforum.fr/grenoble" TargetMode="External" /><Relationship Id="rId2" Type="http://schemas.openxmlformats.org/officeDocument/2006/relationships/hyperlink" Target="http://www.socialsellingforum.fr/marseille" TargetMode="External" /><Relationship Id="rId3" Type="http://schemas.openxmlformats.org/officeDocument/2006/relationships/hyperlink" Target="http://www.socialsellingforum.fr/paris/" TargetMode="External" /><Relationship Id="rId4" Type="http://schemas.openxmlformats.org/officeDocument/2006/relationships/hyperlink" Target="https://fr.xing-events.com/tw/EGJFVLR" TargetMode="External" /><Relationship Id="rId5" Type="http://schemas.openxmlformats.org/officeDocument/2006/relationships/hyperlink" Target="https://www.instagram.com/p/Bxx4xHvo68J/?igshid=15jfu9yw7ksys" TargetMode="External" /><Relationship Id="rId6" Type="http://schemas.openxmlformats.org/officeDocument/2006/relationships/hyperlink" Target="https://twitter.com/SocialSellingF/status/1131198026884755456" TargetMode="External" /><Relationship Id="rId7" Type="http://schemas.openxmlformats.org/officeDocument/2006/relationships/hyperlink" Target="http://www.socialsellingforum.fr/grenoble/" TargetMode="External" /><Relationship Id="rId8" Type="http://schemas.openxmlformats.org/officeDocument/2006/relationships/hyperlink" Target="https://fr.xing-events.com/tw/REEBQNN" TargetMode="External" /><Relationship Id="rId9" Type="http://schemas.openxmlformats.org/officeDocument/2006/relationships/hyperlink" Target="http://www.socialsellingforum.fr/grenoble" TargetMode="External" /><Relationship Id="rId10" Type="http://schemas.openxmlformats.org/officeDocument/2006/relationships/hyperlink" Target="http://www.socialsellingforum.fr/marseille" TargetMode="External" /><Relationship Id="rId11" Type="http://schemas.openxmlformats.org/officeDocument/2006/relationships/hyperlink" Target="http://www.socialsellingforum.fr/paris/" TargetMode="External" /><Relationship Id="rId12" Type="http://schemas.openxmlformats.org/officeDocument/2006/relationships/hyperlink" Target="https://fr.xing-events.com/tw/REEBQNN" TargetMode="External" /><Relationship Id="rId13" Type="http://schemas.openxmlformats.org/officeDocument/2006/relationships/hyperlink" Target="http://www.socialsellingforum.fr/grenoble/" TargetMode="External" /><Relationship Id="rId14" Type="http://schemas.openxmlformats.org/officeDocument/2006/relationships/hyperlink" Target="https://twitter.com/SocialSellingF/status/1131198026884755456" TargetMode="External" /><Relationship Id="rId15" Type="http://schemas.openxmlformats.org/officeDocument/2006/relationships/hyperlink" Target="https://www.instagram.com/p/Bxx4xHvo68J/?igshid=15jfu9yw7ksys" TargetMode="External" /><Relationship Id="rId16" Type="http://schemas.openxmlformats.org/officeDocument/2006/relationships/hyperlink" Target="https://fr.xing-events.com/tw/EGJFVLR" TargetMode="External" /><Relationship Id="rId17" Type="http://schemas.openxmlformats.org/officeDocument/2006/relationships/table" Target="../tables/table12.xml" /><Relationship Id="rId18" Type="http://schemas.openxmlformats.org/officeDocument/2006/relationships/table" Target="../tables/table13.xml" /><Relationship Id="rId19" Type="http://schemas.openxmlformats.org/officeDocument/2006/relationships/table" Target="../tables/table14.xml" /><Relationship Id="rId20" Type="http://schemas.openxmlformats.org/officeDocument/2006/relationships/table" Target="../tables/table15.xml" /><Relationship Id="rId21" Type="http://schemas.openxmlformats.org/officeDocument/2006/relationships/table" Target="../tables/table16.xml" /><Relationship Id="rId22" Type="http://schemas.openxmlformats.org/officeDocument/2006/relationships/table" Target="../tables/table17.xml" /><Relationship Id="rId23" Type="http://schemas.openxmlformats.org/officeDocument/2006/relationships/table" Target="../tables/table18.xml" /><Relationship Id="rId2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654</v>
      </c>
      <c r="BB2" s="13" t="s">
        <v>666</v>
      </c>
      <c r="BC2" s="13" t="s">
        <v>667</v>
      </c>
      <c r="BD2" s="67" t="s">
        <v>945</v>
      </c>
      <c r="BE2" s="67" t="s">
        <v>946</v>
      </c>
      <c r="BF2" s="67" t="s">
        <v>947</v>
      </c>
      <c r="BG2" s="67" t="s">
        <v>948</v>
      </c>
      <c r="BH2" s="67" t="s">
        <v>949</v>
      </c>
      <c r="BI2" s="67" t="s">
        <v>950</v>
      </c>
      <c r="BJ2" s="67" t="s">
        <v>951</v>
      </c>
      <c r="BK2" s="67" t="s">
        <v>952</v>
      </c>
      <c r="BL2" s="67" t="s">
        <v>953</v>
      </c>
    </row>
    <row r="3" spans="1:64" ht="15" customHeight="1">
      <c r="A3" s="84" t="s">
        <v>212</v>
      </c>
      <c r="B3" s="84" t="s">
        <v>212</v>
      </c>
      <c r="C3" s="53" t="s">
        <v>958</v>
      </c>
      <c r="D3" s="54">
        <v>3</v>
      </c>
      <c r="E3" s="65" t="s">
        <v>132</v>
      </c>
      <c r="F3" s="55">
        <v>32</v>
      </c>
      <c r="G3" s="53"/>
      <c r="H3" s="57"/>
      <c r="I3" s="56"/>
      <c r="J3" s="56"/>
      <c r="K3" s="36" t="s">
        <v>65</v>
      </c>
      <c r="L3" s="62">
        <v>3</v>
      </c>
      <c r="M3" s="62"/>
      <c r="N3" s="63"/>
      <c r="O3" s="85" t="s">
        <v>176</v>
      </c>
      <c r="P3" s="87">
        <v>43600.75157407407</v>
      </c>
      <c r="Q3" s="85" t="s">
        <v>243</v>
      </c>
      <c r="R3" s="89" t="s">
        <v>267</v>
      </c>
      <c r="S3" s="85" t="s">
        <v>275</v>
      </c>
      <c r="T3" s="85" t="s">
        <v>279</v>
      </c>
      <c r="U3" s="85"/>
      <c r="V3" s="89" t="s">
        <v>299</v>
      </c>
      <c r="W3" s="87">
        <v>43600.75157407407</v>
      </c>
      <c r="X3" s="89" t="s">
        <v>315</v>
      </c>
      <c r="Y3" s="85"/>
      <c r="Z3" s="85"/>
      <c r="AA3" s="91" t="s">
        <v>345</v>
      </c>
      <c r="AB3" s="85"/>
      <c r="AC3" s="85" t="b">
        <v>0</v>
      </c>
      <c r="AD3" s="85">
        <v>0</v>
      </c>
      <c r="AE3" s="91" t="s">
        <v>375</v>
      </c>
      <c r="AF3" s="85" t="b">
        <v>0</v>
      </c>
      <c r="AG3" s="85" t="s">
        <v>377</v>
      </c>
      <c r="AH3" s="85"/>
      <c r="AI3" s="91" t="s">
        <v>375</v>
      </c>
      <c r="AJ3" s="85" t="b">
        <v>0</v>
      </c>
      <c r="AK3" s="85">
        <v>0</v>
      </c>
      <c r="AL3" s="91" t="s">
        <v>375</v>
      </c>
      <c r="AM3" s="85" t="s">
        <v>379</v>
      </c>
      <c r="AN3" s="85" t="b">
        <v>0</v>
      </c>
      <c r="AO3" s="91" t="s">
        <v>345</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0</v>
      </c>
      <c r="BE3" s="52">
        <v>0</v>
      </c>
      <c r="BF3" s="51">
        <v>0</v>
      </c>
      <c r="BG3" s="52">
        <v>0</v>
      </c>
      <c r="BH3" s="51">
        <v>0</v>
      </c>
      <c r="BI3" s="52">
        <v>0</v>
      </c>
      <c r="BJ3" s="51">
        <v>6</v>
      </c>
      <c r="BK3" s="52">
        <v>100</v>
      </c>
      <c r="BL3" s="51">
        <v>6</v>
      </c>
    </row>
    <row r="4" spans="1:64" ht="15" customHeight="1">
      <c r="A4" s="84" t="s">
        <v>213</v>
      </c>
      <c r="B4" s="84" t="s">
        <v>213</v>
      </c>
      <c r="C4" s="53" t="s">
        <v>958</v>
      </c>
      <c r="D4" s="54">
        <v>3</v>
      </c>
      <c r="E4" s="65" t="s">
        <v>132</v>
      </c>
      <c r="F4" s="55">
        <v>32</v>
      </c>
      <c r="G4" s="53"/>
      <c r="H4" s="57"/>
      <c r="I4" s="56"/>
      <c r="J4" s="56"/>
      <c r="K4" s="36" t="s">
        <v>65</v>
      </c>
      <c r="L4" s="83">
        <v>4</v>
      </c>
      <c r="M4" s="83"/>
      <c r="N4" s="63"/>
      <c r="O4" s="86" t="s">
        <v>176</v>
      </c>
      <c r="P4" s="88">
        <v>43601.385717592595</v>
      </c>
      <c r="Q4" s="86" t="s">
        <v>244</v>
      </c>
      <c r="R4" s="90" t="s">
        <v>268</v>
      </c>
      <c r="S4" s="86" t="s">
        <v>276</v>
      </c>
      <c r="T4" s="86" t="s">
        <v>279</v>
      </c>
      <c r="U4" s="86"/>
      <c r="V4" s="90" t="s">
        <v>300</v>
      </c>
      <c r="W4" s="88">
        <v>43601.385717592595</v>
      </c>
      <c r="X4" s="90" t="s">
        <v>316</v>
      </c>
      <c r="Y4" s="86"/>
      <c r="Z4" s="86"/>
      <c r="AA4" s="92" t="s">
        <v>346</v>
      </c>
      <c r="AB4" s="86"/>
      <c r="AC4" s="86" t="b">
        <v>0</v>
      </c>
      <c r="AD4" s="86">
        <v>0</v>
      </c>
      <c r="AE4" s="92" t="s">
        <v>375</v>
      </c>
      <c r="AF4" s="86" t="b">
        <v>0</v>
      </c>
      <c r="AG4" s="86" t="s">
        <v>378</v>
      </c>
      <c r="AH4" s="86"/>
      <c r="AI4" s="92" t="s">
        <v>375</v>
      </c>
      <c r="AJ4" s="86" t="b">
        <v>0</v>
      </c>
      <c r="AK4" s="86">
        <v>0</v>
      </c>
      <c r="AL4" s="92" t="s">
        <v>375</v>
      </c>
      <c r="AM4" s="86" t="s">
        <v>379</v>
      </c>
      <c r="AN4" s="86" t="b">
        <v>0</v>
      </c>
      <c r="AO4" s="92" t="s">
        <v>346</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v>2</v>
      </c>
      <c r="BE4" s="52">
        <v>10</v>
      </c>
      <c r="BF4" s="51">
        <v>0</v>
      </c>
      <c r="BG4" s="52">
        <v>0</v>
      </c>
      <c r="BH4" s="51">
        <v>0</v>
      </c>
      <c r="BI4" s="52">
        <v>0</v>
      </c>
      <c r="BJ4" s="51">
        <v>18</v>
      </c>
      <c r="BK4" s="52">
        <v>90</v>
      </c>
      <c r="BL4" s="51">
        <v>20</v>
      </c>
    </row>
    <row r="5" spans="1:64" ht="15">
      <c r="A5" s="84" t="s">
        <v>214</v>
      </c>
      <c r="B5" s="84" t="s">
        <v>231</v>
      </c>
      <c r="C5" s="53" t="s">
        <v>958</v>
      </c>
      <c r="D5" s="54">
        <v>3</v>
      </c>
      <c r="E5" s="65" t="s">
        <v>132</v>
      </c>
      <c r="F5" s="55">
        <v>32</v>
      </c>
      <c r="G5" s="53"/>
      <c r="H5" s="57"/>
      <c r="I5" s="56"/>
      <c r="J5" s="56"/>
      <c r="K5" s="36" t="s">
        <v>65</v>
      </c>
      <c r="L5" s="83">
        <v>5</v>
      </c>
      <c r="M5" s="83"/>
      <c r="N5" s="63"/>
      <c r="O5" s="86" t="s">
        <v>241</v>
      </c>
      <c r="P5" s="88">
        <v>43601.408321759256</v>
      </c>
      <c r="Q5" s="86" t="s">
        <v>245</v>
      </c>
      <c r="R5" s="86"/>
      <c r="S5" s="86"/>
      <c r="T5" s="86" t="s">
        <v>279</v>
      </c>
      <c r="U5" s="90" t="s">
        <v>289</v>
      </c>
      <c r="V5" s="90" t="s">
        <v>289</v>
      </c>
      <c r="W5" s="88">
        <v>43601.408321759256</v>
      </c>
      <c r="X5" s="90" t="s">
        <v>317</v>
      </c>
      <c r="Y5" s="86"/>
      <c r="Z5" s="86"/>
      <c r="AA5" s="92" t="s">
        <v>347</v>
      </c>
      <c r="AB5" s="86"/>
      <c r="AC5" s="86" t="b">
        <v>0</v>
      </c>
      <c r="AD5" s="86">
        <v>0</v>
      </c>
      <c r="AE5" s="92" t="s">
        <v>375</v>
      </c>
      <c r="AF5" s="86" t="b">
        <v>0</v>
      </c>
      <c r="AG5" s="86" t="s">
        <v>378</v>
      </c>
      <c r="AH5" s="86"/>
      <c r="AI5" s="92" t="s">
        <v>375</v>
      </c>
      <c r="AJ5" s="86" t="b">
        <v>0</v>
      </c>
      <c r="AK5" s="86">
        <v>0</v>
      </c>
      <c r="AL5" s="92" t="s">
        <v>375</v>
      </c>
      <c r="AM5" s="86" t="s">
        <v>379</v>
      </c>
      <c r="AN5" s="86" t="b">
        <v>0</v>
      </c>
      <c r="AO5" s="92" t="s">
        <v>347</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15">
      <c r="A6" s="84" t="s">
        <v>214</v>
      </c>
      <c r="B6" s="84" t="s">
        <v>230</v>
      </c>
      <c r="C6" s="53" t="s">
        <v>958</v>
      </c>
      <c r="D6" s="54">
        <v>3</v>
      </c>
      <c r="E6" s="65" t="s">
        <v>132</v>
      </c>
      <c r="F6" s="55">
        <v>32</v>
      </c>
      <c r="G6" s="53"/>
      <c r="H6" s="57"/>
      <c r="I6" s="56"/>
      <c r="J6" s="56"/>
      <c r="K6" s="36" t="s">
        <v>65</v>
      </c>
      <c r="L6" s="83">
        <v>6</v>
      </c>
      <c r="M6" s="83"/>
      <c r="N6" s="63"/>
      <c r="O6" s="86" t="s">
        <v>241</v>
      </c>
      <c r="P6" s="88">
        <v>43601.408321759256</v>
      </c>
      <c r="Q6" s="86" t="s">
        <v>245</v>
      </c>
      <c r="R6" s="86"/>
      <c r="S6" s="86"/>
      <c r="T6" s="86" t="s">
        <v>279</v>
      </c>
      <c r="U6" s="90" t="s">
        <v>289</v>
      </c>
      <c r="V6" s="90" t="s">
        <v>289</v>
      </c>
      <c r="W6" s="88">
        <v>43601.408321759256</v>
      </c>
      <c r="X6" s="90" t="s">
        <v>317</v>
      </c>
      <c r="Y6" s="86"/>
      <c r="Z6" s="86"/>
      <c r="AA6" s="92" t="s">
        <v>347</v>
      </c>
      <c r="AB6" s="86"/>
      <c r="AC6" s="86" t="b">
        <v>0</v>
      </c>
      <c r="AD6" s="86">
        <v>0</v>
      </c>
      <c r="AE6" s="92" t="s">
        <v>375</v>
      </c>
      <c r="AF6" s="86" t="b">
        <v>0</v>
      </c>
      <c r="AG6" s="86" t="s">
        <v>378</v>
      </c>
      <c r="AH6" s="86"/>
      <c r="AI6" s="92" t="s">
        <v>375</v>
      </c>
      <c r="AJ6" s="86" t="b">
        <v>0</v>
      </c>
      <c r="AK6" s="86">
        <v>0</v>
      </c>
      <c r="AL6" s="92" t="s">
        <v>375</v>
      </c>
      <c r="AM6" s="86" t="s">
        <v>379</v>
      </c>
      <c r="AN6" s="86" t="b">
        <v>0</v>
      </c>
      <c r="AO6" s="92" t="s">
        <v>347</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19</v>
      </c>
      <c r="BK6" s="52">
        <v>100</v>
      </c>
      <c r="BL6" s="51">
        <v>19</v>
      </c>
    </row>
    <row r="7" spans="1:64" ht="15">
      <c r="A7" s="84" t="s">
        <v>215</v>
      </c>
      <c r="B7" s="84" t="s">
        <v>230</v>
      </c>
      <c r="C7" s="53" t="s">
        <v>958</v>
      </c>
      <c r="D7" s="54">
        <v>3</v>
      </c>
      <c r="E7" s="65" t="s">
        <v>132</v>
      </c>
      <c r="F7" s="55">
        <v>32</v>
      </c>
      <c r="G7" s="53"/>
      <c r="H7" s="57"/>
      <c r="I7" s="56"/>
      <c r="J7" s="56"/>
      <c r="K7" s="36" t="s">
        <v>65</v>
      </c>
      <c r="L7" s="83">
        <v>7</v>
      </c>
      <c r="M7" s="83"/>
      <c r="N7" s="63"/>
      <c r="O7" s="86" t="s">
        <v>241</v>
      </c>
      <c r="P7" s="88">
        <v>43601.96021990741</v>
      </c>
      <c r="Q7" s="86" t="s">
        <v>246</v>
      </c>
      <c r="R7" s="86"/>
      <c r="S7" s="86"/>
      <c r="T7" s="86" t="s">
        <v>279</v>
      </c>
      <c r="U7" s="86"/>
      <c r="V7" s="90" t="s">
        <v>301</v>
      </c>
      <c r="W7" s="88">
        <v>43601.96021990741</v>
      </c>
      <c r="X7" s="90" t="s">
        <v>318</v>
      </c>
      <c r="Y7" s="86"/>
      <c r="Z7" s="86"/>
      <c r="AA7" s="92" t="s">
        <v>348</v>
      </c>
      <c r="AB7" s="86"/>
      <c r="AC7" s="86" t="b">
        <v>0</v>
      </c>
      <c r="AD7" s="86">
        <v>0</v>
      </c>
      <c r="AE7" s="92" t="s">
        <v>375</v>
      </c>
      <c r="AF7" s="86" t="b">
        <v>0</v>
      </c>
      <c r="AG7" s="86" t="s">
        <v>377</v>
      </c>
      <c r="AH7" s="86"/>
      <c r="AI7" s="92" t="s">
        <v>375</v>
      </c>
      <c r="AJ7" s="86" t="b">
        <v>0</v>
      </c>
      <c r="AK7" s="86">
        <v>1</v>
      </c>
      <c r="AL7" s="92" t="s">
        <v>371</v>
      </c>
      <c r="AM7" s="86" t="s">
        <v>380</v>
      </c>
      <c r="AN7" s="86" t="b">
        <v>0</v>
      </c>
      <c r="AO7" s="92" t="s">
        <v>371</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17</v>
      </c>
      <c r="BK7" s="52">
        <v>100</v>
      </c>
      <c r="BL7" s="51">
        <v>17</v>
      </c>
    </row>
    <row r="8" spans="1:64" ht="15">
      <c r="A8" s="84" t="s">
        <v>216</v>
      </c>
      <c r="B8" s="84" t="s">
        <v>232</v>
      </c>
      <c r="C8" s="53" t="s">
        <v>958</v>
      </c>
      <c r="D8" s="54">
        <v>3</v>
      </c>
      <c r="E8" s="65" t="s">
        <v>132</v>
      </c>
      <c r="F8" s="55">
        <v>32</v>
      </c>
      <c r="G8" s="53"/>
      <c r="H8" s="57"/>
      <c r="I8" s="56"/>
      <c r="J8" s="56"/>
      <c r="K8" s="36" t="s">
        <v>65</v>
      </c>
      <c r="L8" s="83">
        <v>8</v>
      </c>
      <c r="M8" s="83"/>
      <c r="N8" s="63"/>
      <c r="O8" s="86" t="s">
        <v>241</v>
      </c>
      <c r="P8" s="88">
        <v>43602.42737268518</v>
      </c>
      <c r="Q8" s="86" t="s">
        <v>247</v>
      </c>
      <c r="R8" s="86"/>
      <c r="S8" s="86"/>
      <c r="T8" s="86" t="s">
        <v>280</v>
      </c>
      <c r="U8" s="86"/>
      <c r="V8" s="90" t="s">
        <v>302</v>
      </c>
      <c r="W8" s="88">
        <v>43602.42737268518</v>
      </c>
      <c r="X8" s="90" t="s">
        <v>319</v>
      </c>
      <c r="Y8" s="86"/>
      <c r="Z8" s="86"/>
      <c r="AA8" s="92" t="s">
        <v>349</v>
      </c>
      <c r="AB8" s="86"/>
      <c r="AC8" s="86" t="b">
        <v>0</v>
      </c>
      <c r="AD8" s="86">
        <v>0</v>
      </c>
      <c r="AE8" s="92" t="s">
        <v>375</v>
      </c>
      <c r="AF8" s="86" t="b">
        <v>0</v>
      </c>
      <c r="AG8" s="86" t="s">
        <v>377</v>
      </c>
      <c r="AH8" s="86"/>
      <c r="AI8" s="92" t="s">
        <v>375</v>
      </c>
      <c r="AJ8" s="86" t="b">
        <v>0</v>
      </c>
      <c r="AK8" s="86">
        <v>2</v>
      </c>
      <c r="AL8" s="92" t="s">
        <v>367</v>
      </c>
      <c r="AM8" s="86" t="s">
        <v>381</v>
      </c>
      <c r="AN8" s="86" t="b">
        <v>0</v>
      </c>
      <c r="AO8" s="92" t="s">
        <v>367</v>
      </c>
      <c r="AP8" s="86" t="s">
        <v>176</v>
      </c>
      <c r="AQ8" s="86">
        <v>0</v>
      </c>
      <c r="AR8" s="86">
        <v>0</v>
      </c>
      <c r="AS8" s="86"/>
      <c r="AT8" s="86"/>
      <c r="AU8" s="86"/>
      <c r="AV8" s="86"/>
      <c r="AW8" s="86"/>
      <c r="AX8" s="86"/>
      <c r="AY8" s="86"/>
      <c r="AZ8" s="86"/>
      <c r="BA8">
        <v>1</v>
      </c>
      <c r="BB8" s="85" t="str">
        <f>REPLACE(INDEX(GroupVertices[Group],MATCH(Edges[[#This Row],[Vertex 1]],GroupVertices[Vertex],0)),1,1,"")</f>
        <v>5</v>
      </c>
      <c r="BC8" s="85" t="str">
        <f>REPLACE(INDEX(GroupVertices[Group],MATCH(Edges[[#This Row],[Vertex 2]],GroupVertices[Vertex],0)),1,1,"")</f>
        <v>5</v>
      </c>
      <c r="BD8" s="51">
        <v>0</v>
      </c>
      <c r="BE8" s="52">
        <v>0</v>
      </c>
      <c r="BF8" s="51">
        <v>0</v>
      </c>
      <c r="BG8" s="52">
        <v>0</v>
      </c>
      <c r="BH8" s="51">
        <v>0</v>
      </c>
      <c r="BI8" s="52">
        <v>0</v>
      </c>
      <c r="BJ8" s="51">
        <v>21</v>
      </c>
      <c r="BK8" s="52">
        <v>100</v>
      </c>
      <c r="BL8" s="51">
        <v>21</v>
      </c>
    </row>
    <row r="9" spans="1:64" ht="15">
      <c r="A9" s="84" t="s">
        <v>216</v>
      </c>
      <c r="B9" s="84" t="s">
        <v>230</v>
      </c>
      <c r="C9" s="53" t="s">
        <v>958</v>
      </c>
      <c r="D9" s="54">
        <v>3</v>
      </c>
      <c r="E9" s="65" t="s">
        <v>132</v>
      </c>
      <c r="F9" s="55">
        <v>32</v>
      </c>
      <c r="G9" s="53"/>
      <c r="H9" s="57"/>
      <c r="I9" s="56"/>
      <c r="J9" s="56"/>
      <c r="K9" s="36" t="s">
        <v>65</v>
      </c>
      <c r="L9" s="83">
        <v>9</v>
      </c>
      <c r="M9" s="83"/>
      <c r="N9" s="63"/>
      <c r="O9" s="86" t="s">
        <v>241</v>
      </c>
      <c r="P9" s="88">
        <v>43602.42737268518</v>
      </c>
      <c r="Q9" s="86" t="s">
        <v>247</v>
      </c>
      <c r="R9" s="86"/>
      <c r="S9" s="86"/>
      <c r="T9" s="86" t="s">
        <v>280</v>
      </c>
      <c r="U9" s="86"/>
      <c r="V9" s="90" t="s">
        <v>302</v>
      </c>
      <c r="W9" s="88">
        <v>43602.42737268518</v>
      </c>
      <c r="X9" s="90" t="s">
        <v>319</v>
      </c>
      <c r="Y9" s="86"/>
      <c r="Z9" s="86"/>
      <c r="AA9" s="92" t="s">
        <v>349</v>
      </c>
      <c r="AB9" s="86"/>
      <c r="AC9" s="86" t="b">
        <v>0</v>
      </c>
      <c r="AD9" s="86">
        <v>0</v>
      </c>
      <c r="AE9" s="92" t="s">
        <v>375</v>
      </c>
      <c r="AF9" s="86" t="b">
        <v>0</v>
      </c>
      <c r="AG9" s="86" t="s">
        <v>377</v>
      </c>
      <c r="AH9" s="86"/>
      <c r="AI9" s="92" t="s">
        <v>375</v>
      </c>
      <c r="AJ9" s="86" t="b">
        <v>0</v>
      </c>
      <c r="AK9" s="86">
        <v>2</v>
      </c>
      <c r="AL9" s="92" t="s">
        <v>367</v>
      </c>
      <c r="AM9" s="86" t="s">
        <v>381</v>
      </c>
      <c r="AN9" s="86" t="b">
        <v>0</v>
      </c>
      <c r="AO9" s="92" t="s">
        <v>367</v>
      </c>
      <c r="AP9" s="86" t="s">
        <v>176</v>
      </c>
      <c r="AQ9" s="86">
        <v>0</v>
      </c>
      <c r="AR9" s="86">
        <v>0</v>
      </c>
      <c r="AS9" s="86"/>
      <c r="AT9" s="86"/>
      <c r="AU9" s="86"/>
      <c r="AV9" s="86"/>
      <c r="AW9" s="86"/>
      <c r="AX9" s="86"/>
      <c r="AY9" s="86"/>
      <c r="AZ9" s="86"/>
      <c r="BA9">
        <v>1</v>
      </c>
      <c r="BB9" s="85" t="str">
        <f>REPLACE(INDEX(GroupVertices[Group],MATCH(Edges[[#This Row],[Vertex 1]],GroupVertices[Vertex],0)),1,1,"")</f>
        <v>5</v>
      </c>
      <c r="BC9" s="85" t="str">
        <f>REPLACE(INDEX(GroupVertices[Group],MATCH(Edges[[#This Row],[Vertex 2]],GroupVertices[Vertex],0)),1,1,"")</f>
        <v>1</v>
      </c>
      <c r="BD9" s="51"/>
      <c r="BE9" s="52"/>
      <c r="BF9" s="51"/>
      <c r="BG9" s="52"/>
      <c r="BH9" s="51"/>
      <c r="BI9" s="52"/>
      <c r="BJ9" s="51"/>
      <c r="BK9" s="52"/>
      <c r="BL9" s="51"/>
    </row>
    <row r="10" spans="1:64" ht="15">
      <c r="A10" s="84" t="s">
        <v>217</v>
      </c>
      <c r="B10" s="84" t="s">
        <v>220</v>
      </c>
      <c r="C10" s="53" t="s">
        <v>958</v>
      </c>
      <c r="D10" s="54">
        <v>3</v>
      </c>
      <c r="E10" s="65" t="s">
        <v>132</v>
      </c>
      <c r="F10" s="55">
        <v>32</v>
      </c>
      <c r="G10" s="53"/>
      <c r="H10" s="57"/>
      <c r="I10" s="56"/>
      <c r="J10" s="56"/>
      <c r="K10" s="36" t="s">
        <v>65</v>
      </c>
      <c r="L10" s="83">
        <v>10</v>
      </c>
      <c r="M10" s="83"/>
      <c r="N10" s="63"/>
      <c r="O10" s="86" t="s">
        <v>241</v>
      </c>
      <c r="P10" s="88">
        <v>43605.477002314816</v>
      </c>
      <c r="Q10" s="86" t="s">
        <v>248</v>
      </c>
      <c r="R10" s="86"/>
      <c r="S10" s="86"/>
      <c r="T10" s="86" t="s">
        <v>281</v>
      </c>
      <c r="U10" s="86"/>
      <c r="V10" s="90" t="s">
        <v>303</v>
      </c>
      <c r="W10" s="88">
        <v>43605.477002314816</v>
      </c>
      <c r="X10" s="90" t="s">
        <v>320</v>
      </c>
      <c r="Y10" s="86"/>
      <c r="Z10" s="86"/>
      <c r="AA10" s="92" t="s">
        <v>350</v>
      </c>
      <c r="AB10" s="86"/>
      <c r="AC10" s="86" t="b">
        <v>0</v>
      </c>
      <c r="AD10" s="86">
        <v>0</v>
      </c>
      <c r="AE10" s="92" t="s">
        <v>375</v>
      </c>
      <c r="AF10" s="86" t="b">
        <v>0</v>
      </c>
      <c r="AG10" s="86" t="s">
        <v>377</v>
      </c>
      <c r="AH10" s="86"/>
      <c r="AI10" s="92" t="s">
        <v>375</v>
      </c>
      <c r="AJ10" s="86" t="b">
        <v>0</v>
      </c>
      <c r="AK10" s="86">
        <v>6</v>
      </c>
      <c r="AL10" s="92" t="s">
        <v>353</v>
      </c>
      <c r="AM10" s="86" t="s">
        <v>379</v>
      </c>
      <c r="AN10" s="86" t="b">
        <v>0</v>
      </c>
      <c r="AO10" s="92" t="s">
        <v>353</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20</v>
      </c>
      <c r="BK10" s="52">
        <v>100</v>
      </c>
      <c r="BL10" s="51">
        <v>20</v>
      </c>
    </row>
    <row r="11" spans="1:64" ht="15">
      <c r="A11" s="84" t="s">
        <v>218</v>
      </c>
      <c r="B11" s="84" t="s">
        <v>220</v>
      </c>
      <c r="C11" s="53" t="s">
        <v>958</v>
      </c>
      <c r="D11" s="54">
        <v>3</v>
      </c>
      <c r="E11" s="65" t="s">
        <v>132</v>
      </c>
      <c r="F11" s="55">
        <v>32</v>
      </c>
      <c r="G11" s="53"/>
      <c r="H11" s="57"/>
      <c r="I11" s="56"/>
      <c r="J11" s="56"/>
      <c r="K11" s="36" t="s">
        <v>65</v>
      </c>
      <c r="L11" s="83">
        <v>11</v>
      </c>
      <c r="M11" s="83"/>
      <c r="N11" s="63"/>
      <c r="O11" s="86" t="s">
        <v>241</v>
      </c>
      <c r="P11" s="88">
        <v>43605.52407407408</v>
      </c>
      <c r="Q11" s="86" t="s">
        <v>248</v>
      </c>
      <c r="R11" s="86"/>
      <c r="S11" s="86"/>
      <c r="T11" s="86" t="s">
        <v>281</v>
      </c>
      <c r="U11" s="86"/>
      <c r="V11" s="90" t="s">
        <v>304</v>
      </c>
      <c r="W11" s="88">
        <v>43605.52407407408</v>
      </c>
      <c r="X11" s="90" t="s">
        <v>321</v>
      </c>
      <c r="Y11" s="86"/>
      <c r="Z11" s="86"/>
      <c r="AA11" s="92" t="s">
        <v>351</v>
      </c>
      <c r="AB11" s="86"/>
      <c r="AC11" s="86" t="b">
        <v>0</v>
      </c>
      <c r="AD11" s="86">
        <v>0</v>
      </c>
      <c r="AE11" s="92" t="s">
        <v>375</v>
      </c>
      <c r="AF11" s="86" t="b">
        <v>0</v>
      </c>
      <c r="AG11" s="86" t="s">
        <v>377</v>
      </c>
      <c r="AH11" s="86"/>
      <c r="AI11" s="92" t="s">
        <v>375</v>
      </c>
      <c r="AJ11" s="86" t="b">
        <v>0</v>
      </c>
      <c r="AK11" s="86">
        <v>6</v>
      </c>
      <c r="AL11" s="92" t="s">
        <v>353</v>
      </c>
      <c r="AM11" s="86" t="s">
        <v>382</v>
      </c>
      <c r="AN11" s="86" t="b">
        <v>0</v>
      </c>
      <c r="AO11" s="92" t="s">
        <v>353</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20</v>
      </c>
      <c r="BK11" s="52">
        <v>100</v>
      </c>
      <c r="BL11" s="51">
        <v>20</v>
      </c>
    </row>
    <row r="12" spans="1:64" ht="15">
      <c r="A12" s="84" t="s">
        <v>219</v>
      </c>
      <c r="B12" s="84" t="s">
        <v>220</v>
      </c>
      <c r="C12" s="53" t="s">
        <v>958</v>
      </c>
      <c r="D12" s="54">
        <v>3</v>
      </c>
      <c r="E12" s="65" t="s">
        <v>132</v>
      </c>
      <c r="F12" s="55">
        <v>32</v>
      </c>
      <c r="G12" s="53"/>
      <c r="H12" s="57"/>
      <c r="I12" s="56"/>
      <c r="J12" s="56"/>
      <c r="K12" s="36" t="s">
        <v>65</v>
      </c>
      <c r="L12" s="83">
        <v>12</v>
      </c>
      <c r="M12" s="83"/>
      <c r="N12" s="63"/>
      <c r="O12" s="86" t="s">
        <v>241</v>
      </c>
      <c r="P12" s="88">
        <v>43605.88092592593</v>
      </c>
      <c r="Q12" s="86" t="s">
        <v>248</v>
      </c>
      <c r="R12" s="86"/>
      <c r="S12" s="86"/>
      <c r="T12" s="86" t="s">
        <v>281</v>
      </c>
      <c r="U12" s="86"/>
      <c r="V12" s="90" t="s">
        <v>305</v>
      </c>
      <c r="W12" s="88">
        <v>43605.88092592593</v>
      </c>
      <c r="X12" s="90" t="s">
        <v>322</v>
      </c>
      <c r="Y12" s="86"/>
      <c r="Z12" s="86"/>
      <c r="AA12" s="92" t="s">
        <v>352</v>
      </c>
      <c r="AB12" s="86"/>
      <c r="AC12" s="86" t="b">
        <v>0</v>
      </c>
      <c r="AD12" s="86">
        <v>0</v>
      </c>
      <c r="AE12" s="92" t="s">
        <v>375</v>
      </c>
      <c r="AF12" s="86" t="b">
        <v>0</v>
      </c>
      <c r="AG12" s="86" t="s">
        <v>377</v>
      </c>
      <c r="AH12" s="86"/>
      <c r="AI12" s="92" t="s">
        <v>375</v>
      </c>
      <c r="AJ12" s="86" t="b">
        <v>0</v>
      </c>
      <c r="AK12" s="86">
        <v>6</v>
      </c>
      <c r="AL12" s="92" t="s">
        <v>353</v>
      </c>
      <c r="AM12" s="86" t="s">
        <v>379</v>
      </c>
      <c r="AN12" s="86" t="b">
        <v>0</v>
      </c>
      <c r="AO12" s="92" t="s">
        <v>353</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20</v>
      </c>
      <c r="BK12" s="52">
        <v>100</v>
      </c>
      <c r="BL12" s="51">
        <v>20</v>
      </c>
    </row>
    <row r="13" spans="1:64" ht="15">
      <c r="A13" s="84" t="s">
        <v>220</v>
      </c>
      <c r="B13" s="84" t="s">
        <v>233</v>
      </c>
      <c r="C13" s="53" t="s">
        <v>958</v>
      </c>
      <c r="D13" s="54">
        <v>3</v>
      </c>
      <c r="E13" s="65" t="s">
        <v>132</v>
      </c>
      <c r="F13" s="55">
        <v>32</v>
      </c>
      <c r="G13" s="53"/>
      <c r="H13" s="57"/>
      <c r="I13" s="56"/>
      <c r="J13" s="56"/>
      <c r="K13" s="36" t="s">
        <v>65</v>
      </c>
      <c r="L13" s="83">
        <v>13</v>
      </c>
      <c r="M13" s="83"/>
      <c r="N13" s="63"/>
      <c r="O13" s="86" t="s">
        <v>241</v>
      </c>
      <c r="P13" s="88">
        <v>43605.36704861111</v>
      </c>
      <c r="Q13" s="86" t="s">
        <v>249</v>
      </c>
      <c r="R13" s="90" t="s">
        <v>269</v>
      </c>
      <c r="S13" s="86" t="s">
        <v>276</v>
      </c>
      <c r="T13" s="86" t="s">
        <v>281</v>
      </c>
      <c r="U13" s="90" t="s">
        <v>290</v>
      </c>
      <c r="V13" s="90" t="s">
        <v>290</v>
      </c>
      <c r="W13" s="88">
        <v>43605.36704861111</v>
      </c>
      <c r="X13" s="90" t="s">
        <v>323</v>
      </c>
      <c r="Y13" s="86"/>
      <c r="Z13" s="86"/>
      <c r="AA13" s="92" t="s">
        <v>353</v>
      </c>
      <c r="AB13" s="86"/>
      <c r="AC13" s="86" t="b">
        <v>0</v>
      </c>
      <c r="AD13" s="86">
        <v>6</v>
      </c>
      <c r="AE13" s="92" t="s">
        <v>375</v>
      </c>
      <c r="AF13" s="86" t="b">
        <v>0</v>
      </c>
      <c r="AG13" s="86" t="s">
        <v>377</v>
      </c>
      <c r="AH13" s="86"/>
      <c r="AI13" s="92" t="s">
        <v>375</v>
      </c>
      <c r="AJ13" s="86" t="b">
        <v>0</v>
      </c>
      <c r="AK13" s="86">
        <v>6</v>
      </c>
      <c r="AL13" s="92" t="s">
        <v>375</v>
      </c>
      <c r="AM13" s="86" t="s">
        <v>379</v>
      </c>
      <c r="AN13" s="86" t="b">
        <v>0</v>
      </c>
      <c r="AO13" s="92" t="s">
        <v>353</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15">
      <c r="A14" s="84" t="s">
        <v>221</v>
      </c>
      <c r="B14" s="84" t="s">
        <v>233</v>
      </c>
      <c r="C14" s="53" t="s">
        <v>958</v>
      </c>
      <c r="D14" s="54">
        <v>3</v>
      </c>
      <c r="E14" s="65" t="s">
        <v>132</v>
      </c>
      <c r="F14" s="55">
        <v>32</v>
      </c>
      <c r="G14" s="53"/>
      <c r="H14" s="57"/>
      <c r="I14" s="56"/>
      <c r="J14" s="56"/>
      <c r="K14" s="36" t="s">
        <v>65</v>
      </c>
      <c r="L14" s="83">
        <v>14</v>
      </c>
      <c r="M14" s="83"/>
      <c r="N14" s="63"/>
      <c r="O14" s="86" t="s">
        <v>241</v>
      </c>
      <c r="P14" s="88">
        <v>43606.2987037037</v>
      </c>
      <c r="Q14" s="86" t="s">
        <v>250</v>
      </c>
      <c r="R14" s="90" t="s">
        <v>269</v>
      </c>
      <c r="S14" s="86" t="s">
        <v>276</v>
      </c>
      <c r="T14" s="86" t="s">
        <v>281</v>
      </c>
      <c r="U14" s="90" t="s">
        <v>290</v>
      </c>
      <c r="V14" s="90" t="s">
        <v>290</v>
      </c>
      <c r="W14" s="88">
        <v>43606.2987037037</v>
      </c>
      <c r="X14" s="90" t="s">
        <v>324</v>
      </c>
      <c r="Y14" s="86"/>
      <c r="Z14" s="86"/>
      <c r="AA14" s="92" t="s">
        <v>354</v>
      </c>
      <c r="AB14" s="86"/>
      <c r="AC14" s="86" t="b">
        <v>0</v>
      </c>
      <c r="AD14" s="86">
        <v>4</v>
      </c>
      <c r="AE14" s="92" t="s">
        <v>375</v>
      </c>
      <c r="AF14" s="86" t="b">
        <v>0</v>
      </c>
      <c r="AG14" s="86" t="s">
        <v>377</v>
      </c>
      <c r="AH14" s="86"/>
      <c r="AI14" s="92" t="s">
        <v>375</v>
      </c>
      <c r="AJ14" s="86" t="b">
        <v>0</v>
      </c>
      <c r="AK14" s="86">
        <v>1</v>
      </c>
      <c r="AL14" s="92" t="s">
        <v>375</v>
      </c>
      <c r="AM14" s="86" t="s">
        <v>383</v>
      </c>
      <c r="AN14" s="86" t="b">
        <v>0</v>
      </c>
      <c r="AO14" s="92" t="s">
        <v>354</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c r="BE14" s="52"/>
      <c r="BF14" s="51"/>
      <c r="BG14" s="52"/>
      <c r="BH14" s="51"/>
      <c r="BI14" s="52"/>
      <c r="BJ14" s="51"/>
      <c r="BK14" s="52"/>
      <c r="BL14" s="51"/>
    </row>
    <row r="15" spans="1:64" ht="15">
      <c r="A15" s="84" t="s">
        <v>220</v>
      </c>
      <c r="B15" s="84" t="s">
        <v>234</v>
      </c>
      <c r="C15" s="53" t="s">
        <v>958</v>
      </c>
      <c r="D15" s="54">
        <v>3</v>
      </c>
      <c r="E15" s="65" t="s">
        <v>132</v>
      </c>
      <c r="F15" s="55">
        <v>32</v>
      </c>
      <c r="G15" s="53"/>
      <c r="H15" s="57"/>
      <c r="I15" s="56"/>
      <c r="J15" s="56"/>
      <c r="K15" s="36" t="s">
        <v>65</v>
      </c>
      <c r="L15" s="83">
        <v>15</v>
      </c>
      <c r="M15" s="83"/>
      <c r="N15" s="63"/>
      <c r="O15" s="86" t="s">
        <v>241</v>
      </c>
      <c r="P15" s="88">
        <v>43605.36704861111</v>
      </c>
      <c r="Q15" s="86" t="s">
        <v>249</v>
      </c>
      <c r="R15" s="90" t="s">
        <v>269</v>
      </c>
      <c r="S15" s="86" t="s">
        <v>276</v>
      </c>
      <c r="T15" s="86" t="s">
        <v>281</v>
      </c>
      <c r="U15" s="90" t="s">
        <v>290</v>
      </c>
      <c r="V15" s="90" t="s">
        <v>290</v>
      </c>
      <c r="W15" s="88">
        <v>43605.36704861111</v>
      </c>
      <c r="X15" s="90" t="s">
        <v>323</v>
      </c>
      <c r="Y15" s="86"/>
      <c r="Z15" s="86"/>
      <c r="AA15" s="92" t="s">
        <v>353</v>
      </c>
      <c r="AB15" s="86"/>
      <c r="AC15" s="86" t="b">
        <v>0</v>
      </c>
      <c r="AD15" s="86">
        <v>6</v>
      </c>
      <c r="AE15" s="92" t="s">
        <v>375</v>
      </c>
      <c r="AF15" s="86" t="b">
        <v>0</v>
      </c>
      <c r="AG15" s="86" t="s">
        <v>377</v>
      </c>
      <c r="AH15" s="86"/>
      <c r="AI15" s="92" t="s">
        <v>375</v>
      </c>
      <c r="AJ15" s="86" t="b">
        <v>0</v>
      </c>
      <c r="AK15" s="86">
        <v>6</v>
      </c>
      <c r="AL15" s="92" t="s">
        <v>375</v>
      </c>
      <c r="AM15" s="86" t="s">
        <v>379</v>
      </c>
      <c r="AN15" s="86" t="b">
        <v>0</v>
      </c>
      <c r="AO15" s="92" t="s">
        <v>353</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c r="BE15" s="52"/>
      <c r="BF15" s="51"/>
      <c r="BG15" s="52"/>
      <c r="BH15" s="51"/>
      <c r="BI15" s="52"/>
      <c r="BJ15" s="51"/>
      <c r="BK15" s="52"/>
      <c r="BL15" s="51"/>
    </row>
    <row r="16" spans="1:64" ht="15">
      <c r="A16" s="84" t="s">
        <v>221</v>
      </c>
      <c r="B16" s="84" t="s">
        <v>234</v>
      </c>
      <c r="C16" s="53" t="s">
        <v>958</v>
      </c>
      <c r="D16" s="54">
        <v>3</v>
      </c>
      <c r="E16" s="65" t="s">
        <v>132</v>
      </c>
      <c r="F16" s="55">
        <v>32</v>
      </c>
      <c r="G16" s="53"/>
      <c r="H16" s="57"/>
      <c r="I16" s="56"/>
      <c r="J16" s="56"/>
      <c r="K16" s="36" t="s">
        <v>65</v>
      </c>
      <c r="L16" s="83">
        <v>16</v>
      </c>
      <c r="M16" s="83"/>
      <c r="N16" s="63"/>
      <c r="O16" s="86" t="s">
        <v>241</v>
      </c>
      <c r="P16" s="88">
        <v>43606.2987037037</v>
      </c>
      <c r="Q16" s="86" t="s">
        <v>250</v>
      </c>
      <c r="R16" s="90" t="s">
        <v>269</v>
      </c>
      <c r="S16" s="86" t="s">
        <v>276</v>
      </c>
      <c r="T16" s="86" t="s">
        <v>281</v>
      </c>
      <c r="U16" s="90" t="s">
        <v>290</v>
      </c>
      <c r="V16" s="90" t="s">
        <v>290</v>
      </c>
      <c r="W16" s="88">
        <v>43606.2987037037</v>
      </c>
      <c r="X16" s="90" t="s">
        <v>324</v>
      </c>
      <c r="Y16" s="86"/>
      <c r="Z16" s="86"/>
      <c r="AA16" s="92" t="s">
        <v>354</v>
      </c>
      <c r="AB16" s="86"/>
      <c r="AC16" s="86" t="b">
        <v>0</v>
      </c>
      <c r="AD16" s="86">
        <v>4</v>
      </c>
      <c r="AE16" s="92" t="s">
        <v>375</v>
      </c>
      <c r="AF16" s="86" t="b">
        <v>0</v>
      </c>
      <c r="AG16" s="86" t="s">
        <v>377</v>
      </c>
      <c r="AH16" s="86"/>
      <c r="AI16" s="92" t="s">
        <v>375</v>
      </c>
      <c r="AJ16" s="86" t="b">
        <v>0</v>
      </c>
      <c r="AK16" s="86">
        <v>1</v>
      </c>
      <c r="AL16" s="92" t="s">
        <v>375</v>
      </c>
      <c r="AM16" s="86" t="s">
        <v>383</v>
      </c>
      <c r="AN16" s="86" t="b">
        <v>0</v>
      </c>
      <c r="AO16" s="92" t="s">
        <v>354</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15">
      <c r="A17" s="84" t="s">
        <v>220</v>
      </c>
      <c r="B17" s="84" t="s">
        <v>235</v>
      </c>
      <c r="C17" s="53" t="s">
        <v>958</v>
      </c>
      <c r="D17" s="54">
        <v>3</v>
      </c>
      <c r="E17" s="65" t="s">
        <v>132</v>
      </c>
      <c r="F17" s="55">
        <v>32</v>
      </c>
      <c r="G17" s="53"/>
      <c r="H17" s="57"/>
      <c r="I17" s="56"/>
      <c r="J17" s="56"/>
      <c r="K17" s="36" t="s">
        <v>65</v>
      </c>
      <c r="L17" s="83">
        <v>17</v>
      </c>
      <c r="M17" s="83"/>
      <c r="N17" s="63"/>
      <c r="O17" s="86" t="s">
        <v>241</v>
      </c>
      <c r="P17" s="88">
        <v>43605.36704861111</v>
      </c>
      <c r="Q17" s="86" t="s">
        <v>249</v>
      </c>
      <c r="R17" s="90" t="s">
        <v>269</v>
      </c>
      <c r="S17" s="86" t="s">
        <v>276</v>
      </c>
      <c r="T17" s="86" t="s">
        <v>281</v>
      </c>
      <c r="U17" s="90" t="s">
        <v>290</v>
      </c>
      <c r="V17" s="90" t="s">
        <v>290</v>
      </c>
      <c r="W17" s="88">
        <v>43605.36704861111</v>
      </c>
      <c r="X17" s="90" t="s">
        <v>323</v>
      </c>
      <c r="Y17" s="86"/>
      <c r="Z17" s="86"/>
      <c r="AA17" s="92" t="s">
        <v>353</v>
      </c>
      <c r="AB17" s="86"/>
      <c r="AC17" s="86" t="b">
        <v>0</v>
      </c>
      <c r="AD17" s="86">
        <v>6</v>
      </c>
      <c r="AE17" s="92" t="s">
        <v>375</v>
      </c>
      <c r="AF17" s="86" t="b">
        <v>0</v>
      </c>
      <c r="AG17" s="86" t="s">
        <v>377</v>
      </c>
      <c r="AH17" s="86"/>
      <c r="AI17" s="92" t="s">
        <v>375</v>
      </c>
      <c r="AJ17" s="86" t="b">
        <v>0</v>
      </c>
      <c r="AK17" s="86">
        <v>6</v>
      </c>
      <c r="AL17" s="92" t="s">
        <v>375</v>
      </c>
      <c r="AM17" s="86" t="s">
        <v>379</v>
      </c>
      <c r="AN17" s="86" t="b">
        <v>0</v>
      </c>
      <c r="AO17" s="92" t="s">
        <v>353</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c r="BE17" s="52"/>
      <c r="BF17" s="51"/>
      <c r="BG17" s="52"/>
      <c r="BH17" s="51"/>
      <c r="BI17" s="52"/>
      <c r="BJ17" s="51"/>
      <c r="BK17" s="52"/>
      <c r="BL17" s="51"/>
    </row>
    <row r="18" spans="1:64" ht="15">
      <c r="A18" s="84" t="s">
        <v>221</v>
      </c>
      <c r="B18" s="84" t="s">
        <v>235</v>
      </c>
      <c r="C18" s="53" t="s">
        <v>958</v>
      </c>
      <c r="D18" s="54">
        <v>3</v>
      </c>
      <c r="E18" s="65" t="s">
        <v>132</v>
      </c>
      <c r="F18" s="55">
        <v>32</v>
      </c>
      <c r="G18" s="53"/>
      <c r="H18" s="57"/>
      <c r="I18" s="56"/>
      <c r="J18" s="56"/>
      <c r="K18" s="36" t="s">
        <v>65</v>
      </c>
      <c r="L18" s="83">
        <v>18</v>
      </c>
      <c r="M18" s="83"/>
      <c r="N18" s="63"/>
      <c r="O18" s="86" t="s">
        <v>241</v>
      </c>
      <c r="P18" s="88">
        <v>43606.2987037037</v>
      </c>
      <c r="Q18" s="86" t="s">
        <v>250</v>
      </c>
      <c r="R18" s="90" t="s">
        <v>269</v>
      </c>
      <c r="S18" s="86" t="s">
        <v>276</v>
      </c>
      <c r="T18" s="86" t="s">
        <v>281</v>
      </c>
      <c r="U18" s="90" t="s">
        <v>290</v>
      </c>
      <c r="V18" s="90" t="s">
        <v>290</v>
      </c>
      <c r="W18" s="88">
        <v>43606.2987037037</v>
      </c>
      <c r="X18" s="90" t="s">
        <v>324</v>
      </c>
      <c r="Y18" s="86"/>
      <c r="Z18" s="86"/>
      <c r="AA18" s="92" t="s">
        <v>354</v>
      </c>
      <c r="AB18" s="86"/>
      <c r="AC18" s="86" t="b">
        <v>0</v>
      </c>
      <c r="AD18" s="86">
        <v>4</v>
      </c>
      <c r="AE18" s="92" t="s">
        <v>375</v>
      </c>
      <c r="AF18" s="86" t="b">
        <v>0</v>
      </c>
      <c r="AG18" s="86" t="s">
        <v>377</v>
      </c>
      <c r="AH18" s="86"/>
      <c r="AI18" s="92" t="s">
        <v>375</v>
      </c>
      <c r="AJ18" s="86" t="b">
        <v>0</v>
      </c>
      <c r="AK18" s="86">
        <v>1</v>
      </c>
      <c r="AL18" s="92" t="s">
        <v>375</v>
      </c>
      <c r="AM18" s="86" t="s">
        <v>383</v>
      </c>
      <c r="AN18" s="86" t="b">
        <v>0</v>
      </c>
      <c r="AO18" s="92" t="s">
        <v>354</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c r="BE18" s="52"/>
      <c r="BF18" s="51"/>
      <c r="BG18" s="52"/>
      <c r="BH18" s="51"/>
      <c r="BI18" s="52"/>
      <c r="BJ18" s="51"/>
      <c r="BK18" s="52"/>
      <c r="BL18" s="51"/>
    </row>
    <row r="19" spans="1:64" ht="15">
      <c r="A19" s="84" t="s">
        <v>220</v>
      </c>
      <c r="B19" s="84" t="s">
        <v>236</v>
      </c>
      <c r="C19" s="53" t="s">
        <v>958</v>
      </c>
      <c r="D19" s="54">
        <v>3</v>
      </c>
      <c r="E19" s="65" t="s">
        <v>132</v>
      </c>
      <c r="F19" s="55">
        <v>32</v>
      </c>
      <c r="G19" s="53"/>
      <c r="H19" s="57"/>
      <c r="I19" s="56"/>
      <c r="J19" s="56"/>
      <c r="K19" s="36" t="s">
        <v>65</v>
      </c>
      <c r="L19" s="83">
        <v>19</v>
      </c>
      <c r="M19" s="83"/>
      <c r="N19" s="63"/>
      <c r="O19" s="86" t="s">
        <v>241</v>
      </c>
      <c r="P19" s="88">
        <v>43605.36704861111</v>
      </c>
      <c r="Q19" s="86" t="s">
        <v>249</v>
      </c>
      <c r="R19" s="90" t="s">
        <v>269</v>
      </c>
      <c r="S19" s="86" t="s">
        <v>276</v>
      </c>
      <c r="T19" s="86" t="s">
        <v>281</v>
      </c>
      <c r="U19" s="90" t="s">
        <v>290</v>
      </c>
      <c r="V19" s="90" t="s">
        <v>290</v>
      </c>
      <c r="W19" s="88">
        <v>43605.36704861111</v>
      </c>
      <c r="X19" s="90" t="s">
        <v>323</v>
      </c>
      <c r="Y19" s="86"/>
      <c r="Z19" s="86"/>
      <c r="AA19" s="92" t="s">
        <v>353</v>
      </c>
      <c r="AB19" s="86"/>
      <c r="AC19" s="86" t="b">
        <v>0</v>
      </c>
      <c r="AD19" s="86">
        <v>6</v>
      </c>
      <c r="AE19" s="92" t="s">
        <v>375</v>
      </c>
      <c r="AF19" s="86" t="b">
        <v>0</v>
      </c>
      <c r="AG19" s="86" t="s">
        <v>377</v>
      </c>
      <c r="AH19" s="86"/>
      <c r="AI19" s="92" t="s">
        <v>375</v>
      </c>
      <c r="AJ19" s="86" t="b">
        <v>0</v>
      </c>
      <c r="AK19" s="86">
        <v>6</v>
      </c>
      <c r="AL19" s="92" t="s">
        <v>375</v>
      </c>
      <c r="AM19" s="86" t="s">
        <v>379</v>
      </c>
      <c r="AN19" s="86" t="b">
        <v>0</v>
      </c>
      <c r="AO19" s="92" t="s">
        <v>353</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0</v>
      </c>
      <c r="BE19" s="52">
        <v>0</v>
      </c>
      <c r="BF19" s="51">
        <v>0</v>
      </c>
      <c r="BG19" s="52">
        <v>0</v>
      </c>
      <c r="BH19" s="51">
        <v>0</v>
      </c>
      <c r="BI19" s="52">
        <v>0</v>
      </c>
      <c r="BJ19" s="51">
        <v>30</v>
      </c>
      <c r="BK19" s="52">
        <v>100</v>
      </c>
      <c r="BL19" s="51">
        <v>30</v>
      </c>
    </row>
    <row r="20" spans="1:64" ht="15">
      <c r="A20" s="84" t="s">
        <v>221</v>
      </c>
      <c r="B20" s="84" t="s">
        <v>236</v>
      </c>
      <c r="C20" s="53" t="s">
        <v>958</v>
      </c>
      <c r="D20" s="54">
        <v>3</v>
      </c>
      <c r="E20" s="65" t="s">
        <v>132</v>
      </c>
      <c r="F20" s="55">
        <v>32</v>
      </c>
      <c r="G20" s="53"/>
      <c r="H20" s="57"/>
      <c r="I20" s="56"/>
      <c r="J20" s="56"/>
      <c r="K20" s="36" t="s">
        <v>65</v>
      </c>
      <c r="L20" s="83">
        <v>20</v>
      </c>
      <c r="M20" s="83"/>
      <c r="N20" s="63"/>
      <c r="O20" s="86" t="s">
        <v>241</v>
      </c>
      <c r="P20" s="88">
        <v>43606.2987037037</v>
      </c>
      <c r="Q20" s="86" t="s">
        <v>250</v>
      </c>
      <c r="R20" s="90" t="s">
        <v>269</v>
      </c>
      <c r="S20" s="86" t="s">
        <v>276</v>
      </c>
      <c r="T20" s="86" t="s">
        <v>281</v>
      </c>
      <c r="U20" s="90" t="s">
        <v>290</v>
      </c>
      <c r="V20" s="90" t="s">
        <v>290</v>
      </c>
      <c r="W20" s="88">
        <v>43606.2987037037</v>
      </c>
      <c r="X20" s="90" t="s">
        <v>324</v>
      </c>
      <c r="Y20" s="86"/>
      <c r="Z20" s="86"/>
      <c r="AA20" s="92" t="s">
        <v>354</v>
      </c>
      <c r="AB20" s="86"/>
      <c r="AC20" s="86" t="b">
        <v>0</v>
      </c>
      <c r="AD20" s="86">
        <v>4</v>
      </c>
      <c r="AE20" s="92" t="s">
        <v>375</v>
      </c>
      <c r="AF20" s="86" t="b">
        <v>0</v>
      </c>
      <c r="AG20" s="86" t="s">
        <v>377</v>
      </c>
      <c r="AH20" s="86"/>
      <c r="AI20" s="92" t="s">
        <v>375</v>
      </c>
      <c r="AJ20" s="86" t="b">
        <v>0</v>
      </c>
      <c r="AK20" s="86">
        <v>1</v>
      </c>
      <c r="AL20" s="92" t="s">
        <v>375</v>
      </c>
      <c r="AM20" s="86" t="s">
        <v>383</v>
      </c>
      <c r="AN20" s="86" t="b">
        <v>0</v>
      </c>
      <c r="AO20" s="92" t="s">
        <v>354</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v>0</v>
      </c>
      <c r="BE20" s="52">
        <v>0</v>
      </c>
      <c r="BF20" s="51">
        <v>0</v>
      </c>
      <c r="BG20" s="52">
        <v>0</v>
      </c>
      <c r="BH20" s="51">
        <v>0</v>
      </c>
      <c r="BI20" s="52">
        <v>0</v>
      </c>
      <c r="BJ20" s="51">
        <v>28</v>
      </c>
      <c r="BK20" s="52">
        <v>100</v>
      </c>
      <c r="BL20" s="51">
        <v>28</v>
      </c>
    </row>
    <row r="21" spans="1:64" ht="30">
      <c r="A21" s="84" t="s">
        <v>221</v>
      </c>
      <c r="B21" s="84" t="s">
        <v>220</v>
      </c>
      <c r="C21" s="53" t="s">
        <v>959</v>
      </c>
      <c r="D21" s="54">
        <v>10</v>
      </c>
      <c r="E21" s="65" t="s">
        <v>136</v>
      </c>
      <c r="F21" s="55">
        <v>23.333333333333336</v>
      </c>
      <c r="G21" s="53"/>
      <c r="H21" s="57"/>
      <c r="I21" s="56"/>
      <c r="J21" s="56"/>
      <c r="K21" s="36" t="s">
        <v>65</v>
      </c>
      <c r="L21" s="83">
        <v>21</v>
      </c>
      <c r="M21" s="83"/>
      <c r="N21" s="63"/>
      <c r="O21" s="86" t="s">
        <v>241</v>
      </c>
      <c r="P21" s="88">
        <v>43605.42619212963</v>
      </c>
      <c r="Q21" s="86" t="s">
        <v>248</v>
      </c>
      <c r="R21" s="86"/>
      <c r="S21" s="86"/>
      <c r="T21" s="86" t="s">
        <v>281</v>
      </c>
      <c r="U21" s="86"/>
      <c r="V21" s="90" t="s">
        <v>306</v>
      </c>
      <c r="W21" s="88">
        <v>43605.42619212963</v>
      </c>
      <c r="X21" s="90" t="s">
        <v>325</v>
      </c>
      <c r="Y21" s="86"/>
      <c r="Z21" s="86"/>
      <c r="AA21" s="92" t="s">
        <v>355</v>
      </c>
      <c r="AB21" s="86"/>
      <c r="AC21" s="86" t="b">
        <v>0</v>
      </c>
      <c r="AD21" s="86">
        <v>0</v>
      </c>
      <c r="AE21" s="92" t="s">
        <v>375</v>
      </c>
      <c r="AF21" s="86" t="b">
        <v>0</v>
      </c>
      <c r="AG21" s="86" t="s">
        <v>377</v>
      </c>
      <c r="AH21" s="86"/>
      <c r="AI21" s="92" t="s">
        <v>375</v>
      </c>
      <c r="AJ21" s="86" t="b">
        <v>0</v>
      </c>
      <c r="AK21" s="86">
        <v>6</v>
      </c>
      <c r="AL21" s="92" t="s">
        <v>353</v>
      </c>
      <c r="AM21" s="86" t="s">
        <v>381</v>
      </c>
      <c r="AN21" s="86" t="b">
        <v>0</v>
      </c>
      <c r="AO21" s="92" t="s">
        <v>353</v>
      </c>
      <c r="AP21" s="86" t="s">
        <v>176</v>
      </c>
      <c r="AQ21" s="86">
        <v>0</v>
      </c>
      <c r="AR21" s="86">
        <v>0</v>
      </c>
      <c r="AS21" s="86"/>
      <c r="AT21" s="86"/>
      <c r="AU21" s="86"/>
      <c r="AV21" s="86"/>
      <c r="AW21" s="86"/>
      <c r="AX21" s="86"/>
      <c r="AY21" s="86"/>
      <c r="AZ21" s="86"/>
      <c r="BA21">
        <v>2</v>
      </c>
      <c r="BB21" s="85" t="str">
        <f>REPLACE(INDEX(GroupVertices[Group],MATCH(Edges[[#This Row],[Vertex 1]],GroupVertices[Vertex],0)),1,1,"")</f>
        <v>2</v>
      </c>
      <c r="BC21" s="85" t="str">
        <f>REPLACE(INDEX(GroupVertices[Group],MATCH(Edges[[#This Row],[Vertex 2]],GroupVertices[Vertex],0)),1,1,"")</f>
        <v>2</v>
      </c>
      <c r="BD21" s="51">
        <v>0</v>
      </c>
      <c r="BE21" s="52">
        <v>0</v>
      </c>
      <c r="BF21" s="51">
        <v>0</v>
      </c>
      <c r="BG21" s="52">
        <v>0</v>
      </c>
      <c r="BH21" s="51">
        <v>0</v>
      </c>
      <c r="BI21" s="52">
        <v>0</v>
      </c>
      <c r="BJ21" s="51">
        <v>20</v>
      </c>
      <c r="BK21" s="52">
        <v>100</v>
      </c>
      <c r="BL21" s="51">
        <v>20</v>
      </c>
    </row>
    <row r="22" spans="1:64" ht="15">
      <c r="A22" s="84" t="s">
        <v>221</v>
      </c>
      <c r="B22" s="84" t="s">
        <v>231</v>
      </c>
      <c r="C22" s="53" t="s">
        <v>958</v>
      </c>
      <c r="D22" s="54">
        <v>3</v>
      </c>
      <c r="E22" s="65" t="s">
        <v>132</v>
      </c>
      <c r="F22" s="55">
        <v>32</v>
      </c>
      <c r="G22" s="53"/>
      <c r="H22" s="57"/>
      <c r="I22" s="56"/>
      <c r="J22" s="56"/>
      <c r="K22" s="36" t="s">
        <v>65</v>
      </c>
      <c r="L22" s="83">
        <v>22</v>
      </c>
      <c r="M22" s="83"/>
      <c r="N22" s="63"/>
      <c r="O22" s="86" t="s">
        <v>241</v>
      </c>
      <c r="P22" s="88">
        <v>43606.2987037037</v>
      </c>
      <c r="Q22" s="86" t="s">
        <v>250</v>
      </c>
      <c r="R22" s="90" t="s">
        <v>269</v>
      </c>
      <c r="S22" s="86" t="s">
        <v>276</v>
      </c>
      <c r="T22" s="86" t="s">
        <v>281</v>
      </c>
      <c r="U22" s="90" t="s">
        <v>290</v>
      </c>
      <c r="V22" s="90" t="s">
        <v>290</v>
      </c>
      <c r="W22" s="88">
        <v>43606.2987037037</v>
      </c>
      <c r="X22" s="90" t="s">
        <v>324</v>
      </c>
      <c r="Y22" s="86"/>
      <c r="Z22" s="86"/>
      <c r="AA22" s="92" t="s">
        <v>354</v>
      </c>
      <c r="AB22" s="86"/>
      <c r="AC22" s="86" t="b">
        <v>0</v>
      </c>
      <c r="AD22" s="86">
        <v>4</v>
      </c>
      <c r="AE22" s="92" t="s">
        <v>375</v>
      </c>
      <c r="AF22" s="86" t="b">
        <v>0</v>
      </c>
      <c r="AG22" s="86" t="s">
        <v>377</v>
      </c>
      <c r="AH22" s="86"/>
      <c r="AI22" s="92" t="s">
        <v>375</v>
      </c>
      <c r="AJ22" s="86" t="b">
        <v>0</v>
      </c>
      <c r="AK22" s="86">
        <v>1</v>
      </c>
      <c r="AL22" s="92" t="s">
        <v>375</v>
      </c>
      <c r="AM22" s="86" t="s">
        <v>383</v>
      </c>
      <c r="AN22" s="86" t="b">
        <v>0</v>
      </c>
      <c r="AO22" s="92" t="s">
        <v>354</v>
      </c>
      <c r="AP22" s="86" t="s">
        <v>176</v>
      </c>
      <c r="AQ22" s="86">
        <v>0</v>
      </c>
      <c r="AR22" s="86">
        <v>0</v>
      </c>
      <c r="AS22" s="86"/>
      <c r="AT22" s="86"/>
      <c r="AU22" s="86"/>
      <c r="AV22" s="86"/>
      <c r="AW22" s="86"/>
      <c r="AX22" s="86"/>
      <c r="AY22" s="86"/>
      <c r="AZ22" s="86"/>
      <c r="BA22">
        <v>1</v>
      </c>
      <c r="BB22" s="85" t="str">
        <f>REPLACE(INDEX(GroupVertices[Group],MATCH(Edges[[#This Row],[Vertex 1]],GroupVertices[Vertex],0)),1,1,"")</f>
        <v>2</v>
      </c>
      <c r="BC22" s="85" t="str">
        <f>REPLACE(INDEX(GroupVertices[Group],MATCH(Edges[[#This Row],[Vertex 2]],GroupVertices[Vertex],0)),1,1,"")</f>
        <v>1</v>
      </c>
      <c r="BD22" s="51"/>
      <c r="BE22" s="52"/>
      <c r="BF22" s="51"/>
      <c r="BG22" s="52"/>
      <c r="BH22" s="51"/>
      <c r="BI22" s="52"/>
      <c r="BJ22" s="51"/>
      <c r="BK22" s="52"/>
      <c r="BL22" s="51"/>
    </row>
    <row r="23" spans="1:64" ht="15">
      <c r="A23" s="84" t="s">
        <v>221</v>
      </c>
      <c r="B23" s="84" t="s">
        <v>230</v>
      </c>
      <c r="C23" s="53" t="s">
        <v>958</v>
      </c>
      <c r="D23" s="54">
        <v>3</v>
      </c>
      <c r="E23" s="65" t="s">
        <v>132</v>
      </c>
      <c r="F23" s="55">
        <v>32</v>
      </c>
      <c r="G23" s="53"/>
      <c r="H23" s="57"/>
      <c r="I23" s="56"/>
      <c r="J23" s="56"/>
      <c r="K23" s="36" t="s">
        <v>65</v>
      </c>
      <c r="L23" s="83">
        <v>23</v>
      </c>
      <c r="M23" s="83"/>
      <c r="N23" s="63"/>
      <c r="O23" s="86" t="s">
        <v>241</v>
      </c>
      <c r="P23" s="88">
        <v>43606.2987037037</v>
      </c>
      <c r="Q23" s="86" t="s">
        <v>250</v>
      </c>
      <c r="R23" s="90" t="s">
        <v>269</v>
      </c>
      <c r="S23" s="86" t="s">
        <v>276</v>
      </c>
      <c r="T23" s="86" t="s">
        <v>281</v>
      </c>
      <c r="U23" s="90" t="s">
        <v>290</v>
      </c>
      <c r="V23" s="90" t="s">
        <v>290</v>
      </c>
      <c r="W23" s="88">
        <v>43606.2987037037</v>
      </c>
      <c r="X23" s="90" t="s">
        <v>324</v>
      </c>
      <c r="Y23" s="86"/>
      <c r="Z23" s="86"/>
      <c r="AA23" s="92" t="s">
        <v>354</v>
      </c>
      <c r="AB23" s="86"/>
      <c r="AC23" s="86" t="b">
        <v>0</v>
      </c>
      <c r="AD23" s="86">
        <v>4</v>
      </c>
      <c r="AE23" s="92" t="s">
        <v>375</v>
      </c>
      <c r="AF23" s="86" t="b">
        <v>0</v>
      </c>
      <c r="AG23" s="86" t="s">
        <v>377</v>
      </c>
      <c r="AH23" s="86"/>
      <c r="AI23" s="92" t="s">
        <v>375</v>
      </c>
      <c r="AJ23" s="86" t="b">
        <v>0</v>
      </c>
      <c r="AK23" s="86">
        <v>1</v>
      </c>
      <c r="AL23" s="92" t="s">
        <v>375</v>
      </c>
      <c r="AM23" s="86" t="s">
        <v>383</v>
      </c>
      <c r="AN23" s="86" t="b">
        <v>0</v>
      </c>
      <c r="AO23" s="92" t="s">
        <v>354</v>
      </c>
      <c r="AP23" s="86" t="s">
        <v>176</v>
      </c>
      <c r="AQ23" s="86">
        <v>0</v>
      </c>
      <c r="AR23" s="86">
        <v>0</v>
      </c>
      <c r="AS23" s="86"/>
      <c r="AT23" s="86"/>
      <c r="AU23" s="86"/>
      <c r="AV23" s="86"/>
      <c r="AW23" s="86"/>
      <c r="AX23" s="86"/>
      <c r="AY23" s="86"/>
      <c r="AZ23" s="86"/>
      <c r="BA23">
        <v>1</v>
      </c>
      <c r="BB23" s="85" t="str">
        <f>REPLACE(INDEX(GroupVertices[Group],MATCH(Edges[[#This Row],[Vertex 1]],GroupVertices[Vertex],0)),1,1,"")</f>
        <v>2</v>
      </c>
      <c r="BC23" s="85" t="str">
        <f>REPLACE(INDEX(GroupVertices[Group],MATCH(Edges[[#This Row],[Vertex 2]],GroupVertices[Vertex],0)),1,1,"")</f>
        <v>1</v>
      </c>
      <c r="BD23" s="51"/>
      <c r="BE23" s="52"/>
      <c r="BF23" s="51"/>
      <c r="BG23" s="52"/>
      <c r="BH23" s="51"/>
      <c r="BI23" s="52"/>
      <c r="BJ23" s="51"/>
      <c r="BK23" s="52"/>
      <c r="BL23" s="51"/>
    </row>
    <row r="24" spans="1:64" ht="30">
      <c r="A24" s="84" t="s">
        <v>221</v>
      </c>
      <c r="B24" s="84" t="s">
        <v>220</v>
      </c>
      <c r="C24" s="53" t="s">
        <v>959</v>
      </c>
      <c r="D24" s="54">
        <v>10</v>
      </c>
      <c r="E24" s="65" t="s">
        <v>136</v>
      </c>
      <c r="F24" s="55">
        <v>23.333333333333336</v>
      </c>
      <c r="G24" s="53"/>
      <c r="H24" s="57"/>
      <c r="I24" s="56"/>
      <c r="J24" s="56"/>
      <c r="K24" s="36" t="s">
        <v>65</v>
      </c>
      <c r="L24" s="83">
        <v>24</v>
      </c>
      <c r="M24" s="83"/>
      <c r="N24" s="63"/>
      <c r="O24" s="86" t="s">
        <v>241</v>
      </c>
      <c r="P24" s="88">
        <v>43606.2987037037</v>
      </c>
      <c r="Q24" s="86" t="s">
        <v>250</v>
      </c>
      <c r="R24" s="90" t="s">
        <v>269</v>
      </c>
      <c r="S24" s="86" t="s">
        <v>276</v>
      </c>
      <c r="T24" s="86" t="s">
        <v>281</v>
      </c>
      <c r="U24" s="90" t="s">
        <v>290</v>
      </c>
      <c r="V24" s="90" t="s">
        <v>290</v>
      </c>
      <c r="W24" s="88">
        <v>43606.2987037037</v>
      </c>
      <c r="X24" s="90" t="s">
        <v>324</v>
      </c>
      <c r="Y24" s="86"/>
      <c r="Z24" s="86"/>
      <c r="AA24" s="92" t="s">
        <v>354</v>
      </c>
      <c r="AB24" s="86"/>
      <c r="AC24" s="86" t="b">
        <v>0</v>
      </c>
      <c r="AD24" s="86">
        <v>4</v>
      </c>
      <c r="AE24" s="92" t="s">
        <v>375</v>
      </c>
      <c r="AF24" s="86" t="b">
        <v>0</v>
      </c>
      <c r="AG24" s="86" t="s">
        <v>377</v>
      </c>
      <c r="AH24" s="86"/>
      <c r="AI24" s="92" t="s">
        <v>375</v>
      </c>
      <c r="AJ24" s="86" t="b">
        <v>0</v>
      </c>
      <c r="AK24" s="86">
        <v>1</v>
      </c>
      <c r="AL24" s="92" t="s">
        <v>375</v>
      </c>
      <c r="AM24" s="86" t="s">
        <v>383</v>
      </c>
      <c r="AN24" s="86" t="b">
        <v>0</v>
      </c>
      <c r="AO24" s="92" t="s">
        <v>354</v>
      </c>
      <c r="AP24" s="86" t="s">
        <v>176</v>
      </c>
      <c r="AQ24" s="86">
        <v>0</v>
      </c>
      <c r="AR24" s="86">
        <v>0</v>
      </c>
      <c r="AS24" s="86"/>
      <c r="AT24" s="86"/>
      <c r="AU24" s="86"/>
      <c r="AV24" s="86"/>
      <c r="AW24" s="86"/>
      <c r="AX24" s="86"/>
      <c r="AY24" s="86"/>
      <c r="AZ24" s="86"/>
      <c r="BA24">
        <v>2</v>
      </c>
      <c r="BB24" s="85" t="str">
        <f>REPLACE(INDEX(GroupVertices[Group],MATCH(Edges[[#This Row],[Vertex 1]],GroupVertices[Vertex],0)),1,1,"")</f>
        <v>2</v>
      </c>
      <c r="BC24" s="85" t="str">
        <f>REPLACE(INDEX(GroupVertices[Group],MATCH(Edges[[#This Row],[Vertex 2]],GroupVertices[Vertex],0)),1,1,"")</f>
        <v>2</v>
      </c>
      <c r="BD24" s="51"/>
      <c r="BE24" s="52"/>
      <c r="BF24" s="51"/>
      <c r="BG24" s="52"/>
      <c r="BH24" s="51"/>
      <c r="BI24" s="52"/>
      <c r="BJ24" s="51"/>
      <c r="BK24" s="52"/>
      <c r="BL24" s="51"/>
    </row>
    <row r="25" spans="1:64" ht="15">
      <c r="A25" s="84" t="s">
        <v>222</v>
      </c>
      <c r="B25" s="84" t="s">
        <v>221</v>
      </c>
      <c r="C25" s="53" t="s">
        <v>958</v>
      </c>
      <c r="D25" s="54">
        <v>3</v>
      </c>
      <c r="E25" s="65" t="s">
        <v>132</v>
      </c>
      <c r="F25" s="55">
        <v>32</v>
      </c>
      <c r="G25" s="53"/>
      <c r="H25" s="57"/>
      <c r="I25" s="56"/>
      <c r="J25" s="56"/>
      <c r="K25" s="36" t="s">
        <v>65</v>
      </c>
      <c r="L25" s="83">
        <v>25</v>
      </c>
      <c r="M25" s="83"/>
      <c r="N25" s="63"/>
      <c r="O25" s="86" t="s">
        <v>241</v>
      </c>
      <c r="P25" s="88">
        <v>43606.31099537037</v>
      </c>
      <c r="Q25" s="86" t="s">
        <v>251</v>
      </c>
      <c r="R25" s="86"/>
      <c r="S25" s="86"/>
      <c r="T25" s="86" t="s">
        <v>281</v>
      </c>
      <c r="U25" s="86"/>
      <c r="V25" s="90" t="s">
        <v>307</v>
      </c>
      <c r="W25" s="88">
        <v>43606.31099537037</v>
      </c>
      <c r="X25" s="90" t="s">
        <v>326</v>
      </c>
      <c r="Y25" s="86"/>
      <c r="Z25" s="86"/>
      <c r="AA25" s="92" t="s">
        <v>356</v>
      </c>
      <c r="AB25" s="86"/>
      <c r="AC25" s="86" t="b">
        <v>0</v>
      </c>
      <c r="AD25" s="86">
        <v>0</v>
      </c>
      <c r="AE25" s="92" t="s">
        <v>375</v>
      </c>
      <c r="AF25" s="86" t="b">
        <v>0</v>
      </c>
      <c r="AG25" s="86" t="s">
        <v>377</v>
      </c>
      <c r="AH25" s="86"/>
      <c r="AI25" s="92" t="s">
        <v>375</v>
      </c>
      <c r="AJ25" s="86" t="b">
        <v>0</v>
      </c>
      <c r="AK25" s="86">
        <v>1</v>
      </c>
      <c r="AL25" s="92" t="s">
        <v>354</v>
      </c>
      <c r="AM25" s="86" t="s">
        <v>381</v>
      </c>
      <c r="AN25" s="86" t="b">
        <v>0</v>
      </c>
      <c r="AO25" s="92" t="s">
        <v>354</v>
      </c>
      <c r="AP25" s="86" t="s">
        <v>176</v>
      </c>
      <c r="AQ25" s="86">
        <v>0</v>
      </c>
      <c r="AR25" s="86">
        <v>0</v>
      </c>
      <c r="AS25" s="86"/>
      <c r="AT25" s="86"/>
      <c r="AU25" s="86"/>
      <c r="AV25" s="86"/>
      <c r="AW25" s="86"/>
      <c r="AX25" s="86"/>
      <c r="AY25" s="86"/>
      <c r="AZ25" s="86"/>
      <c r="BA25">
        <v>1</v>
      </c>
      <c r="BB25" s="85" t="str">
        <f>REPLACE(INDEX(GroupVertices[Group],MATCH(Edges[[#This Row],[Vertex 1]],GroupVertices[Vertex],0)),1,1,"")</f>
        <v>2</v>
      </c>
      <c r="BC25" s="85" t="str">
        <f>REPLACE(INDEX(GroupVertices[Group],MATCH(Edges[[#This Row],[Vertex 2]],GroupVertices[Vertex],0)),1,1,"")</f>
        <v>2</v>
      </c>
      <c r="BD25" s="51">
        <v>0</v>
      </c>
      <c r="BE25" s="52">
        <v>0</v>
      </c>
      <c r="BF25" s="51">
        <v>0</v>
      </c>
      <c r="BG25" s="52">
        <v>0</v>
      </c>
      <c r="BH25" s="51">
        <v>0</v>
      </c>
      <c r="BI25" s="52">
        <v>0</v>
      </c>
      <c r="BJ25" s="51">
        <v>20</v>
      </c>
      <c r="BK25" s="52">
        <v>100</v>
      </c>
      <c r="BL25" s="51">
        <v>20</v>
      </c>
    </row>
    <row r="26" spans="1:64" ht="15">
      <c r="A26" s="84" t="s">
        <v>222</v>
      </c>
      <c r="B26" s="84" t="s">
        <v>220</v>
      </c>
      <c r="C26" s="53" t="s">
        <v>958</v>
      </c>
      <c r="D26" s="54">
        <v>3</v>
      </c>
      <c r="E26" s="65" t="s">
        <v>132</v>
      </c>
      <c r="F26" s="55">
        <v>32</v>
      </c>
      <c r="G26" s="53"/>
      <c r="H26" s="57"/>
      <c r="I26" s="56"/>
      <c r="J26" s="56"/>
      <c r="K26" s="36" t="s">
        <v>65</v>
      </c>
      <c r="L26" s="83">
        <v>26</v>
      </c>
      <c r="M26" s="83"/>
      <c r="N26" s="63"/>
      <c r="O26" s="86" t="s">
        <v>241</v>
      </c>
      <c r="P26" s="88">
        <v>43605.527395833335</v>
      </c>
      <c r="Q26" s="86" t="s">
        <v>248</v>
      </c>
      <c r="R26" s="86"/>
      <c r="S26" s="86"/>
      <c r="T26" s="86" t="s">
        <v>281</v>
      </c>
      <c r="U26" s="86"/>
      <c r="V26" s="90" t="s">
        <v>307</v>
      </c>
      <c r="W26" s="88">
        <v>43605.527395833335</v>
      </c>
      <c r="X26" s="90" t="s">
        <v>327</v>
      </c>
      <c r="Y26" s="86"/>
      <c r="Z26" s="86"/>
      <c r="AA26" s="92" t="s">
        <v>357</v>
      </c>
      <c r="AB26" s="86"/>
      <c r="AC26" s="86" t="b">
        <v>0</v>
      </c>
      <c r="AD26" s="86">
        <v>0</v>
      </c>
      <c r="AE26" s="92" t="s">
        <v>375</v>
      </c>
      <c r="AF26" s="86" t="b">
        <v>0</v>
      </c>
      <c r="AG26" s="86" t="s">
        <v>377</v>
      </c>
      <c r="AH26" s="86"/>
      <c r="AI26" s="92" t="s">
        <v>375</v>
      </c>
      <c r="AJ26" s="86" t="b">
        <v>0</v>
      </c>
      <c r="AK26" s="86">
        <v>6</v>
      </c>
      <c r="AL26" s="92" t="s">
        <v>353</v>
      </c>
      <c r="AM26" s="86" t="s">
        <v>381</v>
      </c>
      <c r="AN26" s="86" t="b">
        <v>0</v>
      </c>
      <c r="AO26" s="92" t="s">
        <v>353</v>
      </c>
      <c r="AP26" s="86" t="s">
        <v>176</v>
      </c>
      <c r="AQ26" s="86">
        <v>0</v>
      </c>
      <c r="AR26" s="86">
        <v>0</v>
      </c>
      <c r="AS26" s="86"/>
      <c r="AT26" s="86"/>
      <c r="AU26" s="86"/>
      <c r="AV26" s="86"/>
      <c r="AW26" s="86"/>
      <c r="AX26" s="86"/>
      <c r="AY26" s="86"/>
      <c r="AZ26" s="86"/>
      <c r="BA26">
        <v>1</v>
      </c>
      <c r="BB26" s="85" t="str">
        <f>REPLACE(INDEX(GroupVertices[Group],MATCH(Edges[[#This Row],[Vertex 1]],GroupVertices[Vertex],0)),1,1,"")</f>
        <v>2</v>
      </c>
      <c r="BC26" s="85" t="str">
        <f>REPLACE(INDEX(GroupVertices[Group],MATCH(Edges[[#This Row],[Vertex 2]],GroupVertices[Vertex],0)),1,1,"")</f>
        <v>2</v>
      </c>
      <c r="BD26" s="51">
        <v>0</v>
      </c>
      <c r="BE26" s="52">
        <v>0</v>
      </c>
      <c r="BF26" s="51">
        <v>0</v>
      </c>
      <c r="BG26" s="52">
        <v>0</v>
      </c>
      <c r="BH26" s="51">
        <v>0</v>
      </c>
      <c r="BI26" s="52">
        <v>0</v>
      </c>
      <c r="BJ26" s="51">
        <v>20</v>
      </c>
      <c r="BK26" s="52">
        <v>100</v>
      </c>
      <c r="BL26" s="51">
        <v>20</v>
      </c>
    </row>
    <row r="27" spans="1:64" ht="15">
      <c r="A27" s="84" t="s">
        <v>220</v>
      </c>
      <c r="B27" s="84" t="s">
        <v>231</v>
      </c>
      <c r="C27" s="53" t="s">
        <v>958</v>
      </c>
      <c r="D27" s="54">
        <v>3</v>
      </c>
      <c r="E27" s="65" t="s">
        <v>132</v>
      </c>
      <c r="F27" s="55">
        <v>32</v>
      </c>
      <c r="G27" s="53"/>
      <c r="H27" s="57"/>
      <c r="I27" s="56"/>
      <c r="J27" s="56"/>
      <c r="K27" s="36" t="s">
        <v>65</v>
      </c>
      <c r="L27" s="83">
        <v>27</v>
      </c>
      <c r="M27" s="83"/>
      <c r="N27" s="63"/>
      <c r="O27" s="86" t="s">
        <v>241</v>
      </c>
      <c r="P27" s="88">
        <v>43605.36704861111</v>
      </c>
      <c r="Q27" s="86" t="s">
        <v>249</v>
      </c>
      <c r="R27" s="90" t="s">
        <v>269</v>
      </c>
      <c r="S27" s="86" t="s">
        <v>276</v>
      </c>
      <c r="T27" s="86" t="s">
        <v>281</v>
      </c>
      <c r="U27" s="90" t="s">
        <v>290</v>
      </c>
      <c r="V27" s="90" t="s">
        <v>290</v>
      </c>
      <c r="W27" s="88">
        <v>43605.36704861111</v>
      </c>
      <c r="X27" s="90" t="s">
        <v>323</v>
      </c>
      <c r="Y27" s="86"/>
      <c r="Z27" s="86"/>
      <c r="AA27" s="92" t="s">
        <v>353</v>
      </c>
      <c r="AB27" s="86"/>
      <c r="AC27" s="86" t="b">
        <v>0</v>
      </c>
      <c r="AD27" s="86">
        <v>6</v>
      </c>
      <c r="AE27" s="92" t="s">
        <v>375</v>
      </c>
      <c r="AF27" s="86" t="b">
        <v>0</v>
      </c>
      <c r="AG27" s="86" t="s">
        <v>377</v>
      </c>
      <c r="AH27" s="86"/>
      <c r="AI27" s="92" t="s">
        <v>375</v>
      </c>
      <c r="AJ27" s="86" t="b">
        <v>0</v>
      </c>
      <c r="AK27" s="86">
        <v>6</v>
      </c>
      <c r="AL27" s="92" t="s">
        <v>375</v>
      </c>
      <c r="AM27" s="86" t="s">
        <v>379</v>
      </c>
      <c r="AN27" s="86" t="b">
        <v>0</v>
      </c>
      <c r="AO27" s="92" t="s">
        <v>353</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1</v>
      </c>
      <c r="BD27" s="51"/>
      <c r="BE27" s="52"/>
      <c r="BF27" s="51"/>
      <c r="BG27" s="52"/>
      <c r="BH27" s="51"/>
      <c r="BI27" s="52"/>
      <c r="BJ27" s="51"/>
      <c r="BK27" s="52"/>
      <c r="BL27" s="51"/>
    </row>
    <row r="28" spans="1:64" ht="15">
      <c r="A28" s="84" t="s">
        <v>220</v>
      </c>
      <c r="B28" s="84" t="s">
        <v>230</v>
      </c>
      <c r="C28" s="53" t="s">
        <v>958</v>
      </c>
      <c r="D28" s="54">
        <v>3</v>
      </c>
      <c r="E28" s="65" t="s">
        <v>132</v>
      </c>
      <c r="F28" s="55">
        <v>32</v>
      </c>
      <c r="G28" s="53"/>
      <c r="H28" s="57"/>
      <c r="I28" s="56"/>
      <c r="J28" s="56"/>
      <c r="K28" s="36" t="s">
        <v>65</v>
      </c>
      <c r="L28" s="83">
        <v>28</v>
      </c>
      <c r="M28" s="83"/>
      <c r="N28" s="63"/>
      <c r="O28" s="86" t="s">
        <v>241</v>
      </c>
      <c r="P28" s="88">
        <v>43605.36704861111</v>
      </c>
      <c r="Q28" s="86" t="s">
        <v>249</v>
      </c>
      <c r="R28" s="90" t="s">
        <v>269</v>
      </c>
      <c r="S28" s="86" t="s">
        <v>276</v>
      </c>
      <c r="T28" s="86" t="s">
        <v>281</v>
      </c>
      <c r="U28" s="90" t="s">
        <v>290</v>
      </c>
      <c r="V28" s="90" t="s">
        <v>290</v>
      </c>
      <c r="W28" s="88">
        <v>43605.36704861111</v>
      </c>
      <c r="X28" s="90" t="s">
        <v>323</v>
      </c>
      <c r="Y28" s="86"/>
      <c r="Z28" s="86"/>
      <c r="AA28" s="92" t="s">
        <v>353</v>
      </c>
      <c r="AB28" s="86"/>
      <c r="AC28" s="86" t="b">
        <v>0</v>
      </c>
      <c r="AD28" s="86">
        <v>6</v>
      </c>
      <c r="AE28" s="92" t="s">
        <v>375</v>
      </c>
      <c r="AF28" s="86" t="b">
        <v>0</v>
      </c>
      <c r="AG28" s="86" t="s">
        <v>377</v>
      </c>
      <c r="AH28" s="86"/>
      <c r="AI28" s="92" t="s">
        <v>375</v>
      </c>
      <c r="AJ28" s="86" t="b">
        <v>0</v>
      </c>
      <c r="AK28" s="86">
        <v>6</v>
      </c>
      <c r="AL28" s="92" t="s">
        <v>375</v>
      </c>
      <c r="AM28" s="86" t="s">
        <v>379</v>
      </c>
      <c r="AN28" s="86" t="b">
        <v>0</v>
      </c>
      <c r="AO28" s="92" t="s">
        <v>353</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1</v>
      </c>
      <c r="BD28" s="51"/>
      <c r="BE28" s="52"/>
      <c r="BF28" s="51"/>
      <c r="BG28" s="52"/>
      <c r="BH28" s="51"/>
      <c r="BI28" s="52"/>
      <c r="BJ28" s="51"/>
      <c r="BK28" s="52"/>
      <c r="BL28" s="51"/>
    </row>
    <row r="29" spans="1:64" ht="15">
      <c r="A29" s="84" t="s">
        <v>223</v>
      </c>
      <c r="B29" s="84" t="s">
        <v>220</v>
      </c>
      <c r="C29" s="53" t="s">
        <v>958</v>
      </c>
      <c r="D29" s="54">
        <v>3</v>
      </c>
      <c r="E29" s="65" t="s">
        <v>132</v>
      </c>
      <c r="F29" s="55">
        <v>32</v>
      </c>
      <c r="G29" s="53"/>
      <c r="H29" s="57"/>
      <c r="I29" s="56"/>
      <c r="J29" s="56"/>
      <c r="K29" s="36" t="s">
        <v>65</v>
      </c>
      <c r="L29" s="83">
        <v>29</v>
      </c>
      <c r="M29" s="83"/>
      <c r="N29" s="63"/>
      <c r="O29" s="86" t="s">
        <v>241</v>
      </c>
      <c r="P29" s="88">
        <v>43605.76944444444</v>
      </c>
      <c r="Q29" s="86" t="s">
        <v>248</v>
      </c>
      <c r="R29" s="86"/>
      <c r="S29" s="86"/>
      <c r="T29" s="86" t="s">
        <v>281</v>
      </c>
      <c r="U29" s="86"/>
      <c r="V29" s="90" t="s">
        <v>308</v>
      </c>
      <c r="W29" s="88">
        <v>43605.76944444444</v>
      </c>
      <c r="X29" s="90" t="s">
        <v>328</v>
      </c>
      <c r="Y29" s="86"/>
      <c r="Z29" s="86"/>
      <c r="AA29" s="92" t="s">
        <v>358</v>
      </c>
      <c r="AB29" s="86"/>
      <c r="AC29" s="86" t="b">
        <v>0</v>
      </c>
      <c r="AD29" s="86">
        <v>0</v>
      </c>
      <c r="AE29" s="92" t="s">
        <v>375</v>
      </c>
      <c r="AF29" s="86" t="b">
        <v>0</v>
      </c>
      <c r="AG29" s="86" t="s">
        <v>377</v>
      </c>
      <c r="AH29" s="86"/>
      <c r="AI29" s="92" t="s">
        <v>375</v>
      </c>
      <c r="AJ29" s="86" t="b">
        <v>0</v>
      </c>
      <c r="AK29" s="86">
        <v>6</v>
      </c>
      <c r="AL29" s="92" t="s">
        <v>353</v>
      </c>
      <c r="AM29" s="86" t="s">
        <v>382</v>
      </c>
      <c r="AN29" s="86" t="b">
        <v>0</v>
      </c>
      <c r="AO29" s="92" t="s">
        <v>353</v>
      </c>
      <c r="AP29" s="86" t="s">
        <v>176</v>
      </c>
      <c r="AQ29" s="86">
        <v>0</v>
      </c>
      <c r="AR29" s="86">
        <v>0</v>
      </c>
      <c r="AS29" s="86"/>
      <c r="AT29" s="86"/>
      <c r="AU29" s="86"/>
      <c r="AV29" s="86"/>
      <c r="AW29" s="86"/>
      <c r="AX29" s="86"/>
      <c r="AY29" s="86"/>
      <c r="AZ29" s="86"/>
      <c r="BA29">
        <v>1</v>
      </c>
      <c r="BB29" s="85" t="str">
        <f>REPLACE(INDEX(GroupVertices[Group],MATCH(Edges[[#This Row],[Vertex 1]],GroupVertices[Vertex],0)),1,1,"")</f>
        <v>4</v>
      </c>
      <c r="BC29" s="85" t="str">
        <f>REPLACE(INDEX(GroupVertices[Group],MATCH(Edges[[#This Row],[Vertex 2]],GroupVertices[Vertex],0)),1,1,"")</f>
        <v>2</v>
      </c>
      <c r="BD29" s="51">
        <v>0</v>
      </c>
      <c r="BE29" s="52">
        <v>0</v>
      </c>
      <c r="BF29" s="51">
        <v>0</v>
      </c>
      <c r="BG29" s="52">
        <v>0</v>
      </c>
      <c r="BH29" s="51">
        <v>0</v>
      </c>
      <c r="BI29" s="52">
        <v>0</v>
      </c>
      <c r="BJ29" s="51">
        <v>20</v>
      </c>
      <c r="BK29" s="52">
        <v>100</v>
      </c>
      <c r="BL29" s="51">
        <v>20</v>
      </c>
    </row>
    <row r="30" spans="1:64" ht="15">
      <c r="A30" s="84" t="s">
        <v>223</v>
      </c>
      <c r="B30" s="84" t="s">
        <v>237</v>
      </c>
      <c r="C30" s="53" t="s">
        <v>958</v>
      </c>
      <c r="D30" s="54">
        <v>3</v>
      </c>
      <c r="E30" s="65" t="s">
        <v>132</v>
      </c>
      <c r="F30" s="55">
        <v>32</v>
      </c>
      <c r="G30" s="53"/>
      <c r="H30" s="57"/>
      <c r="I30" s="56"/>
      <c r="J30" s="56"/>
      <c r="K30" s="36" t="s">
        <v>65</v>
      </c>
      <c r="L30" s="83">
        <v>30</v>
      </c>
      <c r="M30" s="83"/>
      <c r="N30" s="63"/>
      <c r="O30" s="86" t="s">
        <v>242</v>
      </c>
      <c r="P30" s="88">
        <v>43606.37298611111</v>
      </c>
      <c r="Q30" s="86" t="s">
        <v>252</v>
      </c>
      <c r="R30" s="86"/>
      <c r="S30" s="86"/>
      <c r="T30" s="86" t="s">
        <v>279</v>
      </c>
      <c r="U30" s="86"/>
      <c r="V30" s="90" t="s">
        <v>308</v>
      </c>
      <c r="W30" s="88">
        <v>43606.37298611111</v>
      </c>
      <c r="X30" s="90" t="s">
        <v>329</v>
      </c>
      <c r="Y30" s="86"/>
      <c r="Z30" s="86"/>
      <c r="AA30" s="92" t="s">
        <v>359</v>
      </c>
      <c r="AB30" s="86"/>
      <c r="AC30" s="86" t="b">
        <v>0</v>
      </c>
      <c r="AD30" s="86">
        <v>0</v>
      </c>
      <c r="AE30" s="92" t="s">
        <v>376</v>
      </c>
      <c r="AF30" s="86" t="b">
        <v>0</v>
      </c>
      <c r="AG30" s="86" t="s">
        <v>377</v>
      </c>
      <c r="AH30" s="86"/>
      <c r="AI30" s="92" t="s">
        <v>375</v>
      </c>
      <c r="AJ30" s="86" t="b">
        <v>0</v>
      </c>
      <c r="AK30" s="86">
        <v>0</v>
      </c>
      <c r="AL30" s="92" t="s">
        <v>375</v>
      </c>
      <c r="AM30" s="86" t="s">
        <v>382</v>
      </c>
      <c r="AN30" s="86" t="b">
        <v>0</v>
      </c>
      <c r="AO30" s="92" t="s">
        <v>359</v>
      </c>
      <c r="AP30" s="86" t="s">
        <v>176</v>
      </c>
      <c r="AQ30" s="86">
        <v>0</v>
      </c>
      <c r="AR30" s="86">
        <v>0</v>
      </c>
      <c r="AS30" s="86" t="s">
        <v>387</v>
      </c>
      <c r="AT30" s="86" t="s">
        <v>389</v>
      </c>
      <c r="AU30" s="86" t="s">
        <v>390</v>
      </c>
      <c r="AV30" s="86" t="s">
        <v>391</v>
      </c>
      <c r="AW30" s="86" t="s">
        <v>393</v>
      </c>
      <c r="AX30" s="86" t="s">
        <v>395</v>
      </c>
      <c r="AY30" s="86" t="s">
        <v>397</v>
      </c>
      <c r="AZ30" s="90" t="s">
        <v>398</v>
      </c>
      <c r="BA30">
        <v>1</v>
      </c>
      <c r="BB30" s="85" t="str">
        <f>REPLACE(INDEX(GroupVertices[Group],MATCH(Edges[[#This Row],[Vertex 1]],GroupVertices[Vertex],0)),1,1,"")</f>
        <v>4</v>
      </c>
      <c r="BC30" s="85" t="str">
        <f>REPLACE(INDEX(GroupVertices[Group],MATCH(Edges[[#This Row],[Vertex 2]],GroupVertices[Vertex],0)),1,1,"")</f>
        <v>4</v>
      </c>
      <c r="BD30" s="51">
        <v>0</v>
      </c>
      <c r="BE30" s="52">
        <v>0</v>
      </c>
      <c r="BF30" s="51">
        <v>0</v>
      </c>
      <c r="BG30" s="52">
        <v>0</v>
      </c>
      <c r="BH30" s="51">
        <v>0</v>
      </c>
      <c r="BI30" s="52">
        <v>0</v>
      </c>
      <c r="BJ30" s="51">
        <v>15</v>
      </c>
      <c r="BK30" s="52">
        <v>100</v>
      </c>
      <c r="BL30" s="51">
        <v>15</v>
      </c>
    </row>
    <row r="31" spans="1:64" ht="15">
      <c r="A31" s="84" t="s">
        <v>224</v>
      </c>
      <c r="B31" s="84" t="s">
        <v>230</v>
      </c>
      <c r="C31" s="53" t="s">
        <v>958</v>
      </c>
      <c r="D31" s="54">
        <v>3</v>
      </c>
      <c r="E31" s="65" t="s">
        <v>132</v>
      </c>
      <c r="F31" s="55">
        <v>32</v>
      </c>
      <c r="G31" s="53"/>
      <c r="H31" s="57"/>
      <c r="I31" s="56"/>
      <c r="J31" s="56"/>
      <c r="K31" s="36" t="s">
        <v>65</v>
      </c>
      <c r="L31" s="83">
        <v>31</v>
      </c>
      <c r="M31" s="83"/>
      <c r="N31" s="63"/>
      <c r="O31" s="86" t="s">
        <v>241</v>
      </c>
      <c r="P31" s="88">
        <v>43606.84732638889</v>
      </c>
      <c r="Q31" s="86" t="s">
        <v>253</v>
      </c>
      <c r="R31" s="86"/>
      <c r="S31" s="86"/>
      <c r="T31" s="86" t="s">
        <v>282</v>
      </c>
      <c r="U31" s="86"/>
      <c r="V31" s="90" t="s">
        <v>309</v>
      </c>
      <c r="W31" s="88">
        <v>43606.84732638889</v>
      </c>
      <c r="X31" s="90" t="s">
        <v>330</v>
      </c>
      <c r="Y31" s="86"/>
      <c r="Z31" s="86"/>
      <c r="AA31" s="92" t="s">
        <v>360</v>
      </c>
      <c r="AB31" s="86"/>
      <c r="AC31" s="86" t="b">
        <v>0</v>
      </c>
      <c r="AD31" s="86">
        <v>0</v>
      </c>
      <c r="AE31" s="92" t="s">
        <v>375</v>
      </c>
      <c r="AF31" s="86" t="b">
        <v>0</v>
      </c>
      <c r="AG31" s="86" t="s">
        <v>377</v>
      </c>
      <c r="AH31" s="86"/>
      <c r="AI31" s="92" t="s">
        <v>375</v>
      </c>
      <c r="AJ31" s="86" t="b">
        <v>0</v>
      </c>
      <c r="AK31" s="86">
        <v>1</v>
      </c>
      <c r="AL31" s="92" t="s">
        <v>369</v>
      </c>
      <c r="AM31" s="86" t="s">
        <v>381</v>
      </c>
      <c r="AN31" s="86" t="b">
        <v>0</v>
      </c>
      <c r="AO31" s="92" t="s">
        <v>369</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20</v>
      </c>
      <c r="BK31" s="52">
        <v>100</v>
      </c>
      <c r="BL31" s="51">
        <v>20</v>
      </c>
    </row>
    <row r="32" spans="1:64" ht="15">
      <c r="A32" s="84" t="s">
        <v>225</v>
      </c>
      <c r="B32" s="84" t="s">
        <v>225</v>
      </c>
      <c r="C32" s="53" t="s">
        <v>958</v>
      </c>
      <c r="D32" s="54">
        <v>3</v>
      </c>
      <c r="E32" s="65" t="s">
        <v>132</v>
      </c>
      <c r="F32" s="55">
        <v>32</v>
      </c>
      <c r="G32" s="53"/>
      <c r="H32" s="57"/>
      <c r="I32" s="56"/>
      <c r="J32" s="56"/>
      <c r="K32" s="36" t="s">
        <v>65</v>
      </c>
      <c r="L32" s="83">
        <v>32</v>
      </c>
      <c r="M32" s="83"/>
      <c r="N32" s="63"/>
      <c r="O32" s="86" t="s">
        <v>176</v>
      </c>
      <c r="P32" s="88">
        <v>43607.5874537037</v>
      </c>
      <c r="Q32" s="86" t="s">
        <v>254</v>
      </c>
      <c r="R32" s="90" t="s">
        <v>270</v>
      </c>
      <c r="S32" s="86" t="s">
        <v>277</v>
      </c>
      <c r="T32" s="86" t="s">
        <v>283</v>
      </c>
      <c r="U32" s="86"/>
      <c r="V32" s="90" t="s">
        <v>310</v>
      </c>
      <c r="W32" s="88">
        <v>43607.5874537037</v>
      </c>
      <c r="X32" s="90" t="s">
        <v>331</v>
      </c>
      <c r="Y32" s="86"/>
      <c r="Z32" s="86"/>
      <c r="AA32" s="92" t="s">
        <v>361</v>
      </c>
      <c r="AB32" s="86"/>
      <c r="AC32" s="86" t="b">
        <v>0</v>
      </c>
      <c r="AD32" s="86">
        <v>0</v>
      </c>
      <c r="AE32" s="92" t="s">
        <v>375</v>
      </c>
      <c r="AF32" s="86" t="b">
        <v>1</v>
      </c>
      <c r="AG32" s="86" t="s">
        <v>377</v>
      </c>
      <c r="AH32" s="86"/>
      <c r="AI32" s="92" t="s">
        <v>374</v>
      </c>
      <c r="AJ32" s="86" t="b">
        <v>0</v>
      </c>
      <c r="AK32" s="86">
        <v>0</v>
      </c>
      <c r="AL32" s="92" t="s">
        <v>375</v>
      </c>
      <c r="AM32" s="86" t="s">
        <v>381</v>
      </c>
      <c r="AN32" s="86" t="b">
        <v>0</v>
      </c>
      <c r="AO32" s="92" t="s">
        <v>361</v>
      </c>
      <c r="AP32" s="86" t="s">
        <v>176</v>
      </c>
      <c r="AQ32" s="86">
        <v>0</v>
      </c>
      <c r="AR32" s="86">
        <v>0</v>
      </c>
      <c r="AS32" s="86"/>
      <c r="AT32" s="86"/>
      <c r="AU32" s="86"/>
      <c r="AV32" s="86"/>
      <c r="AW32" s="86"/>
      <c r="AX32" s="86"/>
      <c r="AY32" s="86"/>
      <c r="AZ32" s="86"/>
      <c r="BA32">
        <v>1</v>
      </c>
      <c r="BB32" s="85" t="str">
        <f>REPLACE(INDEX(GroupVertices[Group],MATCH(Edges[[#This Row],[Vertex 1]],GroupVertices[Vertex],0)),1,1,"")</f>
        <v>3</v>
      </c>
      <c r="BC32" s="85" t="str">
        <f>REPLACE(INDEX(GroupVertices[Group],MATCH(Edges[[#This Row],[Vertex 2]],GroupVertices[Vertex],0)),1,1,"")</f>
        <v>3</v>
      </c>
      <c r="BD32" s="51">
        <v>0</v>
      </c>
      <c r="BE32" s="52">
        <v>0</v>
      </c>
      <c r="BF32" s="51">
        <v>0</v>
      </c>
      <c r="BG32" s="52">
        <v>0</v>
      </c>
      <c r="BH32" s="51">
        <v>0</v>
      </c>
      <c r="BI32" s="52">
        <v>0</v>
      </c>
      <c r="BJ32" s="51">
        <v>13</v>
      </c>
      <c r="BK32" s="52">
        <v>100</v>
      </c>
      <c r="BL32" s="51">
        <v>13</v>
      </c>
    </row>
    <row r="33" spans="1:64" ht="15">
      <c r="A33" s="84" t="s">
        <v>226</v>
      </c>
      <c r="B33" s="84" t="s">
        <v>230</v>
      </c>
      <c r="C33" s="53" t="s">
        <v>958</v>
      </c>
      <c r="D33" s="54">
        <v>3</v>
      </c>
      <c r="E33" s="65" t="s">
        <v>132</v>
      </c>
      <c r="F33" s="55">
        <v>32</v>
      </c>
      <c r="G33" s="53"/>
      <c r="H33" s="57"/>
      <c r="I33" s="56"/>
      <c r="J33" s="56"/>
      <c r="K33" s="36" t="s">
        <v>65</v>
      </c>
      <c r="L33" s="83">
        <v>33</v>
      </c>
      <c r="M33" s="83"/>
      <c r="N33" s="63"/>
      <c r="O33" s="86" t="s">
        <v>241</v>
      </c>
      <c r="P33" s="88">
        <v>43607.614282407405</v>
      </c>
      <c r="Q33" s="86" t="s">
        <v>255</v>
      </c>
      <c r="R33" s="86"/>
      <c r="S33" s="86"/>
      <c r="T33" s="86" t="s">
        <v>280</v>
      </c>
      <c r="U33" s="86"/>
      <c r="V33" s="90" t="s">
        <v>311</v>
      </c>
      <c r="W33" s="88">
        <v>43607.614282407405</v>
      </c>
      <c r="X33" s="90" t="s">
        <v>332</v>
      </c>
      <c r="Y33" s="86"/>
      <c r="Z33" s="86"/>
      <c r="AA33" s="92" t="s">
        <v>362</v>
      </c>
      <c r="AB33" s="86"/>
      <c r="AC33" s="86" t="b">
        <v>0</v>
      </c>
      <c r="AD33" s="86">
        <v>0</v>
      </c>
      <c r="AE33" s="92" t="s">
        <v>375</v>
      </c>
      <c r="AF33" s="86" t="b">
        <v>0</v>
      </c>
      <c r="AG33" s="86" t="s">
        <v>377</v>
      </c>
      <c r="AH33" s="86"/>
      <c r="AI33" s="92" t="s">
        <v>375</v>
      </c>
      <c r="AJ33" s="86" t="b">
        <v>0</v>
      </c>
      <c r="AK33" s="86">
        <v>2</v>
      </c>
      <c r="AL33" s="92" t="s">
        <v>374</v>
      </c>
      <c r="AM33" s="86" t="s">
        <v>379</v>
      </c>
      <c r="AN33" s="86" t="b">
        <v>0</v>
      </c>
      <c r="AO33" s="92" t="s">
        <v>374</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v>0</v>
      </c>
      <c r="BE33" s="52">
        <v>0</v>
      </c>
      <c r="BF33" s="51">
        <v>0</v>
      </c>
      <c r="BG33" s="52">
        <v>0</v>
      </c>
      <c r="BH33" s="51">
        <v>0</v>
      </c>
      <c r="BI33" s="52">
        <v>0</v>
      </c>
      <c r="BJ33" s="51">
        <v>16</v>
      </c>
      <c r="BK33" s="52">
        <v>100</v>
      </c>
      <c r="BL33" s="51">
        <v>16</v>
      </c>
    </row>
    <row r="34" spans="1:64" ht="15">
      <c r="A34" s="84" t="s">
        <v>227</v>
      </c>
      <c r="B34" s="84" t="s">
        <v>238</v>
      </c>
      <c r="C34" s="53" t="s">
        <v>958</v>
      </c>
      <c r="D34" s="54">
        <v>3</v>
      </c>
      <c r="E34" s="65" t="s">
        <v>132</v>
      </c>
      <c r="F34" s="55">
        <v>32</v>
      </c>
      <c r="G34" s="53"/>
      <c r="H34" s="57"/>
      <c r="I34" s="56"/>
      <c r="J34" s="56"/>
      <c r="K34" s="36" t="s">
        <v>65</v>
      </c>
      <c r="L34" s="83">
        <v>34</v>
      </c>
      <c r="M34" s="83"/>
      <c r="N34" s="63"/>
      <c r="O34" s="86" t="s">
        <v>241</v>
      </c>
      <c r="P34" s="88">
        <v>43601.560266203705</v>
      </c>
      <c r="Q34" s="86" t="s">
        <v>256</v>
      </c>
      <c r="R34" s="86"/>
      <c r="S34" s="86"/>
      <c r="T34" s="86" t="s">
        <v>284</v>
      </c>
      <c r="U34" s="86"/>
      <c r="V34" s="90" t="s">
        <v>312</v>
      </c>
      <c r="W34" s="88">
        <v>43601.560266203705</v>
      </c>
      <c r="X34" s="90" t="s">
        <v>333</v>
      </c>
      <c r="Y34" s="86"/>
      <c r="Z34" s="86"/>
      <c r="AA34" s="92" t="s">
        <v>363</v>
      </c>
      <c r="AB34" s="86"/>
      <c r="AC34" s="86" t="b">
        <v>0</v>
      </c>
      <c r="AD34" s="86">
        <v>0</v>
      </c>
      <c r="AE34" s="92" t="s">
        <v>375</v>
      </c>
      <c r="AF34" s="86" t="b">
        <v>0</v>
      </c>
      <c r="AG34" s="86" t="s">
        <v>377</v>
      </c>
      <c r="AH34" s="86"/>
      <c r="AI34" s="92" t="s">
        <v>375</v>
      </c>
      <c r="AJ34" s="86" t="b">
        <v>0</v>
      </c>
      <c r="AK34" s="86">
        <v>1</v>
      </c>
      <c r="AL34" s="92" t="s">
        <v>368</v>
      </c>
      <c r="AM34" s="86" t="s">
        <v>380</v>
      </c>
      <c r="AN34" s="86" t="b">
        <v>0</v>
      </c>
      <c r="AO34" s="92" t="s">
        <v>368</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21</v>
      </c>
      <c r="BK34" s="52">
        <v>100</v>
      </c>
      <c r="BL34" s="51">
        <v>21</v>
      </c>
    </row>
    <row r="35" spans="1:64" ht="15">
      <c r="A35" s="84" t="s">
        <v>228</v>
      </c>
      <c r="B35" s="84" t="s">
        <v>228</v>
      </c>
      <c r="C35" s="53" t="s">
        <v>958</v>
      </c>
      <c r="D35" s="54">
        <v>3</v>
      </c>
      <c r="E35" s="65" t="s">
        <v>132</v>
      </c>
      <c r="F35" s="55">
        <v>32</v>
      </c>
      <c r="G35" s="53"/>
      <c r="H35" s="57"/>
      <c r="I35" s="56"/>
      <c r="J35" s="56"/>
      <c r="K35" s="36" t="s">
        <v>65</v>
      </c>
      <c r="L35" s="83">
        <v>35</v>
      </c>
      <c r="M35" s="83"/>
      <c r="N35" s="63"/>
      <c r="O35" s="86" t="s">
        <v>176</v>
      </c>
      <c r="P35" s="88">
        <v>43607.88438657407</v>
      </c>
      <c r="Q35" s="86" t="s">
        <v>257</v>
      </c>
      <c r="R35" s="90" t="s">
        <v>271</v>
      </c>
      <c r="S35" s="86" t="s">
        <v>278</v>
      </c>
      <c r="T35" s="86" t="s">
        <v>285</v>
      </c>
      <c r="U35" s="86"/>
      <c r="V35" s="90" t="s">
        <v>313</v>
      </c>
      <c r="W35" s="88">
        <v>43607.88438657407</v>
      </c>
      <c r="X35" s="90" t="s">
        <v>334</v>
      </c>
      <c r="Y35" s="86">
        <v>49.1203</v>
      </c>
      <c r="Z35" s="86">
        <v>6.1778</v>
      </c>
      <c r="AA35" s="92" t="s">
        <v>364</v>
      </c>
      <c r="AB35" s="86"/>
      <c r="AC35" s="86" t="b">
        <v>0</v>
      </c>
      <c r="AD35" s="86">
        <v>0</v>
      </c>
      <c r="AE35" s="92" t="s">
        <v>375</v>
      </c>
      <c r="AF35" s="86" t="b">
        <v>0</v>
      </c>
      <c r="AG35" s="86" t="s">
        <v>377</v>
      </c>
      <c r="AH35" s="86"/>
      <c r="AI35" s="92" t="s">
        <v>375</v>
      </c>
      <c r="AJ35" s="86" t="b">
        <v>0</v>
      </c>
      <c r="AK35" s="86">
        <v>0</v>
      </c>
      <c r="AL35" s="92" t="s">
        <v>375</v>
      </c>
      <c r="AM35" s="86" t="s">
        <v>384</v>
      </c>
      <c r="AN35" s="86" t="b">
        <v>0</v>
      </c>
      <c r="AO35" s="92" t="s">
        <v>364</v>
      </c>
      <c r="AP35" s="86" t="s">
        <v>176</v>
      </c>
      <c r="AQ35" s="86">
        <v>0</v>
      </c>
      <c r="AR35" s="86">
        <v>0</v>
      </c>
      <c r="AS35" s="86" t="s">
        <v>388</v>
      </c>
      <c r="AT35" s="86" t="s">
        <v>389</v>
      </c>
      <c r="AU35" s="86" t="s">
        <v>390</v>
      </c>
      <c r="AV35" s="86" t="s">
        <v>392</v>
      </c>
      <c r="AW35" s="86" t="s">
        <v>394</v>
      </c>
      <c r="AX35" s="86" t="s">
        <v>396</v>
      </c>
      <c r="AY35" s="86" t="s">
        <v>397</v>
      </c>
      <c r="AZ35" s="90" t="s">
        <v>399</v>
      </c>
      <c r="BA35">
        <v>1</v>
      </c>
      <c r="BB35" s="85" t="str">
        <f>REPLACE(INDEX(GroupVertices[Group],MATCH(Edges[[#This Row],[Vertex 1]],GroupVertices[Vertex],0)),1,1,"")</f>
        <v>3</v>
      </c>
      <c r="BC35" s="85" t="str">
        <f>REPLACE(INDEX(GroupVertices[Group],MATCH(Edges[[#This Row],[Vertex 2]],GroupVertices[Vertex],0)),1,1,"")</f>
        <v>3</v>
      </c>
      <c r="BD35" s="51">
        <v>0</v>
      </c>
      <c r="BE35" s="52">
        <v>0</v>
      </c>
      <c r="BF35" s="51">
        <v>0</v>
      </c>
      <c r="BG35" s="52">
        <v>0</v>
      </c>
      <c r="BH35" s="51">
        <v>0</v>
      </c>
      <c r="BI35" s="52">
        <v>0</v>
      </c>
      <c r="BJ35" s="51">
        <v>24</v>
      </c>
      <c r="BK35" s="52">
        <v>100</v>
      </c>
      <c r="BL35" s="51">
        <v>24</v>
      </c>
    </row>
    <row r="36" spans="1:64" ht="15">
      <c r="A36" s="84" t="s">
        <v>229</v>
      </c>
      <c r="B36" s="84" t="s">
        <v>229</v>
      </c>
      <c r="C36" s="53" t="s">
        <v>958</v>
      </c>
      <c r="D36" s="54">
        <v>3</v>
      </c>
      <c r="E36" s="65" t="s">
        <v>132</v>
      </c>
      <c r="F36" s="55">
        <v>32</v>
      </c>
      <c r="G36" s="53"/>
      <c r="H36" s="57"/>
      <c r="I36" s="56"/>
      <c r="J36" s="56"/>
      <c r="K36" s="36" t="s">
        <v>65</v>
      </c>
      <c r="L36" s="83">
        <v>36</v>
      </c>
      <c r="M36" s="83"/>
      <c r="N36" s="63"/>
      <c r="O36" s="86" t="s">
        <v>176</v>
      </c>
      <c r="P36" s="88">
        <v>43609.246516203704</v>
      </c>
      <c r="Q36" s="86" t="s">
        <v>258</v>
      </c>
      <c r="R36" s="90" t="s">
        <v>272</v>
      </c>
      <c r="S36" s="86" t="s">
        <v>275</v>
      </c>
      <c r="T36" s="86" t="s">
        <v>279</v>
      </c>
      <c r="U36" s="86"/>
      <c r="V36" s="90" t="s">
        <v>314</v>
      </c>
      <c r="W36" s="88">
        <v>43609.246516203704</v>
      </c>
      <c r="X36" s="90" t="s">
        <v>335</v>
      </c>
      <c r="Y36" s="86"/>
      <c r="Z36" s="86"/>
      <c r="AA36" s="92" t="s">
        <v>365</v>
      </c>
      <c r="AB36" s="86"/>
      <c r="AC36" s="86" t="b">
        <v>0</v>
      </c>
      <c r="AD36" s="86">
        <v>1</v>
      </c>
      <c r="AE36" s="92" t="s">
        <v>375</v>
      </c>
      <c r="AF36" s="86" t="b">
        <v>0</v>
      </c>
      <c r="AG36" s="86" t="s">
        <v>377</v>
      </c>
      <c r="AH36" s="86"/>
      <c r="AI36" s="92" t="s">
        <v>375</v>
      </c>
      <c r="AJ36" s="86" t="b">
        <v>0</v>
      </c>
      <c r="AK36" s="86">
        <v>0</v>
      </c>
      <c r="AL36" s="92" t="s">
        <v>375</v>
      </c>
      <c r="AM36" s="86" t="s">
        <v>379</v>
      </c>
      <c r="AN36" s="86" t="b">
        <v>0</v>
      </c>
      <c r="AO36" s="92" t="s">
        <v>365</v>
      </c>
      <c r="AP36" s="86" t="s">
        <v>176</v>
      </c>
      <c r="AQ36" s="86">
        <v>0</v>
      </c>
      <c r="AR36" s="86">
        <v>0</v>
      </c>
      <c r="AS36" s="86"/>
      <c r="AT36" s="86"/>
      <c r="AU36" s="86"/>
      <c r="AV36" s="86"/>
      <c r="AW36" s="86"/>
      <c r="AX36" s="86"/>
      <c r="AY36" s="86"/>
      <c r="AZ36" s="86"/>
      <c r="BA36">
        <v>1</v>
      </c>
      <c r="BB36" s="85" t="str">
        <f>REPLACE(INDEX(GroupVertices[Group],MATCH(Edges[[#This Row],[Vertex 1]],GroupVertices[Vertex],0)),1,1,"")</f>
        <v>3</v>
      </c>
      <c r="BC36" s="85" t="str">
        <f>REPLACE(INDEX(GroupVertices[Group],MATCH(Edges[[#This Row],[Vertex 2]],GroupVertices[Vertex],0)),1,1,"")</f>
        <v>3</v>
      </c>
      <c r="BD36" s="51">
        <v>0</v>
      </c>
      <c r="BE36" s="52">
        <v>0</v>
      </c>
      <c r="BF36" s="51">
        <v>0</v>
      </c>
      <c r="BG36" s="52">
        <v>0</v>
      </c>
      <c r="BH36" s="51">
        <v>0</v>
      </c>
      <c r="BI36" s="52">
        <v>0</v>
      </c>
      <c r="BJ36" s="51">
        <v>6</v>
      </c>
      <c r="BK36" s="52">
        <v>100</v>
      </c>
      <c r="BL36" s="51">
        <v>6</v>
      </c>
    </row>
    <row r="37" spans="1:64" ht="15">
      <c r="A37" s="84" t="s">
        <v>227</v>
      </c>
      <c r="B37" s="84" t="s">
        <v>231</v>
      </c>
      <c r="C37" s="53" t="s">
        <v>958</v>
      </c>
      <c r="D37" s="54">
        <v>3</v>
      </c>
      <c r="E37" s="65" t="s">
        <v>132</v>
      </c>
      <c r="F37" s="55">
        <v>32</v>
      </c>
      <c r="G37" s="53"/>
      <c r="H37" s="57"/>
      <c r="I37" s="56"/>
      <c r="J37" s="56"/>
      <c r="K37" s="36" t="s">
        <v>65</v>
      </c>
      <c r="L37" s="83">
        <v>37</v>
      </c>
      <c r="M37" s="83"/>
      <c r="N37" s="63"/>
      <c r="O37" s="86" t="s">
        <v>241</v>
      </c>
      <c r="P37" s="88">
        <v>43601.560266203705</v>
      </c>
      <c r="Q37" s="86" t="s">
        <v>256</v>
      </c>
      <c r="R37" s="86"/>
      <c r="S37" s="86"/>
      <c r="T37" s="86" t="s">
        <v>284</v>
      </c>
      <c r="U37" s="86"/>
      <c r="V37" s="90" t="s">
        <v>312</v>
      </c>
      <c r="W37" s="88">
        <v>43601.560266203705</v>
      </c>
      <c r="X37" s="90" t="s">
        <v>333</v>
      </c>
      <c r="Y37" s="86"/>
      <c r="Z37" s="86"/>
      <c r="AA37" s="92" t="s">
        <v>363</v>
      </c>
      <c r="AB37" s="86"/>
      <c r="AC37" s="86" t="b">
        <v>0</v>
      </c>
      <c r="AD37" s="86">
        <v>0</v>
      </c>
      <c r="AE37" s="92" t="s">
        <v>375</v>
      </c>
      <c r="AF37" s="86" t="b">
        <v>0</v>
      </c>
      <c r="AG37" s="86" t="s">
        <v>377</v>
      </c>
      <c r="AH37" s="86"/>
      <c r="AI37" s="92" t="s">
        <v>375</v>
      </c>
      <c r="AJ37" s="86" t="b">
        <v>0</v>
      </c>
      <c r="AK37" s="86">
        <v>1</v>
      </c>
      <c r="AL37" s="92" t="s">
        <v>368</v>
      </c>
      <c r="AM37" s="86" t="s">
        <v>380</v>
      </c>
      <c r="AN37" s="86" t="b">
        <v>0</v>
      </c>
      <c r="AO37" s="92" t="s">
        <v>368</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c r="BE37" s="52"/>
      <c r="BF37" s="51"/>
      <c r="BG37" s="52"/>
      <c r="BH37" s="51"/>
      <c r="BI37" s="52"/>
      <c r="BJ37" s="51"/>
      <c r="BK37" s="52"/>
      <c r="BL37" s="51"/>
    </row>
    <row r="38" spans="1:64" ht="30">
      <c r="A38" s="84" t="s">
        <v>227</v>
      </c>
      <c r="B38" s="84" t="s">
        <v>230</v>
      </c>
      <c r="C38" s="53" t="s">
        <v>959</v>
      </c>
      <c r="D38" s="54">
        <v>10</v>
      </c>
      <c r="E38" s="65" t="s">
        <v>136</v>
      </c>
      <c r="F38" s="55">
        <v>23.333333333333336</v>
      </c>
      <c r="G38" s="53"/>
      <c r="H38" s="57"/>
      <c r="I38" s="56"/>
      <c r="J38" s="56"/>
      <c r="K38" s="36" t="s">
        <v>66</v>
      </c>
      <c r="L38" s="83">
        <v>38</v>
      </c>
      <c r="M38" s="83"/>
      <c r="N38" s="63"/>
      <c r="O38" s="86" t="s">
        <v>241</v>
      </c>
      <c r="P38" s="88">
        <v>43601.560266203705</v>
      </c>
      <c r="Q38" s="86" t="s">
        <v>256</v>
      </c>
      <c r="R38" s="86"/>
      <c r="S38" s="86"/>
      <c r="T38" s="86" t="s">
        <v>284</v>
      </c>
      <c r="U38" s="86"/>
      <c r="V38" s="90" t="s">
        <v>312</v>
      </c>
      <c r="W38" s="88">
        <v>43601.560266203705</v>
      </c>
      <c r="X38" s="90" t="s">
        <v>333</v>
      </c>
      <c r="Y38" s="86"/>
      <c r="Z38" s="86"/>
      <c r="AA38" s="92" t="s">
        <v>363</v>
      </c>
      <c r="AB38" s="86"/>
      <c r="AC38" s="86" t="b">
        <v>0</v>
      </c>
      <c r="AD38" s="86">
        <v>0</v>
      </c>
      <c r="AE38" s="92" t="s">
        <v>375</v>
      </c>
      <c r="AF38" s="86" t="b">
        <v>0</v>
      </c>
      <c r="AG38" s="86" t="s">
        <v>377</v>
      </c>
      <c r="AH38" s="86"/>
      <c r="AI38" s="92" t="s">
        <v>375</v>
      </c>
      <c r="AJ38" s="86" t="b">
        <v>0</v>
      </c>
      <c r="AK38" s="86">
        <v>1</v>
      </c>
      <c r="AL38" s="92" t="s">
        <v>368</v>
      </c>
      <c r="AM38" s="86" t="s">
        <v>380</v>
      </c>
      <c r="AN38" s="86" t="b">
        <v>0</v>
      </c>
      <c r="AO38" s="92" t="s">
        <v>368</v>
      </c>
      <c r="AP38" s="86" t="s">
        <v>176</v>
      </c>
      <c r="AQ38" s="86">
        <v>0</v>
      </c>
      <c r="AR38" s="86">
        <v>0</v>
      </c>
      <c r="AS38" s="86"/>
      <c r="AT38" s="86"/>
      <c r="AU38" s="86"/>
      <c r="AV38" s="86"/>
      <c r="AW38" s="86"/>
      <c r="AX38" s="86"/>
      <c r="AY38" s="86"/>
      <c r="AZ38" s="86"/>
      <c r="BA38">
        <v>2</v>
      </c>
      <c r="BB38" s="85" t="str">
        <f>REPLACE(INDEX(GroupVertices[Group],MATCH(Edges[[#This Row],[Vertex 1]],GroupVertices[Vertex],0)),1,1,"")</f>
        <v>1</v>
      </c>
      <c r="BC38" s="85" t="str">
        <f>REPLACE(INDEX(GroupVertices[Group],MATCH(Edges[[#This Row],[Vertex 2]],GroupVertices[Vertex],0)),1,1,"")</f>
        <v>1</v>
      </c>
      <c r="BD38" s="51"/>
      <c r="BE38" s="52"/>
      <c r="BF38" s="51"/>
      <c r="BG38" s="52"/>
      <c r="BH38" s="51"/>
      <c r="BI38" s="52"/>
      <c r="BJ38" s="51"/>
      <c r="BK38" s="52"/>
      <c r="BL38" s="51"/>
    </row>
    <row r="39" spans="1:64" ht="30">
      <c r="A39" s="84" t="s">
        <v>227</v>
      </c>
      <c r="B39" s="84" t="s">
        <v>230</v>
      </c>
      <c r="C39" s="53" t="s">
        <v>959</v>
      </c>
      <c r="D39" s="54">
        <v>10</v>
      </c>
      <c r="E39" s="65" t="s">
        <v>136</v>
      </c>
      <c r="F39" s="55">
        <v>23.333333333333336</v>
      </c>
      <c r="G39" s="53"/>
      <c r="H39" s="57"/>
      <c r="I39" s="56"/>
      <c r="J39" s="56"/>
      <c r="K39" s="36" t="s">
        <v>66</v>
      </c>
      <c r="L39" s="83">
        <v>39</v>
      </c>
      <c r="M39" s="83"/>
      <c r="N39" s="63"/>
      <c r="O39" s="86" t="s">
        <v>241</v>
      </c>
      <c r="P39" s="88">
        <v>43607.71108796296</v>
      </c>
      <c r="Q39" s="86" t="s">
        <v>255</v>
      </c>
      <c r="R39" s="86"/>
      <c r="S39" s="86"/>
      <c r="T39" s="86" t="s">
        <v>280</v>
      </c>
      <c r="U39" s="86"/>
      <c r="V39" s="90" t="s">
        <v>312</v>
      </c>
      <c r="W39" s="88">
        <v>43607.71108796296</v>
      </c>
      <c r="X39" s="90" t="s">
        <v>336</v>
      </c>
      <c r="Y39" s="86"/>
      <c r="Z39" s="86"/>
      <c r="AA39" s="92" t="s">
        <v>366</v>
      </c>
      <c r="AB39" s="86"/>
      <c r="AC39" s="86" t="b">
        <v>0</v>
      </c>
      <c r="AD39" s="86">
        <v>0</v>
      </c>
      <c r="AE39" s="92" t="s">
        <v>375</v>
      </c>
      <c r="AF39" s="86" t="b">
        <v>0</v>
      </c>
      <c r="AG39" s="86" t="s">
        <v>377</v>
      </c>
      <c r="AH39" s="86"/>
      <c r="AI39" s="92" t="s">
        <v>375</v>
      </c>
      <c r="AJ39" s="86" t="b">
        <v>0</v>
      </c>
      <c r="AK39" s="86">
        <v>2</v>
      </c>
      <c r="AL39" s="92" t="s">
        <v>374</v>
      </c>
      <c r="AM39" s="86" t="s">
        <v>382</v>
      </c>
      <c r="AN39" s="86" t="b">
        <v>0</v>
      </c>
      <c r="AO39" s="92" t="s">
        <v>374</v>
      </c>
      <c r="AP39" s="86" t="s">
        <v>176</v>
      </c>
      <c r="AQ39" s="86">
        <v>0</v>
      </c>
      <c r="AR39" s="86">
        <v>0</v>
      </c>
      <c r="AS39" s="86"/>
      <c r="AT39" s="86"/>
      <c r="AU39" s="86"/>
      <c r="AV39" s="86"/>
      <c r="AW39" s="86"/>
      <c r="AX39" s="86"/>
      <c r="AY39" s="86"/>
      <c r="AZ39" s="86"/>
      <c r="BA39">
        <v>2</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16</v>
      </c>
      <c r="BK39" s="52">
        <v>100</v>
      </c>
      <c r="BL39" s="51">
        <v>16</v>
      </c>
    </row>
    <row r="40" spans="1:64" ht="30">
      <c r="A40" s="84" t="s">
        <v>230</v>
      </c>
      <c r="B40" s="84" t="s">
        <v>227</v>
      </c>
      <c r="C40" s="53" t="s">
        <v>959</v>
      </c>
      <c r="D40" s="54">
        <v>10</v>
      </c>
      <c r="E40" s="65" t="s">
        <v>136</v>
      </c>
      <c r="F40" s="55">
        <v>23.333333333333336</v>
      </c>
      <c r="G40" s="53"/>
      <c r="H40" s="57"/>
      <c r="I40" s="56"/>
      <c r="J40" s="56"/>
      <c r="K40" s="36" t="s">
        <v>66</v>
      </c>
      <c r="L40" s="83">
        <v>40</v>
      </c>
      <c r="M40" s="83"/>
      <c r="N40" s="63"/>
      <c r="O40" s="86" t="s">
        <v>241</v>
      </c>
      <c r="P40" s="88">
        <v>43598.25</v>
      </c>
      <c r="Q40" s="86" t="s">
        <v>259</v>
      </c>
      <c r="R40" s="90" t="s">
        <v>273</v>
      </c>
      <c r="S40" s="86" t="s">
        <v>276</v>
      </c>
      <c r="T40" s="86" t="s">
        <v>280</v>
      </c>
      <c r="U40" s="90" t="s">
        <v>291</v>
      </c>
      <c r="V40" s="90" t="s">
        <v>291</v>
      </c>
      <c r="W40" s="88">
        <v>43598.25</v>
      </c>
      <c r="X40" s="90" t="s">
        <v>337</v>
      </c>
      <c r="Y40" s="86"/>
      <c r="Z40" s="86"/>
      <c r="AA40" s="92" t="s">
        <v>367</v>
      </c>
      <c r="AB40" s="86"/>
      <c r="AC40" s="86" t="b">
        <v>0</v>
      </c>
      <c r="AD40" s="86">
        <v>2</v>
      </c>
      <c r="AE40" s="92" t="s">
        <v>375</v>
      </c>
      <c r="AF40" s="86" t="b">
        <v>0</v>
      </c>
      <c r="AG40" s="86" t="s">
        <v>377</v>
      </c>
      <c r="AH40" s="86"/>
      <c r="AI40" s="92" t="s">
        <v>375</v>
      </c>
      <c r="AJ40" s="86" t="b">
        <v>0</v>
      </c>
      <c r="AK40" s="86">
        <v>2</v>
      </c>
      <c r="AL40" s="92" t="s">
        <v>375</v>
      </c>
      <c r="AM40" s="86" t="s">
        <v>385</v>
      </c>
      <c r="AN40" s="86" t="b">
        <v>0</v>
      </c>
      <c r="AO40" s="92" t="s">
        <v>367</v>
      </c>
      <c r="AP40" s="86" t="s">
        <v>386</v>
      </c>
      <c r="AQ40" s="86">
        <v>0</v>
      </c>
      <c r="AR40" s="86">
        <v>0</v>
      </c>
      <c r="AS40" s="86"/>
      <c r="AT40" s="86"/>
      <c r="AU40" s="86"/>
      <c r="AV40" s="86"/>
      <c r="AW40" s="86"/>
      <c r="AX40" s="86"/>
      <c r="AY40" s="86"/>
      <c r="AZ40" s="86"/>
      <c r="BA40">
        <v>2</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21</v>
      </c>
      <c r="BK40" s="52">
        <v>100</v>
      </c>
      <c r="BL40" s="51">
        <v>21</v>
      </c>
    </row>
    <row r="41" spans="1:64" ht="30">
      <c r="A41" s="84" t="s">
        <v>230</v>
      </c>
      <c r="B41" s="84" t="s">
        <v>227</v>
      </c>
      <c r="C41" s="53" t="s">
        <v>959</v>
      </c>
      <c r="D41" s="54">
        <v>10</v>
      </c>
      <c r="E41" s="65" t="s">
        <v>136</v>
      </c>
      <c r="F41" s="55">
        <v>23.333333333333336</v>
      </c>
      <c r="G41" s="53"/>
      <c r="H41" s="57"/>
      <c r="I41" s="56"/>
      <c r="J41" s="56"/>
      <c r="K41" s="36" t="s">
        <v>66</v>
      </c>
      <c r="L41" s="83">
        <v>41</v>
      </c>
      <c r="M41" s="83"/>
      <c r="N41" s="63"/>
      <c r="O41" s="86" t="s">
        <v>241</v>
      </c>
      <c r="P41" s="88">
        <v>43600.583333333336</v>
      </c>
      <c r="Q41" s="86" t="s">
        <v>260</v>
      </c>
      <c r="R41" s="90" t="s">
        <v>274</v>
      </c>
      <c r="S41" s="86" t="s">
        <v>276</v>
      </c>
      <c r="T41" s="86" t="s">
        <v>284</v>
      </c>
      <c r="U41" s="90" t="s">
        <v>292</v>
      </c>
      <c r="V41" s="90" t="s">
        <v>292</v>
      </c>
      <c r="W41" s="88">
        <v>43600.583333333336</v>
      </c>
      <c r="X41" s="90" t="s">
        <v>338</v>
      </c>
      <c r="Y41" s="86"/>
      <c r="Z41" s="86"/>
      <c r="AA41" s="92" t="s">
        <v>368</v>
      </c>
      <c r="AB41" s="86"/>
      <c r="AC41" s="86" t="b">
        <v>0</v>
      </c>
      <c r="AD41" s="86">
        <v>1</v>
      </c>
      <c r="AE41" s="92" t="s">
        <v>375</v>
      </c>
      <c r="AF41" s="86" t="b">
        <v>0</v>
      </c>
      <c r="AG41" s="86" t="s">
        <v>377</v>
      </c>
      <c r="AH41" s="86"/>
      <c r="AI41" s="92" t="s">
        <v>375</v>
      </c>
      <c r="AJ41" s="86" t="b">
        <v>0</v>
      </c>
      <c r="AK41" s="86">
        <v>1</v>
      </c>
      <c r="AL41" s="92" t="s">
        <v>375</v>
      </c>
      <c r="AM41" s="86" t="s">
        <v>385</v>
      </c>
      <c r="AN41" s="86" t="b">
        <v>0</v>
      </c>
      <c r="AO41" s="92" t="s">
        <v>368</v>
      </c>
      <c r="AP41" s="86" t="s">
        <v>176</v>
      </c>
      <c r="AQ41" s="86">
        <v>0</v>
      </c>
      <c r="AR41" s="86">
        <v>0</v>
      </c>
      <c r="AS41" s="86"/>
      <c r="AT41" s="86"/>
      <c r="AU41" s="86"/>
      <c r="AV41" s="86"/>
      <c r="AW41" s="86"/>
      <c r="AX41" s="86"/>
      <c r="AY41" s="86"/>
      <c r="AZ41" s="86"/>
      <c r="BA41">
        <v>2</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19</v>
      </c>
      <c r="BK41" s="52">
        <v>100</v>
      </c>
      <c r="BL41" s="51">
        <v>19</v>
      </c>
    </row>
    <row r="42" spans="1:64" ht="30">
      <c r="A42" s="84" t="s">
        <v>230</v>
      </c>
      <c r="B42" s="84" t="s">
        <v>231</v>
      </c>
      <c r="C42" s="53" t="s">
        <v>959</v>
      </c>
      <c r="D42" s="54">
        <v>10</v>
      </c>
      <c r="E42" s="65" t="s">
        <v>136</v>
      </c>
      <c r="F42" s="55">
        <v>23.333333333333336</v>
      </c>
      <c r="G42" s="53"/>
      <c r="H42" s="57"/>
      <c r="I42" s="56"/>
      <c r="J42" s="56"/>
      <c r="K42" s="36" t="s">
        <v>65</v>
      </c>
      <c r="L42" s="83">
        <v>42</v>
      </c>
      <c r="M42" s="83"/>
      <c r="N42" s="63"/>
      <c r="O42" s="86" t="s">
        <v>241</v>
      </c>
      <c r="P42" s="88">
        <v>43598.25</v>
      </c>
      <c r="Q42" s="86" t="s">
        <v>259</v>
      </c>
      <c r="R42" s="90" t="s">
        <v>273</v>
      </c>
      <c r="S42" s="86" t="s">
        <v>276</v>
      </c>
      <c r="T42" s="86" t="s">
        <v>280</v>
      </c>
      <c r="U42" s="90" t="s">
        <v>291</v>
      </c>
      <c r="V42" s="90" t="s">
        <v>291</v>
      </c>
      <c r="W42" s="88">
        <v>43598.25</v>
      </c>
      <c r="X42" s="90" t="s">
        <v>337</v>
      </c>
      <c r="Y42" s="86"/>
      <c r="Z42" s="86"/>
      <c r="AA42" s="92" t="s">
        <v>367</v>
      </c>
      <c r="AB42" s="86"/>
      <c r="AC42" s="86" t="b">
        <v>0</v>
      </c>
      <c r="AD42" s="86">
        <v>2</v>
      </c>
      <c r="AE42" s="92" t="s">
        <v>375</v>
      </c>
      <c r="AF42" s="86" t="b">
        <v>0</v>
      </c>
      <c r="AG42" s="86" t="s">
        <v>377</v>
      </c>
      <c r="AH42" s="86"/>
      <c r="AI42" s="92" t="s">
        <v>375</v>
      </c>
      <c r="AJ42" s="86" t="b">
        <v>0</v>
      </c>
      <c r="AK42" s="86">
        <v>2</v>
      </c>
      <c r="AL42" s="92" t="s">
        <v>375</v>
      </c>
      <c r="AM42" s="86" t="s">
        <v>385</v>
      </c>
      <c r="AN42" s="86" t="b">
        <v>0</v>
      </c>
      <c r="AO42" s="92" t="s">
        <v>367</v>
      </c>
      <c r="AP42" s="86" t="s">
        <v>386</v>
      </c>
      <c r="AQ42" s="86">
        <v>0</v>
      </c>
      <c r="AR42" s="86">
        <v>0</v>
      </c>
      <c r="AS42" s="86"/>
      <c r="AT42" s="86"/>
      <c r="AU42" s="86"/>
      <c r="AV42" s="86"/>
      <c r="AW42" s="86"/>
      <c r="AX42" s="86"/>
      <c r="AY42" s="86"/>
      <c r="AZ42" s="86"/>
      <c r="BA42">
        <v>2</v>
      </c>
      <c r="BB42" s="85" t="str">
        <f>REPLACE(INDEX(GroupVertices[Group],MATCH(Edges[[#This Row],[Vertex 1]],GroupVertices[Vertex],0)),1,1,"")</f>
        <v>1</v>
      </c>
      <c r="BC42" s="85" t="str">
        <f>REPLACE(INDEX(GroupVertices[Group],MATCH(Edges[[#This Row],[Vertex 2]],GroupVertices[Vertex],0)),1,1,"")</f>
        <v>1</v>
      </c>
      <c r="BD42" s="51"/>
      <c r="BE42" s="52"/>
      <c r="BF42" s="51"/>
      <c r="BG42" s="52"/>
      <c r="BH42" s="51"/>
      <c r="BI42" s="52"/>
      <c r="BJ42" s="51"/>
      <c r="BK42" s="52"/>
      <c r="BL42" s="51"/>
    </row>
    <row r="43" spans="1:64" ht="30">
      <c r="A43" s="84" t="s">
        <v>230</v>
      </c>
      <c r="B43" s="84" t="s">
        <v>231</v>
      </c>
      <c r="C43" s="53" t="s">
        <v>959</v>
      </c>
      <c r="D43" s="54">
        <v>10</v>
      </c>
      <c r="E43" s="65" t="s">
        <v>136</v>
      </c>
      <c r="F43" s="55">
        <v>23.333333333333336</v>
      </c>
      <c r="G43" s="53"/>
      <c r="H43" s="57"/>
      <c r="I43" s="56"/>
      <c r="J43" s="56"/>
      <c r="K43" s="36" t="s">
        <v>65</v>
      </c>
      <c r="L43" s="83">
        <v>43</v>
      </c>
      <c r="M43" s="83"/>
      <c r="N43" s="63"/>
      <c r="O43" s="86" t="s">
        <v>241</v>
      </c>
      <c r="P43" s="88">
        <v>43600.583333333336</v>
      </c>
      <c r="Q43" s="86" t="s">
        <v>260</v>
      </c>
      <c r="R43" s="90" t="s">
        <v>274</v>
      </c>
      <c r="S43" s="86" t="s">
        <v>276</v>
      </c>
      <c r="T43" s="86" t="s">
        <v>284</v>
      </c>
      <c r="U43" s="90" t="s">
        <v>292</v>
      </c>
      <c r="V43" s="90" t="s">
        <v>292</v>
      </c>
      <c r="W43" s="88">
        <v>43600.583333333336</v>
      </c>
      <c r="X43" s="90" t="s">
        <v>338</v>
      </c>
      <c r="Y43" s="86"/>
      <c r="Z43" s="86"/>
      <c r="AA43" s="92" t="s">
        <v>368</v>
      </c>
      <c r="AB43" s="86"/>
      <c r="AC43" s="86" t="b">
        <v>0</v>
      </c>
      <c r="AD43" s="86">
        <v>1</v>
      </c>
      <c r="AE43" s="92" t="s">
        <v>375</v>
      </c>
      <c r="AF43" s="86" t="b">
        <v>0</v>
      </c>
      <c r="AG43" s="86" t="s">
        <v>377</v>
      </c>
      <c r="AH43" s="86"/>
      <c r="AI43" s="92" t="s">
        <v>375</v>
      </c>
      <c r="AJ43" s="86" t="b">
        <v>0</v>
      </c>
      <c r="AK43" s="86">
        <v>1</v>
      </c>
      <c r="AL43" s="92" t="s">
        <v>375</v>
      </c>
      <c r="AM43" s="86" t="s">
        <v>385</v>
      </c>
      <c r="AN43" s="86" t="b">
        <v>0</v>
      </c>
      <c r="AO43" s="92" t="s">
        <v>368</v>
      </c>
      <c r="AP43" s="86" t="s">
        <v>176</v>
      </c>
      <c r="AQ43" s="86">
        <v>0</v>
      </c>
      <c r="AR43" s="86">
        <v>0</v>
      </c>
      <c r="AS43" s="86"/>
      <c r="AT43" s="86"/>
      <c r="AU43" s="86"/>
      <c r="AV43" s="86"/>
      <c r="AW43" s="86"/>
      <c r="AX43" s="86"/>
      <c r="AY43" s="86"/>
      <c r="AZ43" s="86"/>
      <c r="BA43">
        <v>2</v>
      </c>
      <c r="BB43" s="85" t="str">
        <f>REPLACE(INDEX(GroupVertices[Group],MATCH(Edges[[#This Row],[Vertex 1]],GroupVertices[Vertex],0)),1,1,"")</f>
        <v>1</v>
      </c>
      <c r="BC43" s="85" t="str">
        <f>REPLACE(INDEX(GroupVertices[Group],MATCH(Edges[[#This Row],[Vertex 2]],GroupVertices[Vertex],0)),1,1,"")</f>
        <v>1</v>
      </c>
      <c r="BD43" s="51"/>
      <c r="BE43" s="52"/>
      <c r="BF43" s="51"/>
      <c r="BG43" s="52"/>
      <c r="BH43" s="51"/>
      <c r="BI43" s="52"/>
      <c r="BJ43" s="51"/>
      <c r="BK43" s="52"/>
      <c r="BL43" s="51"/>
    </row>
    <row r="44" spans="1:64" ht="15">
      <c r="A44" s="84" t="s">
        <v>230</v>
      </c>
      <c r="B44" s="84" t="s">
        <v>239</v>
      </c>
      <c r="C44" s="53" t="s">
        <v>958</v>
      </c>
      <c r="D44" s="54">
        <v>3</v>
      </c>
      <c r="E44" s="65" t="s">
        <v>132</v>
      </c>
      <c r="F44" s="55">
        <v>32</v>
      </c>
      <c r="G44" s="53"/>
      <c r="H44" s="57"/>
      <c r="I44" s="56"/>
      <c r="J44" s="56"/>
      <c r="K44" s="36" t="s">
        <v>65</v>
      </c>
      <c r="L44" s="83">
        <v>44</v>
      </c>
      <c r="M44" s="83"/>
      <c r="N44" s="63"/>
      <c r="O44" s="86" t="s">
        <v>241</v>
      </c>
      <c r="P44" s="88">
        <v>43606.608981481484</v>
      </c>
      <c r="Q44" s="86" t="s">
        <v>261</v>
      </c>
      <c r="R44" s="86"/>
      <c r="S44" s="86"/>
      <c r="T44" s="86" t="s">
        <v>286</v>
      </c>
      <c r="U44" s="90" t="s">
        <v>293</v>
      </c>
      <c r="V44" s="90" t="s">
        <v>293</v>
      </c>
      <c r="W44" s="88">
        <v>43606.608981481484</v>
      </c>
      <c r="X44" s="90" t="s">
        <v>339</v>
      </c>
      <c r="Y44" s="86"/>
      <c r="Z44" s="86"/>
      <c r="AA44" s="92" t="s">
        <v>369</v>
      </c>
      <c r="AB44" s="86"/>
      <c r="AC44" s="86" t="b">
        <v>0</v>
      </c>
      <c r="AD44" s="86">
        <v>2</v>
      </c>
      <c r="AE44" s="92" t="s">
        <v>375</v>
      </c>
      <c r="AF44" s="86" t="b">
        <v>0</v>
      </c>
      <c r="AG44" s="86" t="s">
        <v>377</v>
      </c>
      <c r="AH44" s="86"/>
      <c r="AI44" s="92" t="s">
        <v>375</v>
      </c>
      <c r="AJ44" s="86" t="b">
        <v>0</v>
      </c>
      <c r="AK44" s="86">
        <v>1</v>
      </c>
      <c r="AL44" s="92" t="s">
        <v>375</v>
      </c>
      <c r="AM44" s="86" t="s">
        <v>379</v>
      </c>
      <c r="AN44" s="86" t="b">
        <v>0</v>
      </c>
      <c r="AO44" s="92" t="s">
        <v>369</v>
      </c>
      <c r="AP44" s="86" t="s">
        <v>176</v>
      </c>
      <c r="AQ44" s="86">
        <v>0</v>
      </c>
      <c r="AR44" s="86">
        <v>0</v>
      </c>
      <c r="AS44" s="86"/>
      <c r="AT44" s="86"/>
      <c r="AU44" s="86"/>
      <c r="AV44" s="86"/>
      <c r="AW44" s="86"/>
      <c r="AX44" s="86"/>
      <c r="AY44" s="86"/>
      <c r="AZ44" s="86"/>
      <c r="BA44">
        <v>1</v>
      </c>
      <c r="BB44" s="85" t="str">
        <f>REPLACE(INDEX(GroupVertices[Group],MATCH(Edges[[#This Row],[Vertex 1]],GroupVertices[Vertex],0)),1,1,"")</f>
        <v>1</v>
      </c>
      <c r="BC44" s="85" t="str">
        <f>REPLACE(INDEX(GroupVertices[Group],MATCH(Edges[[#This Row],[Vertex 2]],GroupVertices[Vertex],0)),1,1,"")</f>
        <v>1</v>
      </c>
      <c r="BD44" s="51">
        <v>0</v>
      </c>
      <c r="BE44" s="52">
        <v>0</v>
      </c>
      <c r="BF44" s="51">
        <v>0</v>
      </c>
      <c r="BG44" s="52">
        <v>0</v>
      </c>
      <c r="BH44" s="51">
        <v>0</v>
      </c>
      <c r="BI44" s="52">
        <v>0</v>
      </c>
      <c r="BJ44" s="51">
        <v>40</v>
      </c>
      <c r="BK44" s="52">
        <v>100</v>
      </c>
      <c r="BL44" s="51">
        <v>40</v>
      </c>
    </row>
    <row r="45" spans="1:64" ht="15">
      <c r="A45" s="84" t="s">
        <v>230</v>
      </c>
      <c r="B45" s="84" t="s">
        <v>240</v>
      </c>
      <c r="C45" s="53" t="s">
        <v>958</v>
      </c>
      <c r="D45" s="54">
        <v>3</v>
      </c>
      <c r="E45" s="65" t="s">
        <v>132</v>
      </c>
      <c r="F45" s="55">
        <v>32</v>
      </c>
      <c r="G45" s="53"/>
      <c r="H45" s="57"/>
      <c r="I45" s="56"/>
      <c r="J45" s="56"/>
      <c r="K45" s="36" t="s">
        <v>65</v>
      </c>
      <c r="L45" s="83">
        <v>45</v>
      </c>
      <c r="M45" s="83"/>
      <c r="N45" s="63"/>
      <c r="O45" s="86" t="s">
        <v>241</v>
      </c>
      <c r="P45" s="88">
        <v>43609.333344907405</v>
      </c>
      <c r="Q45" s="86" t="s">
        <v>262</v>
      </c>
      <c r="R45" s="90" t="s">
        <v>274</v>
      </c>
      <c r="S45" s="86" t="s">
        <v>276</v>
      </c>
      <c r="T45" s="86" t="s">
        <v>287</v>
      </c>
      <c r="U45" s="90" t="s">
        <v>294</v>
      </c>
      <c r="V45" s="90" t="s">
        <v>294</v>
      </c>
      <c r="W45" s="88">
        <v>43609.333344907405</v>
      </c>
      <c r="X45" s="90" t="s">
        <v>340</v>
      </c>
      <c r="Y45" s="86"/>
      <c r="Z45" s="86"/>
      <c r="AA45" s="92" t="s">
        <v>370</v>
      </c>
      <c r="AB45" s="86"/>
      <c r="AC45" s="86" t="b">
        <v>0</v>
      </c>
      <c r="AD45" s="86">
        <v>0</v>
      </c>
      <c r="AE45" s="92" t="s">
        <v>375</v>
      </c>
      <c r="AF45" s="86" t="b">
        <v>0</v>
      </c>
      <c r="AG45" s="86" t="s">
        <v>377</v>
      </c>
      <c r="AH45" s="86"/>
      <c r="AI45" s="92" t="s">
        <v>375</v>
      </c>
      <c r="AJ45" s="86" t="b">
        <v>0</v>
      </c>
      <c r="AK45" s="86">
        <v>0</v>
      </c>
      <c r="AL45" s="92" t="s">
        <v>375</v>
      </c>
      <c r="AM45" s="86" t="s">
        <v>385</v>
      </c>
      <c r="AN45" s="86" t="b">
        <v>0</v>
      </c>
      <c r="AO45" s="92" t="s">
        <v>370</v>
      </c>
      <c r="AP45" s="86" t="s">
        <v>176</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1</v>
      </c>
      <c r="BD45" s="51">
        <v>0</v>
      </c>
      <c r="BE45" s="52">
        <v>0</v>
      </c>
      <c r="BF45" s="51">
        <v>0</v>
      </c>
      <c r="BG45" s="52">
        <v>0</v>
      </c>
      <c r="BH45" s="51">
        <v>0</v>
      </c>
      <c r="BI45" s="52">
        <v>0</v>
      </c>
      <c r="BJ45" s="51">
        <v>27</v>
      </c>
      <c r="BK45" s="52">
        <v>100</v>
      </c>
      <c r="BL45" s="51">
        <v>27</v>
      </c>
    </row>
    <row r="46" spans="1:64" ht="30">
      <c r="A46" s="84" t="s">
        <v>230</v>
      </c>
      <c r="B46" s="84" t="s">
        <v>230</v>
      </c>
      <c r="C46" s="53" t="s">
        <v>960</v>
      </c>
      <c r="D46" s="54">
        <v>10</v>
      </c>
      <c r="E46" s="65" t="s">
        <v>136</v>
      </c>
      <c r="F46" s="55">
        <v>6</v>
      </c>
      <c r="G46" s="53"/>
      <c r="H46" s="57"/>
      <c r="I46" s="56"/>
      <c r="J46" s="56"/>
      <c r="K46" s="36" t="s">
        <v>65</v>
      </c>
      <c r="L46" s="83">
        <v>46</v>
      </c>
      <c r="M46" s="83"/>
      <c r="N46" s="63"/>
      <c r="O46" s="86" t="s">
        <v>176</v>
      </c>
      <c r="P46" s="88">
        <v>43600.67916666667</v>
      </c>
      <c r="Q46" s="86" t="s">
        <v>263</v>
      </c>
      <c r="R46" s="86"/>
      <c r="S46" s="86"/>
      <c r="T46" s="86" t="s">
        <v>288</v>
      </c>
      <c r="U46" s="90" t="s">
        <v>295</v>
      </c>
      <c r="V46" s="90" t="s">
        <v>295</v>
      </c>
      <c r="W46" s="88">
        <v>43600.67916666667</v>
      </c>
      <c r="X46" s="90" t="s">
        <v>341</v>
      </c>
      <c r="Y46" s="86"/>
      <c r="Z46" s="86"/>
      <c r="AA46" s="92" t="s">
        <v>371</v>
      </c>
      <c r="AB46" s="86"/>
      <c r="AC46" s="86" t="b">
        <v>0</v>
      </c>
      <c r="AD46" s="86">
        <v>0</v>
      </c>
      <c r="AE46" s="92" t="s">
        <v>375</v>
      </c>
      <c r="AF46" s="86" t="b">
        <v>0</v>
      </c>
      <c r="AG46" s="86" t="s">
        <v>377</v>
      </c>
      <c r="AH46" s="86"/>
      <c r="AI46" s="92" t="s">
        <v>375</v>
      </c>
      <c r="AJ46" s="86" t="b">
        <v>0</v>
      </c>
      <c r="AK46" s="86">
        <v>1</v>
      </c>
      <c r="AL46" s="92" t="s">
        <v>375</v>
      </c>
      <c r="AM46" s="86" t="s">
        <v>385</v>
      </c>
      <c r="AN46" s="86" t="b">
        <v>0</v>
      </c>
      <c r="AO46" s="92" t="s">
        <v>371</v>
      </c>
      <c r="AP46" s="86" t="s">
        <v>176</v>
      </c>
      <c r="AQ46" s="86">
        <v>0</v>
      </c>
      <c r="AR46" s="86">
        <v>0</v>
      </c>
      <c r="AS46" s="86"/>
      <c r="AT46" s="86"/>
      <c r="AU46" s="86"/>
      <c r="AV46" s="86"/>
      <c r="AW46" s="86"/>
      <c r="AX46" s="86"/>
      <c r="AY46" s="86"/>
      <c r="AZ46" s="86"/>
      <c r="BA46">
        <v>4</v>
      </c>
      <c r="BB46" s="85" t="str">
        <f>REPLACE(INDEX(GroupVertices[Group],MATCH(Edges[[#This Row],[Vertex 1]],GroupVertices[Vertex],0)),1,1,"")</f>
        <v>1</v>
      </c>
      <c r="BC46" s="85" t="str">
        <f>REPLACE(INDEX(GroupVertices[Group],MATCH(Edges[[#This Row],[Vertex 2]],GroupVertices[Vertex],0)),1,1,"")</f>
        <v>1</v>
      </c>
      <c r="BD46" s="51">
        <v>0</v>
      </c>
      <c r="BE46" s="52">
        <v>0</v>
      </c>
      <c r="BF46" s="51">
        <v>0</v>
      </c>
      <c r="BG46" s="52">
        <v>0</v>
      </c>
      <c r="BH46" s="51">
        <v>0</v>
      </c>
      <c r="BI46" s="52">
        <v>0</v>
      </c>
      <c r="BJ46" s="51">
        <v>23</v>
      </c>
      <c r="BK46" s="52">
        <v>100</v>
      </c>
      <c r="BL46" s="51">
        <v>23</v>
      </c>
    </row>
    <row r="47" spans="1:64" ht="30">
      <c r="A47" s="84" t="s">
        <v>230</v>
      </c>
      <c r="B47" s="84" t="s">
        <v>230</v>
      </c>
      <c r="C47" s="53" t="s">
        <v>960</v>
      </c>
      <c r="D47" s="54">
        <v>10</v>
      </c>
      <c r="E47" s="65" t="s">
        <v>136</v>
      </c>
      <c r="F47" s="55">
        <v>6</v>
      </c>
      <c r="G47" s="53"/>
      <c r="H47" s="57"/>
      <c r="I47" s="56"/>
      <c r="J47" s="56"/>
      <c r="K47" s="36" t="s">
        <v>65</v>
      </c>
      <c r="L47" s="83">
        <v>47</v>
      </c>
      <c r="M47" s="83"/>
      <c r="N47" s="63"/>
      <c r="O47" s="86" t="s">
        <v>176</v>
      </c>
      <c r="P47" s="88">
        <v>43606.42222222222</v>
      </c>
      <c r="Q47" s="86" t="s">
        <v>264</v>
      </c>
      <c r="R47" s="86"/>
      <c r="S47" s="86"/>
      <c r="T47" s="86" t="s">
        <v>288</v>
      </c>
      <c r="U47" s="90" t="s">
        <v>296</v>
      </c>
      <c r="V47" s="90" t="s">
        <v>296</v>
      </c>
      <c r="W47" s="88">
        <v>43606.42222222222</v>
      </c>
      <c r="X47" s="90" t="s">
        <v>342</v>
      </c>
      <c r="Y47" s="86"/>
      <c r="Z47" s="86"/>
      <c r="AA47" s="92" t="s">
        <v>372</v>
      </c>
      <c r="AB47" s="86"/>
      <c r="AC47" s="86" t="b">
        <v>0</v>
      </c>
      <c r="AD47" s="86">
        <v>0</v>
      </c>
      <c r="AE47" s="92" t="s">
        <v>375</v>
      </c>
      <c r="AF47" s="86" t="b">
        <v>0</v>
      </c>
      <c r="AG47" s="86" t="s">
        <v>377</v>
      </c>
      <c r="AH47" s="86"/>
      <c r="AI47" s="92" t="s">
        <v>375</v>
      </c>
      <c r="AJ47" s="86" t="b">
        <v>0</v>
      </c>
      <c r="AK47" s="86">
        <v>0</v>
      </c>
      <c r="AL47" s="92" t="s">
        <v>375</v>
      </c>
      <c r="AM47" s="86" t="s">
        <v>385</v>
      </c>
      <c r="AN47" s="86" t="b">
        <v>0</v>
      </c>
      <c r="AO47" s="92" t="s">
        <v>372</v>
      </c>
      <c r="AP47" s="86" t="s">
        <v>176</v>
      </c>
      <c r="AQ47" s="86">
        <v>0</v>
      </c>
      <c r="AR47" s="86">
        <v>0</v>
      </c>
      <c r="AS47" s="86"/>
      <c r="AT47" s="86"/>
      <c r="AU47" s="86"/>
      <c r="AV47" s="86"/>
      <c r="AW47" s="86"/>
      <c r="AX47" s="86"/>
      <c r="AY47" s="86"/>
      <c r="AZ47" s="86"/>
      <c r="BA47">
        <v>4</v>
      </c>
      <c r="BB47" s="85" t="str">
        <f>REPLACE(INDEX(GroupVertices[Group],MATCH(Edges[[#This Row],[Vertex 1]],GroupVertices[Vertex],0)),1,1,"")</f>
        <v>1</v>
      </c>
      <c r="BC47" s="85" t="str">
        <f>REPLACE(INDEX(GroupVertices[Group],MATCH(Edges[[#This Row],[Vertex 2]],GroupVertices[Vertex],0)),1,1,"")</f>
        <v>1</v>
      </c>
      <c r="BD47" s="51">
        <v>0</v>
      </c>
      <c r="BE47" s="52">
        <v>0</v>
      </c>
      <c r="BF47" s="51">
        <v>0</v>
      </c>
      <c r="BG47" s="52">
        <v>0</v>
      </c>
      <c r="BH47" s="51">
        <v>0</v>
      </c>
      <c r="BI47" s="52">
        <v>0</v>
      </c>
      <c r="BJ47" s="51">
        <v>23</v>
      </c>
      <c r="BK47" s="52">
        <v>100</v>
      </c>
      <c r="BL47" s="51">
        <v>23</v>
      </c>
    </row>
    <row r="48" spans="1:64" ht="30">
      <c r="A48" s="84" t="s">
        <v>230</v>
      </c>
      <c r="B48" s="84" t="s">
        <v>230</v>
      </c>
      <c r="C48" s="53" t="s">
        <v>960</v>
      </c>
      <c r="D48" s="54">
        <v>10</v>
      </c>
      <c r="E48" s="65" t="s">
        <v>136</v>
      </c>
      <c r="F48" s="55">
        <v>6</v>
      </c>
      <c r="G48" s="53"/>
      <c r="H48" s="57"/>
      <c r="I48" s="56"/>
      <c r="J48" s="56"/>
      <c r="K48" s="36" t="s">
        <v>65</v>
      </c>
      <c r="L48" s="83">
        <v>48</v>
      </c>
      <c r="M48" s="83"/>
      <c r="N48" s="63"/>
      <c r="O48" s="86" t="s">
        <v>176</v>
      </c>
      <c r="P48" s="88">
        <v>43606.42277777778</v>
      </c>
      <c r="Q48" s="86" t="s">
        <v>265</v>
      </c>
      <c r="R48" s="86"/>
      <c r="S48" s="86"/>
      <c r="T48" s="86" t="s">
        <v>279</v>
      </c>
      <c r="U48" s="90" t="s">
        <v>297</v>
      </c>
      <c r="V48" s="90" t="s">
        <v>297</v>
      </c>
      <c r="W48" s="88">
        <v>43606.42277777778</v>
      </c>
      <c r="X48" s="90" t="s">
        <v>343</v>
      </c>
      <c r="Y48" s="86"/>
      <c r="Z48" s="86"/>
      <c r="AA48" s="92" t="s">
        <v>373</v>
      </c>
      <c r="AB48" s="86"/>
      <c r="AC48" s="86" t="b">
        <v>0</v>
      </c>
      <c r="AD48" s="86">
        <v>0</v>
      </c>
      <c r="AE48" s="92" t="s">
        <v>375</v>
      </c>
      <c r="AF48" s="86" t="b">
        <v>0</v>
      </c>
      <c r="AG48" s="86" t="s">
        <v>377</v>
      </c>
      <c r="AH48" s="86"/>
      <c r="AI48" s="92" t="s">
        <v>375</v>
      </c>
      <c r="AJ48" s="86" t="b">
        <v>0</v>
      </c>
      <c r="AK48" s="86">
        <v>0</v>
      </c>
      <c r="AL48" s="92" t="s">
        <v>375</v>
      </c>
      <c r="AM48" s="86" t="s">
        <v>379</v>
      </c>
      <c r="AN48" s="86" t="b">
        <v>0</v>
      </c>
      <c r="AO48" s="92" t="s">
        <v>373</v>
      </c>
      <c r="AP48" s="86" t="s">
        <v>176</v>
      </c>
      <c r="AQ48" s="86">
        <v>0</v>
      </c>
      <c r="AR48" s="86">
        <v>0</v>
      </c>
      <c r="AS48" s="86"/>
      <c r="AT48" s="86"/>
      <c r="AU48" s="86"/>
      <c r="AV48" s="86"/>
      <c r="AW48" s="86"/>
      <c r="AX48" s="86"/>
      <c r="AY48" s="86"/>
      <c r="AZ48" s="86"/>
      <c r="BA48">
        <v>4</v>
      </c>
      <c r="BB48" s="85" t="str">
        <f>REPLACE(INDEX(GroupVertices[Group],MATCH(Edges[[#This Row],[Vertex 1]],GroupVertices[Vertex],0)),1,1,"")</f>
        <v>1</v>
      </c>
      <c r="BC48" s="85" t="str">
        <f>REPLACE(INDEX(GroupVertices[Group],MATCH(Edges[[#This Row],[Vertex 2]],GroupVertices[Vertex],0)),1,1,"")</f>
        <v>1</v>
      </c>
      <c r="BD48" s="51">
        <v>0</v>
      </c>
      <c r="BE48" s="52">
        <v>0</v>
      </c>
      <c r="BF48" s="51">
        <v>0</v>
      </c>
      <c r="BG48" s="52">
        <v>0</v>
      </c>
      <c r="BH48" s="51">
        <v>0</v>
      </c>
      <c r="BI48" s="52">
        <v>0</v>
      </c>
      <c r="BJ48" s="51">
        <v>32</v>
      </c>
      <c r="BK48" s="52">
        <v>100</v>
      </c>
      <c r="BL48" s="51">
        <v>32</v>
      </c>
    </row>
    <row r="49" spans="1:64" ht="30">
      <c r="A49" s="84" t="s">
        <v>230</v>
      </c>
      <c r="B49" s="84" t="s">
        <v>230</v>
      </c>
      <c r="C49" s="53" t="s">
        <v>960</v>
      </c>
      <c r="D49" s="54">
        <v>10</v>
      </c>
      <c r="E49" s="65" t="s">
        <v>136</v>
      </c>
      <c r="F49" s="55">
        <v>6</v>
      </c>
      <c r="G49" s="53"/>
      <c r="H49" s="57"/>
      <c r="I49" s="56"/>
      <c r="J49" s="56"/>
      <c r="K49" s="36" t="s">
        <v>65</v>
      </c>
      <c r="L49" s="83">
        <v>49</v>
      </c>
      <c r="M49" s="83"/>
      <c r="N49" s="63"/>
      <c r="O49" s="86" t="s">
        <v>176</v>
      </c>
      <c r="P49" s="88">
        <v>43607.583333333336</v>
      </c>
      <c r="Q49" s="86" t="s">
        <v>266</v>
      </c>
      <c r="R49" s="90" t="s">
        <v>273</v>
      </c>
      <c r="S49" s="86" t="s">
        <v>276</v>
      </c>
      <c r="T49" s="86" t="s">
        <v>280</v>
      </c>
      <c r="U49" s="90" t="s">
        <v>298</v>
      </c>
      <c r="V49" s="90" t="s">
        <v>298</v>
      </c>
      <c r="W49" s="88">
        <v>43607.583333333336</v>
      </c>
      <c r="X49" s="90" t="s">
        <v>344</v>
      </c>
      <c r="Y49" s="86"/>
      <c r="Z49" s="86"/>
      <c r="AA49" s="92" t="s">
        <v>374</v>
      </c>
      <c r="AB49" s="86"/>
      <c r="AC49" s="86" t="b">
        <v>0</v>
      </c>
      <c r="AD49" s="86">
        <v>3</v>
      </c>
      <c r="AE49" s="92" t="s">
        <v>375</v>
      </c>
      <c r="AF49" s="86" t="b">
        <v>0</v>
      </c>
      <c r="AG49" s="86" t="s">
        <v>377</v>
      </c>
      <c r="AH49" s="86"/>
      <c r="AI49" s="92" t="s">
        <v>375</v>
      </c>
      <c r="AJ49" s="86" t="b">
        <v>0</v>
      </c>
      <c r="AK49" s="86">
        <v>2</v>
      </c>
      <c r="AL49" s="92" t="s">
        <v>375</v>
      </c>
      <c r="AM49" s="86" t="s">
        <v>385</v>
      </c>
      <c r="AN49" s="86" t="b">
        <v>0</v>
      </c>
      <c r="AO49" s="92" t="s">
        <v>374</v>
      </c>
      <c r="AP49" s="86" t="s">
        <v>176</v>
      </c>
      <c r="AQ49" s="86">
        <v>0</v>
      </c>
      <c r="AR49" s="86">
        <v>0</v>
      </c>
      <c r="AS49" s="86"/>
      <c r="AT49" s="86"/>
      <c r="AU49" s="86"/>
      <c r="AV49" s="86"/>
      <c r="AW49" s="86"/>
      <c r="AX49" s="86"/>
      <c r="AY49" s="86"/>
      <c r="AZ49" s="86"/>
      <c r="BA49">
        <v>4</v>
      </c>
      <c r="BB49" s="85" t="str">
        <f>REPLACE(INDEX(GroupVertices[Group],MATCH(Edges[[#This Row],[Vertex 1]],GroupVertices[Vertex],0)),1,1,"")</f>
        <v>1</v>
      </c>
      <c r="BC49" s="85" t="str">
        <f>REPLACE(INDEX(GroupVertices[Group],MATCH(Edges[[#This Row],[Vertex 2]],GroupVertices[Vertex],0)),1,1,"")</f>
        <v>1</v>
      </c>
      <c r="BD49" s="51">
        <v>0</v>
      </c>
      <c r="BE49" s="52">
        <v>0</v>
      </c>
      <c r="BF49" s="51">
        <v>0</v>
      </c>
      <c r="BG49" s="52">
        <v>0</v>
      </c>
      <c r="BH49" s="51">
        <v>0</v>
      </c>
      <c r="BI49" s="52">
        <v>0</v>
      </c>
      <c r="BJ49" s="51">
        <v>14</v>
      </c>
      <c r="BK49" s="52">
        <v>100</v>
      </c>
      <c r="BL49"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hyperlinks>
    <hyperlink ref="R3" r:id="rId1" display="https://fr.xing-events.com/tw/REEBQNN"/>
    <hyperlink ref="R4" r:id="rId2" display="http://www.socialsellingforum.fr/grenoble/"/>
    <hyperlink ref="R13" r:id="rId3" display="http://www.socialsellingforum.fr/paris/"/>
    <hyperlink ref="R14" r:id="rId4" display="http://www.socialsellingforum.fr/paris/"/>
    <hyperlink ref="R15" r:id="rId5" display="http://www.socialsellingforum.fr/paris/"/>
    <hyperlink ref="R16" r:id="rId6" display="http://www.socialsellingforum.fr/paris/"/>
    <hyperlink ref="R17" r:id="rId7" display="http://www.socialsellingforum.fr/paris/"/>
    <hyperlink ref="R18" r:id="rId8" display="http://www.socialsellingforum.fr/paris/"/>
    <hyperlink ref="R19" r:id="rId9" display="http://www.socialsellingforum.fr/paris/"/>
    <hyperlink ref="R20" r:id="rId10" display="http://www.socialsellingforum.fr/paris/"/>
    <hyperlink ref="R22" r:id="rId11" display="http://www.socialsellingforum.fr/paris/"/>
    <hyperlink ref="R23" r:id="rId12" display="http://www.socialsellingforum.fr/paris/"/>
    <hyperlink ref="R24" r:id="rId13" display="http://www.socialsellingforum.fr/paris/"/>
    <hyperlink ref="R27" r:id="rId14" display="http://www.socialsellingforum.fr/paris/"/>
    <hyperlink ref="R28" r:id="rId15" display="http://www.socialsellingforum.fr/paris/"/>
    <hyperlink ref="R32" r:id="rId16" display="https://twitter.com/SocialSellingF/status/1131198026884755456"/>
    <hyperlink ref="R35" r:id="rId17" display="https://www.instagram.com/p/Bxx4xHvo68J/?igshid=15jfu9yw7ksys"/>
    <hyperlink ref="R36" r:id="rId18" display="https://fr.xing-events.com/tw/EGJFVLR"/>
    <hyperlink ref="R40" r:id="rId19" display="http://www.socialsellingforum.fr/marseille"/>
    <hyperlink ref="R41" r:id="rId20" display="http://www.socialsellingforum.fr/grenoble"/>
    <hyperlink ref="R42" r:id="rId21" display="http://www.socialsellingforum.fr/marseille"/>
    <hyperlink ref="R43" r:id="rId22" display="http://www.socialsellingforum.fr/grenoble"/>
    <hyperlink ref="R45" r:id="rId23" display="http://www.socialsellingforum.fr/grenoble"/>
    <hyperlink ref="R49" r:id="rId24" display="http://www.socialsellingforum.fr/marseille"/>
    <hyperlink ref="U5" r:id="rId25" display="https://pbs.twimg.com/media/D6rej89W0AAWr-E.jpg"/>
    <hyperlink ref="U6" r:id="rId26" display="https://pbs.twimg.com/media/D6rej89W0AAWr-E.jpg"/>
    <hyperlink ref="U13" r:id="rId27" display="https://pbs.twimg.com/media/D6_1j1aWsAAKoEn.jpg"/>
    <hyperlink ref="U14" r:id="rId28" display="https://pbs.twimg.com/media/D6_1j1aWsAAKoEn.jpg"/>
    <hyperlink ref="U15" r:id="rId29" display="https://pbs.twimg.com/media/D6_1j1aWsAAKoEn.jpg"/>
    <hyperlink ref="U16" r:id="rId30" display="https://pbs.twimg.com/media/D6_1j1aWsAAKoEn.jpg"/>
    <hyperlink ref="U17" r:id="rId31" display="https://pbs.twimg.com/media/D6_1j1aWsAAKoEn.jpg"/>
    <hyperlink ref="U18" r:id="rId32" display="https://pbs.twimg.com/media/D6_1j1aWsAAKoEn.jpg"/>
    <hyperlink ref="U19" r:id="rId33" display="https://pbs.twimg.com/media/D6_1j1aWsAAKoEn.jpg"/>
    <hyperlink ref="U20" r:id="rId34" display="https://pbs.twimg.com/media/D6_1j1aWsAAKoEn.jpg"/>
    <hyperlink ref="U22" r:id="rId35" display="https://pbs.twimg.com/media/D6_1j1aWsAAKoEn.jpg"/>
    <hyperlink ref="U23" r:id="rId36" display="https://pbs.twimg.com/media/D6_1j1aWsAAKoEn.jpg"/>
    <hyperlink ref="U24" r:id="rId37" display="https://pbs.twimg.com/media/D6_1j1aWsAAKoEn.jpg"/>
    <hyperlink ref="U27" r:id="rId38" display="https://pbs.twimg.com/media/D6_1j1aWsAAKoEn.jpg"/>
    <hyperlink ref="U28" r:id="rId39" display="https://pbs.twimg.com/media/D6_1j1aWsAAKoEn.jpg"/>
    <hyperlink ref="U40" r:id="rId40" display="https://pbs.twimg.com/tweet_video_thumb/D6bNTRDWkAAuTDz.jpg"/>
    <hyperlink ref="U41" r:id="rId41" display="https://pbs.twimg.com/tweet_video_thumb/D6nOWGsXsAAIn0_.jpg"/>
    <hyperlink ref="U42" r:id="rId42" display="https://pbs.twimg.com/tweet_video_thumb/D6bNTRDWkAAuTDz.jpg"/>
    <hyperlink ref="U43" r:id="rId43" display="https://pbs.twimg.com/tweet_video_thumb/D6nOWGsXsAAIn0_.jpg"/>
    <hyperlink ref="U44" r:id="rId44" display="https://pbs.twimg.com/media/D7GRcd2U0AAzXEq.jpg"/>
    <hyperlink ref="U45" r:id="rId45" display="https://pbs.twimg.com/tweet_video_thumb/D7USQbkXkAAL29D.jpg"/>
    <hyperlink ref="U46" r:id="rId46" display="https://pbs.twimg.com/media/D6nt7M_WAAAzC7r.png"/>
    <hyperlink ref="U47" r:id="rId47" display="https://pbs.twimg.com/media/D7FSx5PXoAAKL_8.png"/>
    <hyperlink ref="U48" r:id="rId48" display="https://pbs.twimg.com/ext_tw_video_thumb/1130773712154841089/pu/img/_TwZV09I5KAdK5Vj.jpg"/>
    <hyperlink ref="U49" r:id="rId49" display="https://pbs.twimg.com/tweet_video_thumb/D7LReReXYAAKrM0.jpg"/>
    <hyperlink ref="V3" r:id="rId50" display="http://pbs.twimg.com/profile_images/3256848470/16ac6384c7b020fad5a045ec44c673dd_normal.jpeg"/>
    <hyperlink ref="V4" r:id="rId51" display="http://pbs.twimg.com/profile_images/1130194837536419846/NV0V4wiJ_normal.png"/>
    <hyperlink ref="V5" r:id="rId52" display="https://pbs.twimg.com/media/D6rej89W0AAWr-E.jpg"/>
    <hyperlink ref="V6" r:id="rId53" display="https://pbs.twimg.com/media/D6rej89W0AAWr-E.jpg"/>
    <hyperlink ref="V7" r:id="rId54" display="http://pbs.twimg.com/profile_images/1127244621464186880/PhPugsDX_normal.png"/>
    <hyperlink ref="V8" r:id="rId55" display="http://pbs.twimg.com/profile_images/1122595134821076995/F9NmD2pa_normal.jpg"/>
    <hyperlink ref="V9" r:id="rId56" display="http://pbs.twimg.com/profile_images/1122595134821076995/F9NmD2pa_normal.jpg"/>
    <hyperlink ref="V10" r:id="rId57" display="http://pbs.twimg.com/profile_images/939850529307578374/RoRPPJVo_normal.jpg"/>
    <hyperlink ref="V11" r:id="rId58" display="http://pbs.twimg.com/profile_images/1066403462316023808/rSVoGk3d_normal.jpg"/>
    <hyperlink ref="V12" r:id="rId59" display="http://pbs.twimg.com/profile_images/458884021598957568/72aMX1Nq_normal.jpeg"/>
    <hyperlink ref="V13" r:id="rId60" display="https://pbs.twimg.com/media/D6_1j1aWsAAKoEn.jpg"/>
    <hyperlink ref="V14" r:id="rId61" display="https://pbs.twimg.com/media/D6_1j1aWsAAKoEn.jpg"/>
    <hyperlink ref="V15" r:id="rId62" display="https://pbs.twimg.com/media/D6_1j1aWsAAKoEn.jpg"/>
    <hyperlink ref="V16" r:id="rId63" display="https://pbs.twimg.com/media/D6_1j1aWsAAKoEn.jpg"/>
    <hyperlink ref="V17" r:id="rId64" display="https://pbs.twimg.com/media/D6_1j1aWsAAKoEn.jpg"/>
    <hyperlink ref="V18" r:id="rId65" display="https://pbs.twimg.com/media/D6_1j1aWsAAKoEn.jpg"/>
    <hyperlink ref="V19" r:id="rId66" display="https://pbs.twimg.com/media/D6_1j1aWsAAKoEn.jpg"/>
    <hyperlink ref="V20" r:id="rId67" display="https://pbs.twimg.com/media/D6_1j1aWsAAKoEn.jpg"/>
    <hyperlink ref="V21" r:id="rId68" display="http://pbs.twimg.com/profile_images/1090975725488914433/W29zKa9f_normal.jpg"/>
    <hyperlink ref="V22" r:id="rId69" display="https://pbs.twimg.com/media/D6_1j1aWsAAKoEn.jpg"/>
    <hyperlink ref="V23" r:id="rId70" display="https://pbs.twimg.com/media/D6_1j1aWsAAKoEn.jpg"/>
    <hyperlink ref="V24" r:id="rId71" display="https://pbs.twimg.com/media/D6_1j1aWsAAKoEn.jpg"/>
    <hyperlink ref="V25" r:id="rId72" display="http://pbs.twimg.com/profile_images/3657841346/eedfef186ac7e10c607a48d103a24ae9_normal.jpeg"/>
    <hyperlink ref="V26" r:id="rId73" display="http://pbs.twimg.com/profile_images/3657841346/eedfef186ac7e10c607a48d103a24ae9_normal.jpeg"/>
    <hyperlink ref="V27" r:id="rId74" display="https://pbs.twimg.com/media/D6_1j1aWsAAKoEn.jpg"/>
    <hyperlink ref="V28" r:id="rId75" display="https://pbs.twimg.com/media/D6_1j1aWsAAKoEn.jpg"/>
    <hyperlink ref="V29" r:id="rId76" display="http://pbs.twimg.com/profile_images/959114101191532544/qxlwbF7S_normal.jpg"/>
    <hyperlink ref="V30" r:id="rId77" display="http://pbs.twimg.com/profile_images/959114101191532544/qxlwbF7S_normal.jpg"/>
    <hyperlink ref="V31" r:id="rId78" display="http://pbs.twimg.com/profile_images/1063440929615417344/bMWclBVi_normal.jpg"/>
    <hyperlink ref="V32" r:id="rId79" display="http://pbs.twimg.com/profile_images/1046023829787750401/AIzr8LQR_normal.jpg"/>
    <hyperlink ref="V33" r:id="rId80" display="http://pbs.twimg.com/profile_images/1406158200/arnaudcielle2_copy_normal.jpg"/>
    <hyperlink ref="V34" r:id="rId81" display="http://pbs.twimg.com/profile_images/989365920459116544/aeMV2-KA_normal.jpg"/>
    <hyperlink ref="V35" r:id="rId82" display="http://pbs.twimg.com/profile_images/458999771055661057/jd76ECMS_normal.jpeg"/>
    <hyperlink ref="V36" r:id="rId83" display="http://pbs.twimg.com/profile_images/1090224036943138817/jlsMI0CE_normal.jpg"/>
    <hyperlink ref="V37" r:id="rId84" display="http://pbs.twimg.com/profile_images/989365920459116544/aeMV2-KA_normal.jpg"/>
    <hyperlink ref="V38" r:id="rId85" display="http://pbs.twimg.com/profile_images/989365920459116544/aeMV2-KA_normal.jpg"/>
    <hyperlink ref="V39" r:id="rId86" display="http://pbs.twimg.com/profile_images/989365920459116544/aeMV2-KA_normal.jpg"/>
    <hyperlink ref="V40" r:id="rId87" display="https://pbs.twimg.com/tweet_video_thumb/D6bNTRDWkAAuTDz.jpg"/>
    <hyperlink ref="V41" r:id="rId88" display="https://pbs.twimg.com/tweet_video_thumb/D6nOWGsXsAAIn0_.jpg"/>
    <hyperlink ref="V42" r:id="rId89" display="https://pbs.twimg.com/tweet_video_thumb/D6bNTRDWkAAuTDz.jpg"/>
    <hyperlink ref="V43" r:id="rId90" display="https://pbs.twimg.com/tweet_video_thumb/D6nOWGsXsAAIn0_.jpg"/>
    <hyperlink ref="V44" r:id="rId91" display="https://pbs.twimg.com/media/D7GRcd2U0AAzXEq.jpg"/>
    <hyperlink ref="V45" r:id="rId92" display="https://pbs.twimg.com/tweet_video_thumb/D7USQbkXkAAL29D.jpg"/>
    <hyperlink ref="V46" r:id="rId93" display="https://pbs.twimg.com/media/D6nt7M_WAAAzC7r.png"/>
    <hyperlink ref="V47" r:id="rId94" display="https://pbs.twimg.com/media/D7FSx5PXoAAKL_8.png"/>
    <hyperlink ref="V48" r:id="rId95" display="https://pbs.twimg.com/ext_tw_video_thumb/1130773712154841089/pu/img/_TwZV09I5KAdK5Vj.jpg"/>
    <hyperlink ref="V49" r:id="rId96" display="https://pbs.twimg.com/tweet_video_thumb/D7LReReXYAAKrM0.jpg"/>
    <hyperlink ref="X3" r:id="rId97" display="https://twitter.com/#!/gpasturel/status/1128722277976170497"/>
    <hyperlink ref="X4" r:id="rId98" display="https://twitter.com/#!/gilliangover/status/1128952083082821632"/>
    <hyperlink ref="X5" r:id="rId99" display="https://twitter.com/#!/thuardguillaume/status/1128960274634039296"/>
    <hyperlink ref="X6" r:id="rId100" display="https://twitter.com/#!/thuardguillaume/status/1128960274634039296"/>
    <hyperlink ref="X7" r:id="rId101" display="https://twitter.com/#!/link_indra/status/1129160279168901120"/>
    <hyperlink ref="X8" r:id="rId102" display="https://twitter.com/#!/anaisdebreuille/status/1129329565795573760"/>
    <hyperlink ref="X9" r:id="rId103" display="https://twitter.com/#!/anaisdebreuille/status/1129329565795573760"/>
    <hyperlink ref="X10" r:id="rId104" display="https://twitter.com/#!/sandrineleysens/status/1130434715603877888"/>
    <hyperlink ref="X11" r:id="rId105" display="https://twitter.com/#!/aurelien_gohier/status/1130451775205642240"/>
    <hyperlink ref="X12" r:id="rId106" display="https://twitter.com/#!/vperquia/status/1130581094376595456"/>
    <hyperlink ref="X13" r:id="rId107" display="https://twitter.com/#!/jeandenisg/status/1130394869359419392"/>
    <hyperlink ref="X14" r:id="rId108" display="https://twitter.com/#!/cmitfr/status/1130732488949678082"/>
    <hyperlink ref="X15" r:id="rId109" display="https://twitter.com/#!/jeandenisg/status/1130394869359419392"/>
    <hyperlink ref="X16" r:id="rId110" display="https://twitter.com/#!/cmitfr/status/1130732488949678082"/>
    <hyperlink ref="X17" r:id="rId111" display="https://twitter.com/#!/jeandenisg/status/1130394869359419392"/>
    <hyperlink ref="X18" r:id="rId112" display="https://twitter.com/#!/cmitfr/status/1130732488949678082"/>
    <hyperlink ref="X19" r:id="rId113" display="https://twitter.com/#!/jeandenisg/status/1130394869359419392"/>
    <hyperlink ref="X20" r:id="rId114" display="https://twitter.com/#!/cmitfr/status/1130732488949678082"/>
    <hyperlink ref="X21" r:id="rId115" display="https://twitter.com/#!/cmitfr/status/1130416304106692608"/>
    <hyperlink ref="X22" r:id="rId116" display="https://twitter.com/#!/cmitfr/status/1130732488949678082"/>
    <hyperlink ref="X23" r:id="rId117" display="https://twitter.com/#!/cmitfr/status/1130732488949678082"/>
    <hyperlink ref="X24" r:id="rId118" display="https://twitter.com/#!/cmitfr/status/1130732488949678082"/>
    <hyperlink ref="X25" r:id="rId119" display="https://twitter.com/#!/sandrinea/status/1130736944638509056"/>
    <hyperlink ref="X26" r:id="rId120" display="https://twitter.com/#!/sandrinea/status/1130452979679715328"/>
    <hyperlink ref="X27" r:id="rId121" display="https://twitter.com/#!/jeandenisg/status/1130394869359419392"/>
    <hyperlink ref="X28" r:id="rId122" display="https://twitter.com/#!/jeandenisg/status/1130394869359419392"/>
    <hyperlink ref="X29" r:id="rId123" display="https://twitter.com/#!/michelmariet/status/1130540692898496512"/>
    <hyperlink ref="X30" r:id="rId124" display="https://twitter.com/#!/michelmariet/status/1130759409838231554"/>
    <hyperlink ref="X31" r:id="rId125" display="https://twitter.com/#!/jacbrousse/status/1130931304680304643"/>
    <hyperlink ref="X32" r:id="rId126" display="https://twitter.com/#!/aquilifer_fr/status/1131199519029374977"/>
    <hyperlink ref="X33" r:id="rId127" display="https://twitter.com/#!/arnaudcielle/status/1131209239354105856"/>
    <hyperlink ref="X34" r:id="rId128" display="https://twitter.com/#!/daniellefazzio/status/1129015336848773120"/>
    <hyperlink ref="X35" r:id="rId129" display="https://twitter.com/#!/coachdevente/status/1131307124015947776"/>
    <hyperlink ref="X36" r:id="rId130" display="https://twitter.com/#!/grenobleecobiz/status/1131800741373448192"/>
    <hyperlink ref="X37" r:id="rId131" display="https://twitter.com/#!/daniellefazzio/status/1129015336848773120"/>
    <hyperlink ref="X38" r:id="rId132" display="https://twitter.com/#!/daniellefazzio/status/1129015336848773120"/>
    <hyperlink ref="X39" r:id="rId133" display="https://twitter.com/#!/daniellefazzio/status/1131244321217363968"/>
    <hyperlink ref="X40" r:id="rId134" display="https://twitter.com/#!/socialsellingf/status/1127815738968956928"/>
    <hyperlink ref="X41" r:id="rId135" display="https://twitter.com/#!/socialsellingf/status/1128661311418716160"/>
    <hyperlink ref="X42" r:id="rId136" display="https://twitter.com/#!/socialsellingf/status/1127815738968956928"/>
    <hyperlink ref="X43" r:id="rId137" display="https://twitter.com/#!/socialsellingf/status/1128661311418716160"/>
    <hyperlink ref="X44" r:id="rId138" display="https://twitter.com/#!/socialsellingf/status/1130844932166447106"/>
    <hyperlink ref="X45" r:id="rId139" display="https://twitter.com/#!/socialsellingf/status/1131832207251841025"/>
    <hyperlink ref="X46" r:id="rId140" display="https://twitter.com/#!/socialsellingf/status/1128696037978333184"/>
    <hyperlink ref="X47" r:id="rId141" display="https://twitter.com/#!/socialsellingf/status/1130777254093574145"/>
    <hyperlink ref="X48" r:id="rId142" display="https://twitter.com/#!/socialsellingf/status/1130777453163626496"/>
    <hyperlink ref="X49" r:id="rId143" display="https://twitter.com/#!/socialsellingf/status/1131198026884755456"/>
    <hyperlink ref="AZ30" r:id="rId144" display="https://api.twitter.com/1.1/geo/id/5539b17fc7afe000.json"/>
    <hyperlink ref="AZ35" r:id="rId145" display="https://api.twitter.com/1.1/geo/id/0244a25808ed968f.json"/>
  </hyperlinks>
  <printOptions/>
  <pageMargins left="0.7" right="0.7" top="0.75" bottom="0.75" header="0.3" footer="0.3"/>
  <pageSetup horizontalDpi="600" verticalDpi="600" orientation="portrait" r:id="rId149"/>
  <legacyDrawing r:id="rId147"/>
  <tableParts>
    <tablePart r:id="rId14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878</v>
      </c>
      <c r="B1" s="13" t="s">
        <v>930</v>
      </c>
      <c r="C1" s="13" t="s">
        <v>931</v>
      </c>
      <c r="D1" s="13" t="s">
        <v>144</v>
      </c>
      <c r="E1" s="13" t="s">
        <v>933</v>
      </c>
      <c r="F1" s="13" t="s">
        <v>934</v>
      </c>
      <c r="G1" s="13" t="s">
        <v>935</v>
      </c>
    </row>
    <row r="2" spans="1:7" ht="15">
      <c r="A2" s="85" t="s">
        <v>721</v>
      </c>
      <c r="B2" s="85">
        <v>2</v>
      </c>
      <c r="C2" s="133">
        <v>0.0032733224222585926</v>
      </c>
      <c r="D2" s="85" t="s">
        <v>932</v>
      </c>
      <c r="E2" s="85"/>
      <c r="F2" s="85"/>
      <c r="G2" s="85"/>
    </row>
    <row r="3" spans="1:7" ht="15">
      <c r="A3" s="85" t="s">
        <v>722</v>
      </c>
      <c r="B3" s="85">
        <v>0</v>
      </c>
      <c r="C3" s="133">
        <v>0</v>
      </c>
      <c r="D3" s="85" t="s">
        <v>932</v>
      </c>
      <c r="E3" s="85"/>
      <c r="F3" s="85"/>
      <c r="G3" s="85"/>
    </row>
    <row r="4" spans="1:7" ht="15">
      <c r="A4" s="85" t="s">
        <v>723</v>
      </c>
      <c r="B4" s="85">
        <v>0</v>
      </c>
      <c r="C4" s="133">
        <v>0</v>
      </c>
      <c r="D4" s="85" t="s">
        <v>932</v>
      </c>
      <c r="E4" s="85"/>
      <c r="F4" s="85"/>
      <c r="G4" s="85"/>
    </row>
    <row r="5" spans="1:7" ht="15">
      <c r="A5" s="85" t="s">
        <v>724</v>
      </c>
      <c r="B5" s="85">
        <v>609</v>
      </c>
      <c r="C5" s="133">
        <v>0.9967266775777414</v>
      </c>
      <c r="D5" s="85" t="s">
        <v>932</v>
      </c>
      <c r="E5" s="85"/>
      <c r="F5" s="85"/>
      <c r="G5" s="85"/>
    </row>
    <row r="6" spans="1:7" ht="15">
      <c r="A6" s="85" t="s">
        <v>725</v>
      </c>
      <c r="B6" s="85">
        <v>611</v>
      </c>
      <c r="C6" s="133">
        <v>1</v>
      </c>
      <c r="D6" s="85" t="s">
        <v>932</v>
      </c>
      <c r="E6" s="85"/>
      <c r="F6" s="85"/>
      <c r="G6" s="85"/>
    </row>
    <row r="7" spans="1:7" ht="15">
      <c r="A7" s="91" t="s">
        <v>726</v>
      </c>
      <c r="B7" s="91">
        <v>31</v>
      </c>
      <c r="C7" s="134">
        <v>0.0008811215471851308</v>
      </c>
      <c r="D7" s="91" t="s">
        <v>932</v>
      </c>
      <c r="E7" s="91" t="b">
        <v>0</v>
      </c>
      <c r="F7" s="91" t="b">
        <v>0</v>
      </c>
      <c r="G7" s="91" t="b">
        <v>0</v>
      </c>
    </row>
    <row r="8" spans="1:7" ht="15">
      <c r="A8" s="91" t="s">
        <v>727</v>
      </c>
      <c r="B8" s="91">
        <v>18</v>
      </c>
      <c r="C8" s="134">
        <v>0.013828031189375823</v>
      </c>
      <c r="D8" s="91" t="s">
        <v>932</v>
      </c>
      <c r="E8" s="91" t="b">
        <v>0</v>
      </c>
      <c r="F8" s="91" t="b">
        <v>0</v>
      </c>
      <c r="G8" s="91" t="b">
        <v>0</v>
      </c>
    </row>
    <row r="9" spans="1:7" ht="15">
      <c r="A9" s="91" t="s">
        <v>728</v>
      </c>
      <c r="B9" s="91">
        <v>17</v>
      </c>
      <c r="C9" s="134">
        <v>0.009879362792061159</v>
      </c>
      <c r="D9" s="91" t="s">
        <v>932</v>
      </c>
      <c r="E9" s="91" t="b">
        <v>0</v>
      </c>
      <c r="F9" s="91" t="b">
        <v>0</v>
      </c>
      <c r="G9" s="91" t="b">
        <v>0</v>
      </c>
    </row>
    <row r="10" spans="1:7" ht="15">
      <c r="A10" s="91" t="s">
        <v>729</v>
      </c>
      <c r="B10" s="91">
        <v>13</v>
      </c>
      <c r="C10" s="134">
        <v>0.009986911414549205</v>
      </c>
      <c r="D10" s="91" t="s">
        <v>932</v>
      </c>
      <c r="E10" s="91" t="b">
        <v>0</v>
      </c>
      <c r="F10" s="91" t="b">
        <v>0</v>
      </c>
      <c r="G10" s="91" t="b">
        <v>0</v>
      </c>
    </row>
    <row r="11" spans="1:7" ht="15">
      <c r="A11" s="91" t="s">
        <v>730</v>
      </c>
      <c r="B11" s="91">
        <v>13</v>
      </c>
      <c r="C11" s="134">
        <v>0.01197408554315755</v>
      </c>
      <c r="D11" s="91" t="s">
        <v>932</v>
      </c>
      <c r="E11" s="91" t="b">
        <v>0</v>
      </c>
      <c r="F11" s="91" t="b">
        <v>0</v>
      </c>
      <c r="G11" s="91" t="b">
        <v>0</v>
      </c>
    </row>
    <row r="12" spans="1:7" ht="15">
      <c r="A12" s="91" t="s">
        <v>230</v>
      </c>
      <c r="B12" s="91">
        <v>12</v>
      </c>
      <c r="C12" s="134">
        <v>0.010094098136558394</v>
      </c>
      <c r="D12" s="91" t="s">
        <v>932</v>
      </c>
      <c r="E12" s="91" t="b">
        <v>0</v>
      </c>
      <c r="F12" s="91" t="b">
        <v>0</v>
      </c>
      <c r="G12" s="91" t="b">
        <v>0</v>
      </c>
    </row>
    <row r="13" spans="1:7" ht="15">
      <c r="A13" s="91" t="s">
        <v>737</v>
      </c>
      <c r="B13" s="91">
        <v>12</v>
      </c>
      <c r="C13" s="134">
        <v>0.010094098136558394</v>
      </c>
      <c r="D13" s="91" t="s">
        <v>932</v>
      </c>
      <c r="E13" s="91" t="b">
        <v>0</v>
      </c>
      <c r="F13" s="91" t="b">
        <v>0</v>
      </c>
      <c r="G13" s="91" t="b">
        <v>0</v>
      </c>
    </row>
    <row r="14" spans="1:7" ht="15">
      <c r="A14" s="91" t="s">
        <v>738</v>
      </c>
      <c r="B14" s="91">
        <v>11</v>
      </c>
      <c r="C14" s="134">
        <v>0.009252923291845194</v>
      </c>
      <c r="D14" s="91" t="s">
        <v>932</v>
      </c>
      <c r="E14" s="91" t="b">
        <v>0</v>
      </c>
      <c r="F14" s="91" t="b">
        <v>0</v>
      </c>
      <c r="G14" s="91" t="b">
        <v>0</v>
      </c>
    </row>
    <row r="15" spans="1:7" ht="15">
      <c r="A15" s="91" t="s">
        <v>739</v>
      </c>
      <c r="B15" s="91">
        <v>11</v>
      </c>
      <c r="C15" s="134">
        <v>0.009252923291845194</v>
      </c>
      <c r="D15" s="91" t="s">
        <v>932</v>
      </c>
      <c r="E15" s="91" t="b">
        <v>0</v>
      </c>
      <c r="F15" s="91" t="b">
        <v>0</v>
      </c>
      <c r="G15" s="91" t="b">
        <v>0</v>
      </c>
    </row>
    <row r="16" spans="1:7" ht="15">
      <c r="A16" s="91" t="s">
        <v>732</v>
      </c>
      <c r="B16" s="91">
        <v>10</v>
      </c>
      <c r="C16" s="134">
        <v>0.009210835033198117</v>
      </c>
      <c r="D16" s="91" t="s">
        <v>932</v>
      </c>
      <c r="E16" s="91" t="b">
        <v>0</v>
      </c>
      <c r="F16" s="91" t="b">
        <v>0</v>
      </c>
      <c r="G16" s="91" t="b">
        <v>0</v>
      </c>
    </row>
    <row r="17" spans="1:7" ht="15">
      <c r="A17" s="91" t="s">
        <v>733</v>
      </c>
      <c r="B17" s="91">
        <v>9</v>
      </c>
      <c r="C17" s="134">
        <v>0.00908476584463907</v>
      </c>
      <c r="D17" s="91" t="s">
        <v>932</v>
      </c>
      <c r="E17" s="91" t="b">
        <v>0</v>
      </c>
      <c r="F17" s="91" t="b">
        <v>0</v>
      </c>
      <c r="G17" s="91" t="b">
        <v>0</v>
      </c>
    </row>
    <row r="18" spans="1:7" ht="15">
      <c r="A18" s="91" t="s">
        <v>879</v>
      </c>
      <c r="B18" s="91">
        <v>9</v>
      </c>
      <c r="C18" s="134">
        <v>0.010981098324997393</v>
      </c>
      <c r="D18" s="91" t="s">
        <v>932</v>
      </c>
      <c r="E18" s="91" t="b">
        <v>0</v>
      </c>
      <c r="F18" s="91" t="b">
        <v>0</v>
      </c>
      <c r="G18" s="91" t="b">
        <v>0</v>
      </c>
    </row>
    <row r="19" spans="1:7" ht="15">
      <c r="A19" s="91" t="s">
        <v>740</v>
      </c>
      <c r="B19" s="91">
        <v>9</v>
      </c>
      <c r="C19" s="134">
        <v>0.00908476584463907</v>
      </c>
      <c r="D19" s="91" t="s">
        <v>932</v>
      </c>
      <c r="E19" s="91" t="b">
        <v>0</v>
      </c>
      <c r="F19" s="91" t="b">
        <v>0</v>
      </c>
      <c r="G19" s="91" t="b">
        <v>0</v>
      </c>
    </row>
    <row r="20" spans="1:7" ht="15">
      <c r="A20" s="91" t="s">
        <v>741</v>
      </c>
      <c r="B20" s="91">
        <v>9</v>
      </c>
      <c r="C20" s="134">
        <v>0.00908476584463907</v>
      </c>
      <c r="D20" s="91" t="s">
        <v>932</v>
      </c>
      <c r="E20" s="91" t="b">
        <v>0</v>
      </c>
      <c r="F20" s="91" t="b">
        <v>0</v>
      </c>
      <c r="G20" s="91" t="b">
        <v>0</v>
      </c>
    </row>
    <row r="21" spans="1:7" ht="15">
      <c r="A21" s="91" t="s">
        <v>742</v>
      </c>
      <c r="B21" s="91">
        <v>9</v>
      </c>
      <c r="C21" s="134">
        <v>0.00908476584463907</v>
      </c>
      <c r="D21" s="91" t="s">
        <v>932</v>
      </c>
      <c r="E21" s="91" t="b">
        <v>0</v>
      </c>
      <c r="F21" s="91" t="b">
        <v>0</v>
      </c>
      <c r="G21" s="91" t="b">
        <v>0</v>
      </c>
    </row>
    <row r="22" spans="1:7" ht="15">
      <c r="A22" s="91" t="s">
        <v>743</v>
      </c>
      <c r="B22" s="91">
        <v>9</v>
      </c>
      <c r="C22" s="134">
        <v>0.00908476584463907</v>
      </c>
      <c r="D22" s="91" t="s">
        <v>932</v>
      </c>
      <c r="E22" s="91" t="b">
        <v>0</v>
      </c>
      <c r="F22" s="91" t="b">
        <v>0</v>
      </c>
      <c r="G22" s="91" t="b">
        <v>0</v>
      </c>
    </row>
    <row r="23" spans="1:7" ht="15">
      <c r="A23" s="91" t="s">
        <v>744</v>
      </c>
      <c r="B23" s="91">
        <v>9</v>
      </c>
      <c r="C23" s="134">
        <v>0.00908476584463907</v>
      </c>
      <c r="D23" s="91" t="s">
        <v>932</v>
      </c>
      <c r="E23" s="91" t="b">
        <v>0</v>
      </c>
      <c r="F23" s="91" t="b">
        <v>0</v>
      </c>
      <c r="G23" s="91" t="b">
        <v>0</v>
      </c>
    </row>
    <row r="24" spans="1:7" ht="15">
      <c r="A24" s="91" t="s">
        <v>745</v>
      </c>
      <c r="B24" s="91">
        <v>9</v>
      </c>
      <c r="C24" s="134">
        <v>0.00908476584463907</v>
      </c>
      <c r="D24" s="91" t="s">
        <v>932</v>
      </c>
      <c r="E24" s="91" t="b">
        <v>0</v>
      </c>
      <c r="F24" s="91" t="b">
        <v>0</v>
      </c>
      <c r="G24" s="91" t="b">
        <v>0</v>
      </c>
    </row>
    <row r="25" spans="1:7" ht="15">
      <c r="A25" s="91" t="s">
        <v>880</v>
      </c>
      <c r="B25" s="91">
        <v>9</v>
      </c>
      <c r="C25" s="134">
        <v>0.00908476584463907</v>
      </c>
      <c r="D25" s="91" t="s">
        <v>932</v>
      </c>
      <c r="E25" s="91" t="b">
        <v>0</v>
      </c>
      <c r="F25" s="91" t="b">
        <v>0</v>
      </c>
      <c r="G25" s="91" t="b">
        <v>0</v>
      </c>
    </row>
    <row r="26" spans="1:7" ht="15">
      <c r="A26" s="91" t="s">
        <v>220</v>
      </c>
      <c r="B26" s="91">
        <v>8</v>
      </c>
      <c r="C26" s="134">
        <v>0.008865347764134654</v>
      </c>
      <c r="D26" s="91" t="s">
        <v>932</v>
      </c>
      <c r="E26" s="91" t="b">
        <v>0</v>
      </c>
      <c r="F26" s="91" t="b">
        <v>0</v>
      </c>
      <c r="G26" s="91" t="b">
        <v>0</v>
      </c>
    </row>
    <row r="27" spans="1:7" ht="15">
      <c r="A27" s="91" t="s">
        <v>881</v>
      </c>
      <c r="B27" s="91">
        <v>7</v>
      </c>
      <c r="C27" s="134">
        <v>0.008540854252775752</v>
      </c>
      <c r="D27" s="91" t="s">
        <v>932</v>
      </c>
      <c r="E27" s="91" t="b">
        <v>0</v>
      </c>
      <c r="F27" s="91" t="b">
        <v>0</v>
      </c>
      <c r="G27" s="91" t="b">
        <v>0</v>
      </c>
    </row>
    <row r="28" spans="1:7" ht="15">
      <c r="A28" s="91" t="s">
        <v>882</v>
      </c>
      <c r="B28" s="91">
        <v>7</v>
      </c>
      <c r="C28" s="134">
        <v>0.008540854252775752</v>
      </c>
      <c r="D28" s="91" t="s">
        <v>932</v>
      </c>
      <c r="E28" s="91" t="b">
        <v>0</v>
      </c>
      <c r="F28" s="91" t="b">
        <v>0</v>
      </c>
      <c r="G28" s="91" t="b">
        <v>0</v>
      </c>
    </row>
    <row r="29" spans="1:7" ht="15">
      <c r="A29" s="91" t="s">
        <v>883</v>
      </c>
      <c r="B29" s="91">
        <v>7</v>
      </c>
      <c r="C29" s="134">
        <v>0.008540854252775752</v>
      </c>
      <c r="D29" s="91" t="s">
        <v>932</v>
      </c>
      <c r="E29" s="91" t="b">
        <v>0</v>
      </c>
      <c r="F29" s="91" t="b">
        <v>0</v>
      </c>
      <c r="G29" s="91" t="b">
        <v>0</v>
      </c>
    </row>
    <row r="30" spans="1:7" ht="15">
      <c r="A30" s="91" t="s">
        <v>735</v>
      </c>
      <c r="B30" s="91">
        <v>6</v>
      </c>
      <c r="C30" s="134">
        <v>0.008096177656401762</v>
      </c>
      <c r="D30" s="91" t="s">
        <v>932</v>
      </c>
      <c r="E30" s="91" t="b">
        <v>0</v>
      </c>
      <c r="F30" s="91" t="b">
        <v>0</v>
      </c>
      <c r="G30" s="91" t="b">
        <v>0</v>
      </c>
    </row>
    <row r="31" spans="1:7" ht="15">
      <c r="A31" s="91" t="s">
        <v>231</v>
      </c>
      <c r="B31" s="91">
        <v>6</v>
      </c>
      <c r="C31" s="134">
        <v>0.008096177656401762</v>
      </c>
      <c r="D31" s="91" t="s">
        <v>932</v>
      </c>
      <c r="E31" s="91" t="b">
        <v>0</v>
      </c>
      <c r="F31" s="91" t="b">
        <v>0</v>
      </c>
      <c r="G31" s="91" t="b">
        <v>0</v>
      </c>
    </row>
    <row r="32" spans="1:7" ht="15">
      <c r="A32" s="91" t="s">
        <v>884</v>
      </c>
      <c r="B32" s="91">
        <v>6</v>
      </c>
      <c r="C32" s="134">
        <v>0.008096177656401762</v>
      </c>
      <c r="D32" s="91" t="s">
        <v>932</v>
      </c>
      <c r="E32" s="91" t="b">
        <v>0</v>
      </c>
      <c r="F32" s="91" t="b">
        <v>0</v>
      </c>
      <c r="G32" s="91" t="b">
        <v>0</v>
      </c>
    </row>
    <row r="33" spans="1:7" ht="15">
      <c r="A33" s="91" t="s">
        <v>734</v>
      </c>
      <c r="B33" s="91">
        <v>5</v>
      </c>
      <c r="C33" s="134">
        <v>0.007511112455440575</v>
      </c>
      <c r="D33" s="91" t="s">
        <v>932</v>
      </c>
      <c r="E33" s="91" t="b">
        <v>0</v>
      </c>
      <c r="F33" s="91" t="b">
        <v>0</v>
      </c>
      <c r="G33" s="91" t="b">
        <v>0</v>
      </c>
    </row>
    <row r="34" spans="1:7" ht="15">
      <c r="A34" s="91" t="s">
        <v>885</v>
      </c>
      <c r="B34" s="91">
        <v>5</v>
      </c>
      <c r="C34" s="134">
        <v>0.007511112455440575</v>
      </c>
      <c r="D34" s="91" t="s">
        <v>932</v>
      </c>
      <c r="E34" s="91" t="b">
        <v>0</v>
      </c>
      <c r="F34" s="91" t="b">
        <v>0</v>
      </c>
      <c r="G34" s="91" t="b">
        <v>0</v>
      </c>
    </row>
    <row r="35" spans="1:7" ht="15">
      <c r="A35" s="91" t="s">
        <v>886</v>
      </c>
      <c r="B35" s="91">
        <v>5</v>
      </c>
      <c r="C35" s="134">
        <v>0.007511112455440575</v>
      </c>
      <c r="D35" s="91" t="s">
        <v>932</v>
      </c>
      <c r="E35" s="91" t="b">
        <v>0</v>
      </c>
      <c r="F35" s="91" t="b">
        <v>0</v>
      </c>
      <c r="G35" s="91" t="b">
        <v>0</v>
      </c>
    </row>
    <row r="36" spans="1:7" ht="15">
      <c r="A36" s="91" t="s">
        <v>887</v>
      </c>
      <c r="B36" s="91">
        <v>5</v>
      </c>
      <c r="C36" s="134">
        <v>0.007511112455440575</v>
      </c>
      <c r="D36" s="91" t="s">
        <v>932</v>
      </c>
      <c r="E36" s="91" t="b">
        <v>0</v>
      </c>
      <c r="F36" s="91" t="b">
        <v>0</v>
      </c>
      <c r="G36" s="91" t="b">
        <v>0</v>
      </c>
    </row>
    <row r="37" spans="1:7" ht="15">
      <c r="A37" s="91" t="s">
        <v>888</v>
      </c>
      <c r="B37" s="91">
        <v>4</v>
      </c>
      <c r="C37" s="134">
        <v>0.006757229833140542</v>
      </c>
      <c r="D37" s="91" t="s">
        <v>932</v>
      </c>
      <c r="E37" s="91" t="b">
        <v>0</v>
      </c>
      <c r="F37" s="91" t="b">
        <v>0</v>
      </c>
      <c r="G37" s="91" t="b">
        <v>0</v>
      </c>
    </row>
    <row r="38" spans="1:7" ht="15">
      <c r="A38" s="91" t="s">
        <v>889</v>
      </c>
      <c r="B38" s="91">
        <v>4</v>
      </c>
      <c r="C38" s="134">
        <v>0.006757229833140542</v>
      </c>
      <c r="D38" s="91" t="s">
        <v>932</v>
      </c>
      <c r="E38" s="91" t="b">
        <v>0</v>
      </c>
      <c r="F38" s="91" t="b">
        <v>0</v>
      </c>
      <c r="G38" s="91" t="b">
        <v>0</v>
      </c>
    </row>
    <row r="39" spans="1:7" ht="15">
      <c r="A39" s="91" t="s">
        <v>890</v>
      </c>
      <c r="B39" s="91">
        <v>4</v>
      </c>
      <c r="C39" s="134">
        <v>0.006757229833140542</v>
      </c>
      <c r="D39" s="91" t="s">
        <v>932</v>
      </c>
      <c r="E39" s="91" t="b">
        <v>0</v>
      </c>
      <c r="F39" s="91" t="b">
        <v>0</v>
      </c>
      <c r="G39" s="91" t="b">
        <v>0</v>
      </c>
    </row>
    <row r="40" spans="1:7" ht="15">
      <c r="A40" s="91" t="s">
        <v>891</v>
      </c>
      <c r="B40" s="91">
        <v>4</v>
      </c>
      <c r="C40" s="134">
        <v>0.007722007722007722</v>
      </c>
      <c r="D40" s="91" t="s">
        <v>932</v>
      </c>
      <c r="E40" s="91" t="b">
        <v>0</v>
      </c>
      <c r="F40" s="91" t="b">
        <v>0</v>
      </c>
      <c r="G40" s="91" t="b">
        <v>0</v>
      </c>
    </row>
    <row r="41" spans="1:7" ht="15">
      <c r="A41" s="91" t="s">
        <v>892</v>
      </c>
      <c r="B41" s="91">
        <v>4</v>
      </c>
      <c r="C41" s="134">
        <v>0.006757229833140542</v>
      </c>
      <c r="D41" s="91" t="s">
        <v>932</v>
      </c>
      <c r="E41" s="91" t="b">
        <v>0</v>
      </c>
      <c r="F41" s="91" t="b">
        <v>0</v>
      </c>
      <c r="G41" s="91" t="b">
        <v>0</v>
      </c>
    </row>
    <row r="42" spans="1:7" ht="15">
      <c r="A42" s="91" t="s">
        <v>893</v>
      </c>
      <c r="B42" s="91">
        <v>4</v>
      </c>
      <c r="C42" s="134">
        <v>0.006757229833140542</v>
      </c>
      <c r="D42" s="91" t="s">
        <v>932</v>
      </c>
      <c r="E42" s="91" t="b">
        <v>0</v>
      </c>
      <c r="F42" s="91" t="b">
        <v>0</v>
      </c>
      <c r="G42" s="91" t="b">
        <v>0</v>
      </c>
    </row>
    <row r="43" spans="1:7" ht="15">
      <c r="A43" s="91" t="s">
        <v>894</v>
      </c>
      <c r="B43" s="91">
        <v>4</v>
      </c>
      <c r="C43" s="134">
        <v>0.006757229833140542</v>
      </c>
      <c r="D43" s="91" t="s">
        <v>932</v>
      </c>
      <c r="E43" s="91" t="b">
        <v>0</v>
      </c>
      <c r="F43" s="91" t="b">
        <v>0</v>
      </c>
      <c r="G43" s="91" t="b">
        <v>0</v>
      </c>
    </row>
    <row r="44" spans="1:7" ht="15">
      <c r="A44" s="91" t="s">
        <v>895</v>
      </c>
      <c r="B44" s="91">
        <v>4</v>
      </c>
      <c r="C44" s="134">
        <v>0.006757229833140542</v>
      </c>
      <c r="D44" s="91" t="s">
        <v>932</v>
      </c>
      <c r="E44" s="91" t="b">
        <v>0</v>
      </c>
      <c r="F44" s="91" t="b">
        <v>0</v>
      </c>
      <c r="G44" s="91" t="b">
        <v>0</v>
      </c>
    </row>
    <row r="45" spans="1:7" ht="15">
      <c r="A45" s="91" t="s">
        <v>896</v>
      </c>
      <c r="B45" s="91">
        <v>4</v>
      </c>
      <c r="C45" s="134">
        <v>0.006757229833140542</v>
      </c>
      <c r="D45" s="91" t="s">
        <v>932</v>
      </c>
      <c r="E45" s="91" t="b">
        <v>0</v>
      </c>
      <c r="F45" s="91" t="b">
        <v>0</v>
      </c>
      <c r="G45" s="91" t="b">
        <v>0</v>
      </c>
    </row>
    <row r="46" spans="1:7" ht="15">
      <c r="A46" s="91" t="s">
        <v>897</v>
      </c>
      <c r="B46" s="91">
        <v>4</v>
      </c>
      <c r="C46" s="134">
        <v>0.006757229833140542</v>
      </c>
      <c r="D46" s="91" t="s">
        <v>932</v>
      </c>
      <c r="E46" s="91" t="b">
        <v>0</v>
      </c>
      <c r="F46" s="91" t="b">
        <v>0</v>
      </c>
      <c r="G46" s="91" t="b">
        <v>0</v>
      </c>
    </row>
    <row r="47" spans="1:7" ht="15">
      <c r="A47" s="91" t="s">
        <v>898</v>
      </c>
      <c r="B47" s="91">
        <v>4</v>
      </c>
      <c r="C47" s="134">
        <v>0.006757229833140542</v>
      </c>
      <c r="D47" s="91" t="s">
        <v>932</v>
      </c>
      <c r="E47" s="91" t="b">
        <v>0</v>
      </c>
      <c r="F47" s="91" t="b">
        <v>0</v>
      </c>
      <c r="G47" s="91" t="b">
        <v>0</v>
      </c>
    </row>
    <row r="48" spans="1:7" ht="15">
      <c r="A48" s="91" t="s">
        <v>899</v>
      </c>
      <c r="B48" s="91">
        <v>3</v>
      </c>
      <c r="C48" s="134">
        <v>0.005791505791505791</v>
      </c>
      <c r="D48" s="91" t="s">
        <v>932</v>
      </c>
      <c r="E48" s="91" t="b">
        <v>0</v>
      </c>
      <c r="F48" s="91" t="b">
        <v>0</v>
      </c>
      <c r="G48" s="91" t="b">
        <v>0</v>
      </c>
    </row>
    <row r="49" spans="1:7" ht="15">
      <c r="A49" s="91" t="s">
        <v>900</v>
      </c>
      <c r="B49" s="91">
        <v>3</v>
      </c>
      <c r="C49" s="134">
        <v>0.005791505791505791</v>
      </c>
      <c r="D49" s="91" t="s">
        <v>932</v>
      </c>
      <c r="E49" s="91" t="b">
        <v>0</v>
      </c>
      <c r="F49" s="91" t="b">
        <v>0</v>
      </c>
      <c r="G49" s="91" t="b">
        <v>0</v>
      </c>
    </row>
    <row r="50" spans="1:7" ht="15">
      <c r="A50" s="91" t="s">
        <v>901</v>
      </c>
      <c r="B50" s="91">
        <v>3</v>
      </c>
      <c r="C50" s="134">
        <v>0.005791505791505791</v>
      </c>
      <c r="D50" s="91" t="s">
        <v>932</v>
      </c>
      <c r="E50" s="91" t="b">
        <v>0</v>
      </c>
      <c r="F50" s="91" t="b">
        <v>0</v>
      </c>
      <c r="G50" s="91" t="b">
        <v>0</v>
      </c>
    </row>
    <row r="51" spans="1:7" ht="15">
      <c r="A51" s="91" t="s">
        <v>747</v>
      </c>
      <c r="B51" s="91">
        <v>3</v>
      </c>
      <c r="C51" s="134">
        <v>0.005791505791505791</v>
      </c>
      <c r="D51" s="91" t="s">
        <v>932</v>
      </c>
      <c r="E51" s="91" t="b">
        <v>0</v>
      </c>
      <c r="F51" s="91" t="b">
        <v>0</v>
      </c>
      <c r="G51" s="91" t="b">
        <v>0</v>
      </c>
    </row>
    <row r="52" spans="1:7" ht="15">
      <c r="A52" s="91" t="s">
        <v>238</v>
      </c>
      <c r="B52" s="91">
        <v>3</v>
      </c>
      <c r="C52" s="134">
        <v>0.005791505791505791</v>
      </c>
      <c r="D52" s="91" t="s">
        <v>932</v>
      </c>
      <c r="E52" s="91" t="b">
        <v>0</v>
      </c>
      <c r="F52" s="91" t="b">
        <v>0</v>
      </c>
      <c r="G52" s="91" t="b">
        <v>0</v>
      </c>
    </row>
    <row r="53" spans="1:7" ht="15">
      <c r="A53" s="91" t="s">
        <v>902</v>
      </c>
      <c r="B53" s="91">
        <v>3</v>
      </c>
      <c r="C53" s="134">
        <v>0.005791505791505791</v>
      </c>
      <c r="D53" s="91" t="s">
        <v>932</v>
      </c>
      <c r="E53" s="91" t="b">
        <v>0</v>
      </c>
      <c r="F53" s="91" t="b">
        <v>0</v>
      </c>
      <c r="G53" s="91" t="b">
        <v>0</v>
      </c>
    </row>
    <row r="54" spans="1:7" ht="15">
      <c r="A54" s="91" t="s">
        <v>903</v>
      </c>
      <c r="B54" s="91">
        <v>3</v>
      </c>
      <c r="C54" s="134">
        <v>0.005791505791505791</v>
      </c>
      <c r="D54" s="91" t="s">
        <v>932</v>
      </c>
      <c r="E54" s="91" t="b">
        <v>0</v>
      </c>
      <c r="F54" s="91" t="b">
        <v>0</v>
      </c>
      <c r="G54" s="91" t="b">
        <v>0</v>
      </c>
    </row>
    <row r="55" spans="1:7" ht="15">
      <c r="A55" s="91" t="s">
        <v>221</v>
      </c>
      <c r="B55" s="91">
        <v>3</v>
      </c>
      <c r="C55" s="134">
        <v>0.006811339338160316</v>
      </c>
      <c r="D55" s="91" t="s">
        <v>932</v>
      </c>
      <c r="E55" s="91" t="b">
        <v>0</v>
      </c>
      <c r="F55" s="91" t="b">
        <v>0</v>
      </c>
      <c r="G55" s="91" t="b">
        <v>0</v>
      </c>
    </row>
    <row r="56" spans="1:7" ht="15">
      <c r="A56" s="91" t="s">
        <v>904</v>
      </c>
      <c r="B56" s="91">
        <v>3</v>
      </c>
      <c r="C56" s="134">
        <v>0.005791505791505791</v>
      </c>
      <c r="D56" s="91" t="s">
        <v>932</v>
      </c>
      <c r="E56" s="91" t="b">
        <v>0</v>
      </c>
      <c r="F56" s="91" t="b">
        <v>0</v>
      </c>
      <c r="G56" s="91" t="b">
        <v>0</v>
      </c>
    </row>
    <row r="57" spans="1:7" ht="15">
      <c r="A57" s="91" t="s">
        <v>905</v>
      </c>
      <c r="B57" s="91">
        <v>3</v>
      </c>
      <c r="C57" s="134">
        <v>0.005791505791505791</v>
      </c>
      <c r="D57" s="91" t="s">
        <v>932</v>
      </c>
      <c r="E57" s="91" t="b">
        <v>0</v>
      </c>
      <c r="F57" s="91" t="b">
        <v>0</v>
      </c>
      <c r="G57" s="91" t="b">
        <v>0</v>
      </c>
    </row>
    <row r="58" spans="1:7" ht="15">
      <c r="A58" s="91" t="s">
        <v>906</v>
      </c>
      <c r="B58" s="91">
        <v>3</v>
      </c>
      <c r="C58" s="134">
        <v>0.005791505791505791</v>
      </c>
      <c r="D58" s="91" t="s">
        <v>932</v>
      </c>
      <c r="E58" s="91" t="b">
        <v>0</v>
      </c>
      <c r="F58" s="91" t="b">
        <v>0</v>
      </c>
      <c r="G58" s="91" t="b">
        <v>0</v>
      </c>
    </row>
    <row r="59" spans="1:7" ht="15">
      <c r="A59" s="91" t="s">
        <v>907</v>
      </c>
      <c r="B59" s="91">
        <v>3</v>
      </c>
      <c r="C59" s="134">
        <v>0.005791505791505791</v>
      </c>
      <c r="D59" s="91" t="s">
        <v>932</v>
      </c>
      <c r="E59" s="91" t="b">
        <v>0</v>
      </c>
      <c r="F59" s="91" t="b">
        <v>0</v>
      </c>
      <c r="G59" s="91" t="b">
        <v>0</v>
      </c>
    </row>
    <row r="60" spans="1:7" ht="15">
      <c r="A60" s="91" t="s">
        <v>908</v>
      </c>
      <c r="B60" s="91">
        <v>3</v>
      </c>
      <c r="C60" s="134">
        <v>0.005791505791505791</v>
      </c>
      <c r="D60" s="91" t="s">
        <v>932</v>
      </c>
      <c r="E60" s="91" t="b">
        <v>0</v>
      </c>
      <c r="F60" s="91" t="b">
        <v>0</v>
      </c>
      <c r="G60" s="91" t="b">
        <v>0</v>
      </c>
    </row>
    <row r="61" spans="1:7" ht="15">
      <c r="A61" s="91" t="s">
        <v>909</v>
      </c>
      <c r="B61" s="91">
        <v>3</v>
      </c>
      <c r="C61" s="134">
        <v>0.005791505791505791</v>
      </c>
      <c r="D61" s="91" t="s">
        <v>932</v>
      </c>
      <c r="E61" s="91" t="b">
        <v>0</v>
      </c>
      <c r="F61" s="91" t="b">
        <v>0</v>
      </c>
      <c r="G61" s="91" t="b">
        <v>0</v>
      </c>
    </row>
    <row r="62" spans="1:7" ht="15">
      <c r="A62" s="91" t="s">
        <v>910</v>
      </c>
      <c r="B62" s="91">
        <v>2</v>
      </c>
      <c r="C62" s="134">
        <v>0.004540892892106878</v>
      </c>
      <c r="D62" s="91" t="s">
        <v>932</v>
      </c>
      <c r="E62" s="91" t="b">
        <v>0</v>
      </c>
      <c r="F62" s="91" t="b">
        <v>0</v>
      </c>
      <c r="G62" s="91" t="b">
        <v>0</v>
      </c>
    </row>
    <row r="63" spans="1:7" ht="15">
      <c r="A63" s="91" t="s">
        <v>911</v>
      </c>
      <c r="B63" s="91">
        <v>2</v>
      </c>
      <c r="C63" s="134">
        <v>0.004540892892106878</v>
      </c>
      <c r="D63" s="91" t="s">
        <v>932</v>
      </c>
      <c r="E63" s="91" t="b">
        <v>0</v>
      </c>
      <c r="F63" s="91" t="b">
        <v>0</v>
      </c>
      <c r="G63" s="91" t="b">
        <v>0</v>
      </c>
    </row>
    <row r="64" spans="1:7" ht="15">
      <c r="A64" s="91" t="s">
        <v>912</v>
      </c>
      <c r="B64" s="91">
        <v>2</v>
      </c>
      <c r="C64" s="134">
        <v>0.004540892892106878</v>
      </c>
      <c r="D64" s="91" t="s">
        <v>932</v>
      </c>
      <c r="E64" s="91" t="b">
        <v>0</v>
      </c>
      <c r="F64" s="91" t="b">
        <v>0</v>
      </c>
      <c r="G64" s="91" t="b">
        <v>0</v>
      </c>
    </row>
    <row r="65" spans="1:7" ht="15">
      <c r="A65" s="91" t="s">
        <v>913</v>
      </c>
      <c r="B65" s="91">
        <v>2</v>
      </c>
      <c r="C65" s="134">
        <v>0.004540892892106878</v>
      </c>
      <c r="D65" s="91" t="s">
        <v>932</v>
      </c>
      <c r="E65" s="91" t="b">
        <v>0</v>
      </c>
      <c r="F65" s="91" t="b">
        <v>0</v>
      </c>
      <c r="G65" s="91" t="b">
        <v>0</v>
      </c>
    </row>
    <row r="66" spans="1:7" ht="15">
      <c r="A66" s="91" t="s">
        <v>914</v>
      </c>
      <c r="B66" s="91">
        <v>2</v>
      </c>
      <c r="C66" s="134">
        <v>0.004540892892106878</v>
      </c>
      <c r="D66" s="91" t="s">
        <v>932</v>
      </c>
      <c r="E66" s="91" t="b">
        <v>0</v>
      </c>
      <c r="F66" s="91" t="b">
        <v>0</v>
      </c>
      <c r="G66" s="91" t="b">
        <v>0</v>
      </c>
    </row>
    <row r="67" spans="1:7" ht="15">
      <c r="A67" s="91" t="s">
        <v>915</v>
      </c>
      <c r="B67" s="91">
        <v>2</v>
      </c>
      <c r="C67" s="134">
        <v>0.004540892892106878</v>
      </c>
      <c r="D67" s="91" t="s">
        <v>932</v>
      </c>
      <c r="E67" s="91" t="b">
        <v>0</v>
      </c>
      <c r="F67" s="91" t="b">
        <v>0</v>
      </c>
      <c r="G67" s="91" t="b">
        <v>0</v>
      </c>
    </row>
    <row r="68" spans="1:7" ht="15">
      <c r="A68" s="91" t="s">
        <v>916</v>
      </c>
      <c r="B68" s="91">
        <v>2</v>
      </c>
      <c r="C68" s="134">
        <v>0.004540892892106878</v>
      </c>
      <c r="D68" s="91" t="s">
        <v>932</v>
      </c>
      <c r="E68" s="91" t="b">
        <v>0</v>
      </c>
      <c r="F68" s="91" t="b">
        <v>0</v>
      </c>
      <c r="G68" s="91" t="b">
        <v>0</v>
      </c>
    </row>
    <row r="69" spans="1:7" ht="15">
      <c r="A69" s="91" t="s">
        <v>917</v>
      </c>
      <c r="B69" s="91">
        <v>2</v>
      </c>
      <c r="C69" s="134">
        <v>0.004540892892106878</v>
      </c>
      <c r="D69" s="91" t="s">
        <v>932</v>
      </c>
      <c r="E69" s="91" t="b">
        <v>0</v>
      </c>
      <c r="F69" s="91" t="b">
        <v>0</v>
      </c>
      <c r="G69" s="91" t="b">
        <v>0</v>
      </c>
    </row>
    <row r="70" spans="1:7" ht="15">
      <c r="A70" s="91" t="s">
        <v>918</v>
      </c>
      <c r="B70" s="91">
        <v>2</v>
      </c>
      <c r="C70" s="134">
        <v>0.004540892892106878</v>
      </c>
      <c r="D70" s="91" t="s">
        <v>932</v>
      </c>
      <c r="E70" s="91" t="b">
        <v>0</v>
      </c>
      <c r="F70" s="91" t="b">
        <v>0</v>
      </c>
      <c r="G70" s="91" t="b">
        <v>0</v>
      </c>
    </row>
    <row r="71" spans="1:7" ht="15">
      <c r="A71" s="91" t="s">
        <v>919</v>
      </c>
      <c r="B71" s="91">
        <v>2</v>
      </c>
      <c r="C71" s="134">
        <v>0.004540892892106878</v>
      </c>
      <c r="D71" s="91" t="s">
        <v>932</v>
      </c>
      <c r="E71" s="91" t="b">
        <v>0</v>
      </c>
      <c r="F71" s="91" t="b">
        <v>0</v>
      </c>
      <c r="G71" s="91" t="b">
        <v>0</v>
      </c>
    </row>
    <row r="72" spans="1:7" ht="15">
      <c r="A72" s="91" t="s">
        <v>920</v>
      </c>
      <c r="B72" s="91">
        <v>2</v>
      </c>
      <c r="C72" s="134">
        <v>0.004540892892106878</v>
      </c>
      <c r="D72" s="91" t="s">
        <v>932</v>
      </c>
      <c r="E72" s="91" t="b">
        <v>0</v>
      </c>
      <c r="F72" s="91" t="b">
        <v>0</v>
      </c>
      <c r="G72" s="91" t="b">
        <v>0</v>
      </c>
    </row>
    <row r="73" spans="1:7" ht="15">
      <c r="A73" s="91" t="s">
        <v>921</v>
      </c>
      <c r="B73" s="91">
        <v>2</v>
      </c>
      <c r="C73" s="134">
        <v>0.004540892892106878</v>
      </c>
      <c r="D73" s="91" t="s">
        <v>932</v>
      </c>
      <c r="E73" s="91" t="b">
        <v>0</v>
      </c>
      <c r="F73" s="91" t="b">
        <v>0</v>
      </c>
      <c r="G73" s="91" t="b">
        <v>0</v>
      </c>
    </row>
    <row r="74" spans="1:7" ht="15">
      <c r="A74" s="91" t="s">
        <v>922</v>
      </c>
      <c r="B74" s="91">
        <v>2</v>
      </c>
      <c r="C74" s="134">
        <v>0.004540892892106878</v>
      </c>
      <c r="D74" s="91" t="s">
        <v>932</v>
      </c>
      <c r="E74" s="91" t="b">
        <v>0</v>
      </c>
      <c r="F74" s="91" t="b">
        <v>0</v>
      </c>
      <c r="G74" s="91" t="b">
        <v>0</v>
      </c>
    </row>
    <row r="75" spans="1:7" ht="15">
      <c r="A75" s="91" t="s">
        <v>748</v>
      </c>
      <c r="B75" s="91">
        <v>2</v>
      </c>
      <c r="C75" s="134">
        <v>0.004540892892106878</v>
      </c>
      <c r="D75" s="91" t="s">
        <v>932</v>
      </c>
      <c r="E75" s="91" t="b">
        <v>0</v>
      </c>
      <c r="F75" s="91" t="b">
        <v>0</v>
      </c>
      <c r="G75" s="91" t="b">
        <v>0</v>
      </c>
    </row>
    <row r="76" spans="1:7" ht="15">
      <c r="A76" s="91" t="s">
        <v>749</v>
      </c>
      <c r="B76" s="91">
        <v>2</v>
      </c>
      <c r="C76" s="134">
        <v>0.004540892892106878</v>
      </c>
      <c r="D76" s="91" t="s">
        <v>932</v>
      </c>
      <c r="E76" s="91" t="b">
        <v>0</v>
      </c>
      <c r="F76" s="91" t="b">
        <v>0</v>
      </c>
      <c r="G76" s="91" t="b">
        <v>0</v>
      </c>
    </row>
    <row r="77" spans="1:7" ht="15">
      <c r="A77" s="91" t="s">
        <v>701</v>
      </c>
      <c r="B77" s="91">
        <v>2</v>
      </c>
      <c r="C77" s="134">
        <v>0.004540892892106878</v>
      </c>
      <c r="D77" s="91" t="s">
        <v>932</v>
      </c>
      <c r="E77" s="91" t="b">
        <v>0</v>
      </c>
      <c r="F77" s="91" t="b">
        <v>0</v>
      </c>
      <c r="G77" s="91" t="b">
        <v>0</v>
      </c>
    </row>
    <row r="78" spans="1:7" ht="15">
      <c r="A78" s="91" t="s">
        <v>227</v>
      </c>
      <c r="B78" s="91">
        <v>2</v>
      </c>
      <c r="C78" s="134">
        <v>0.004540892892106878</v>
      </c>
      <c r="D78" s="91" t="s">
        <v>932</v>
      </c>
      <c r="E78" s="91" t="b">
        <v>0</v>
      </c>
      <c r="F78" s="91" t="b">
        <v>0</v>
      </c>
      <c r="G78" s="91" t="b">
        <v>0</v>
      </c>
    </row>
    <row r="79" spans="1:7" ht="15">
      <c r="A79" s="91" t="s">
        <v>923</v>
      </c>
      <c r="B79" s="91">
        <v>2</v>
      </c>
      <c r="C79" s="134">
        <v>0.004540892892106878</v>
      </c>
      <c r="D79" s="91" t="s">
        <v>932</v>
      </c>
      <c r="E79" s="91" t="b">
        <v>0</v>
      </c>
      <c r="F79" s="91" t="b">
        <v>0</v>
      </c>
      <c r="G79" s="91" t="b">
        <v>0</v>
      </c>
    </row>
    <row r="80" spans="1:7" ht="15">
      <c r="A80" s="91" t="s">
        <v>236</v>
      </c>
      <c r="B80" s="91">
        <v>2</v>
      </c>
      <c r="C80" s="134">
        <v>0.004540892892106878</v>
      </c>
      <c r="D80" s="91" t="s">
        <v>932</v>
      </c>
      <c r="E80" s="91" t="b">
        <v>0</v>
      </c>
      <c r="F80" s="91" t="b">
        <v>0</v>
      </c>
      <c r="G80" s="91" t="b">
        <v>0</v>
      </c>
    </row>
    <row r="81" spans="1:7" ht="15">
      <c r="A81" s="91" t="s">
        <v>235</v>
      </c>
      <c r="B81" s="91">
        <v>2</v>
      </c>
      <c r="C81" s="134">
        <v>0.004540892892106878</v>
      </c>
      <c r="D81" s="91" t="s">
        <v>932</v>
      </c>
      <c r="E81" s="91" t="b">
        <v>0</v>
      </c>
      <c r="F81" s="91" t="b">
        <v>0</v>
      </c>
      <c r="G81" s="91" t="b">
        <v>0</v>
      </c>
    </row>
    <row r="82" spans="1:7" ht="15">
      <c r="A82" s="91" t="s">
        <v>234</v>
      </c>
      <c r="B82" s="91">
        <v>2</v>
      </c>
      <c r="C82" s="134">
        <v>0.004540892892106878</v>
      </c>
      <c r="D82" s="91" t="s">
        <v>932</v>
      </c>
      <c r="E82" s="91" t="b">
        <v>0</v>
      </c>
      <c r="F82" s="91" t="b">
        <v>0</v>
      </c>
      <c r="G82" s="91" t="b">
        <v>0</v>
      </c>
    </row>
    <row r="83" spans="1:7" ht="15">
      <c r="A83" s="91" t="s">
        <v>233</v>
      </c>
      <c r="B83" s="91">
        <v>2</v>
      </c>
      <c r="C83" s="134">
        <v>0.004540892892106878</v>
      </c>
      <c r="D83" s="91" t="s">
        <v>932</v>
      </c>
      <c r="E83" s="91" t="b">
        <v>0</v>
      </c>
      <c r="F83" s="91" t="b">
        <v>0</v>
      </c>
      <c r="G83" s="91" t="b">
        <v>0</v>
      </c>
    </row>
    <row r="84" spans="1:7" ht="15">
      <c r="A84" s="91" t="s">
        <v>924</v>
      </c>
      <c r="B84" s="91">
        <v>2</v>
      </c>
      <c r="C84" s="134">
        <v>0.004540892892106878</v>
      </c>
      <c r="D84" s="91" t="s">
        <v>932</v>
      </c>
      <c r="E84" s="91" t="b">
        <v>0</v>
      </c>
      <c r="F84" s="91" t="b">
        <v>0</v>
      </c>
      <c r="G84" s="91" t="b">
        <v>0</v>
      </c>
    </row>
    <row r="85" spans="1:7" ht="15">
      <c r="A85" s="91" t="s">
        <v>925</v>
      </c>
      <c r="B85" s="91">
        <v>2</v>
      </c>
      <c r="C85" s="134">
        <v>0.004540892892106878</v>
      </c>
      <c r="D85" s="91" t="s">
        <v>932</v>
      </c>
      <c r="E85" s="91" t="b">
        <v>0</v>
      </c>
      <c r="F85" s="91" t="b">
        <v>0</v>
      </c>
      <c r="G85" s="91" t="b">
        <v>0</v>
      </c>
    </row>
    <row r="86" spans="1:7" ht="15">
      <c r="A86" s="91" t="s">
        <v>926</v>
      </c>
      <c r="B86" s="91">
        <v>2</v>
      </c>
      <c r="C86" s="134">
        <v>0.004540892892106878</v>
      </c>
      <c r="D86" s="91" t="s">
        <v>932</v>
      </c>
      <c r="E86" s="91" t="b">
        <v>0</v>
      </c>
      <c r="F86" s="91" t="b">
        <v>0</v>
      </c>
      <c r="G86" s="91" t="b">
        <v>0</v>
      </c>
    </row>
    <row r="87" spans="1:7" ht="15">
      <c r="A87" s="91" t="s">
        <v>927</v>
      </c>
      <c r="B87" s="91">
        <v>2</v>
      </c>
      <c r="C87" s="134">
        <v>0.004540892892106878</v>
      </c>
      <c r="D87" s="91" t="s">
        <v>932</v>
      </c>
      <c r="E87" s="91" t="b">
        <v>0</v>
      </c>
      <c r="F87" s="91" t="b">
        <v>0</v>
      </c>
      <c r="G87" s="91" t="b">
        <v>0</v>
      </c>
    </row>
    <row r="88" spans="1:7" ht="15">
      <c r="A88" s="91" t="s">
        <v>928</v>
      </c>
      <c r="B88" s="91">
        <v>2</v>
      </c>
      <c r="C88" s="134">
        <v>0.004540892892106878</v>
      </c>
      <c r="D88" s="91" t="s">
        <v>932</v>
      </c>
      <c r="E88" s="91" t="b">
        <v>0</v>
      </c>
      <c r="F88" s="91" t="b">
        <v>0</v>
      </c>
      <c r="G88" s="91" t="b">
        <v>0</v>
      </c>
    </row>
    <row r="89" spans="1:7" ht="15">
      <c r="A89" s="91" t="s">
        <v>929</v>
      </c>
      <c r="B89" s="91">
        <v>2</v>
      </c>
      <c r="C89" s="134">
        <v>0.004540892892106878</v>
      </c>
      <c r="D89" s="91" t="s">
        <v>932</v>
      </c>
      <c r="E89" s="91" t="b">
        <v>0</v>
      </c>
      <c r="F89" s="91" t="b">
        <v>0</v>
      </c>
      <c r="G89" s="91" t="b">
        <v>0</v>
      </c>
    </row>
    <row r="90" spans="1:7" ht="15">
      <c r="A90" s="91" t="s">
        <v>726</v>
      </c>
      <c r="B90" s="91">
        <v>15</v>
      </c>
      <c r="C90" s="134">
        <v>0.0018286751915568883</v>
      </c>
      <c r="D90" s="91" t="s">
        <v>655</v>
      </c>
      <c r="E90" s="91" t="b">
        <v>0</v>
      </c>
      <c r="F90" s="91" t="b">
        <v>0</v>
      </c>
      <c r="G90" s="91" t="b">
        <v>0</v>
      </c>
    </row>
    <row r="91" spans="1:7" ht="15">
      <c r="A91" s="91" t="s">
        <v>727</v>
      </c>
      <c r="B91" s="91">
        <v>14</v>
      </c>
      <c r="C91" s="134">
        <v>0.012888381369727735</v>
      </c>
      <c r="D91" s="91" t="s">
        <v>655</v>
      </c>
      <c r="E91" s="91" t="b">
        <v>0</v>
      </c>
      <c r="F91" s="91" t="b">
        <v>0</v>
      </c>
      <c r="G91" s="91" t="b">
        <v>0</v>
      </c>
    </row>
    <row r="92" spans="1:7" ht="15">
      <c r="A92" s="91" t="s">
        <v>729</v>
      </c>
      <c r="B92" s="91">
        <v>11</v>
      </c>
      <c r="C92" s="134">
        <v>0.006088668153259917</v>
      </c>
      <c r="D92" s="91" t="s">
        <v>655</v>
      </c>
      <c r="E92" s="91" t="b">
        <v>0</v>
      </c>
      <c r="F92" s="91" t="b">
        <v>0</v>
      </c>
      <c r="G92" s="91" t="b">
        <v>0</v>
      </c>
    </row>
    <row r="93" spans="1:7" ht="15">
      <c r="A93" s="91" t="s">
        <v>732</v>
      </c>
      <c r="B93" s="91">
        <v>9</v>
      </c>
      <c r="C93" s="134">
        <v>0.006541552030872039</v>
      </c>
      <c r="D93" s="91" t="s">
        <v>655</v>
      </c>
      <c r="E93" s="91" t="b">
        <v>0</v>
      </c>
      <c r="F93" s="91" t="b">
        <v>0</v>
      </c>
      <c r="G93" s="91" t="b">
        <v>0</v>
      </c>
    </row>
    <row r="94" spans="1:7" ht="15">
      <c r="A94" s="91" t="s">
        <v>730</v>
      </c>
      <c r="B94" s="91">
        <v>9</v>
      </c>
      <c r="C94" s="134">
        <v>0.0082853880233964</v>
      </c>
      <c r="D94" s="91" t="s">
        <v>655</v>
      </c>
      <c r="E94" s="91" t="b">
        <v>0</v>
      </c>
      <c r="F94" s="91" t="b">
        <v>0</v>
      </c>
      <c r="G94" s="91" t="b">
        <v>0</v>
      </c>
    </row>
    <row r="95" spans="1:7" ht="15">
      <c r="A95" s="91" t="s">
        <v>230</v>
      </c>
      <c r="B95" s="91">
        <v>9</v>
      </c>
      <c r="C95" s="134">
        <v>0.0082853880233964</v>
      </c>
      <c r="D95" s="91" t="s">
        <v>655</v>
      </c>
      <c r="E95" s="91" t="b">
        <v>0</v>
      </c>
      <c r="F95" s="91" t="b">
        <v>0</v>
      </c>
      <c r="G95" s="91" t="b">
        <v>0</v>
      </c>
    </row>
    <row r="96" spans="1:7" ht="15">
      <c r="A96" s="91" t="s">
        <v>733</v>
      </c>
      <c r="B96" s="91">
        <v>8</v>
      </c>
      <c r="C96" s="134">
        <v>0.007364789354130135</v>
      </c>
      <c r="D96" s="91" t="s">
        <v>655</v>
      </c>
      <c r="E96" s="91" t="b">
        <v>0</v>
      </c>
      <c r="F96" s="91" t="b">
        <v>0</v>
      </c>
      <c r="G96" s="91" t="b">
        <v>0</v>
      </c>
    </row>
    <row r="97" spans="1:7" ht="15">
      <c r="A97" s="91" t="s">
        <v>728</v>
      </c>
      <c r="B97" s="91">
        <v>8</v>
      </c>
      <c r="C97" s="134">
        <v>0.01115081167559377</v>
      </c>
      <c r="D97" s="91" t="s">
        <v>655</v>
      </c>
      <c r="E97" s="91" t="b">
        <v>0</v>
      </c>
      <c r="F97" s="91" t="b">
        <v>0</v>
      </c>
      <c r="G97" s="91" t="b">
        <v>0</v>
      </c>
    </row>
    <row r="98" spans="1:7" ht="15">
      <c r="A98" s="91" t="s">
        <v>734</v>
      </c>
      <c r="B98" s="91">
        <v>5</v>
      </c>
      <c r="C98" s="134">
        <v>0.008468902108754152</v>
      </c>
      <c r="D98" s="91" t="s">
        <v>655</v>
      </c>
      <c r="E98" s="91" t="b">
        <v>0</v>
      </c>
      <c r="F98" s="91" t="b">
        <v>0</v>
      </c>
      <c r="G98" s="91" t="b">
        <v>0</v>
      </c>
    </row>
    <row r="99" spans="1:7" ht="15">
      <c r="A99" s="91" t="s">
        <v>735</v>
      </c>
      <c r="B99" s="91">
        <v>5</v>
      </c>
      <c r="C99" s="134">
        <v>0.008468902108754152</v>
      </c>
      <c r="D99" s="91" t="s">
        <v>655</v>
      </c>
      <c r="E99" s="91" t="b">
        <v>0</v>
      </c>
      <c r="F99" s="91" t="b">
        <v>0</v>
      </c>
      <c r="G99" s="91" t="b">
        <v>0</v>
      </c>
    </row>
    <row r="100" spans="1:7" ht="15">
      <c r="A100" s="91" t="s">
        <v>888</v>
      </c>
      <c r="B100" s="91">
        <v>4</v>
      </c>
      <c r="C100" s="134">
        <v>0.00824345521742842</v>
      </c>
      <c r="D100" s="91" t="s">
        <v>655</v>
      </c>
      <c r="E100" s="91" t="b">
        <v>0</v>
      </c>
      <c r="F100" s="91" t="b">
        <v>0</v>
      </c>
      <c r="G100" s="91" t="b">
        <v>0</v>
      </c>
    </row>
    <row r="101" spans="1:7" ht="15">
      <c r="A101" s="91" t="s">
        <v>889</v>
      </c>
      <c r="B101" s="91">
        <v>4</v>
      </c>
      <c r="C101" s="134">
        <v>0.00824345521742842</v>
      </c>
      <c r="D101" s="91" t="s">
        <v>655</v>
      </c>
      <c r="E101" s="91" t="b">
        <v>0</v>
      </c>
      <c r="F101" s="91" t="b">
        <v>0</v>
      </c>
      <c r="G101" s="91" t="b">
        <v>0</v>
      </c>
    </row>
    <row r="102" spans="1:7" ht="15">
      <c r="A102" s="91" t="s">
        <v>890</v>
      </c>
      <c r="B102" s="91">
        <v>4</v>
      </c>
      <c r="C102" s="134">
        <v>0.00824345521742842</v>
      </c>
      <c r="D102" s="91" t="s">
        <v>655</v>
      </c>
      <c r="E102" s="91" t="b">
        <v>0</v>
      </c>
      <c r="F102" s="91" t="b">
        <v>0</v>
      </c>
      <c r="G102" s="91" t="b">
        <v>0</v>
      </c>
    </row>
    <row r="103" spans="1:7" ht="15">
      <c r="A103" s="91" t="s">
        <v>884</v>
      </c>
      <c r="B103" s="91">
        <v>4</v>
      </c>
      <c r="C103" s="134">
        <v>0.00824345521742842</v>
      </c>
      <c r="D103" s="91" t="s">
        <v>655</v>
      </c>
      <c r="E103" s="91" t="b">
        <v>0</v>
      </c>
      <c r="F103" s="91" t="b">
        <v>0</v>
      </c>
      <c r="G103" s="91" t="b">
        <v>0</v>
      </c>
    </row>
    <row r="104" spans="1:7" ht="15">
      <c r="A104" s="91" t="s">
        <v>885</v>
      </c>
      <c r="B104" s="91">
        <v>4</v>
      </c>
      <c r="C104" s="134">
        <v>0.00824345521742842</v>
      </c>
      <c r="D104" s="91" t="s">
        <v>655</v>
      </c>
      <c r="E104" s="91" t="b">
        <v>0</v>
      </c>
      <c r="F104" s="91" t="b">
        <v>0</v>
      </c>
      <c r="G104" s="91" t="b">
        <v>0</v>
      </c>
    </row>
    <row r="105" spans="1:7" ht="15">
      <c r="A105" s="91" t="s">
        <v>886</v>
      </c>
      <c r="B105" s="91">
        <v>4</v>
      </c>
      <c r="C105" s="134">
        <v>0.00824345521742842</v>
      </c>
      <c r="D105" s="91" t="s">
        <v>655</v>
      </c>
      <c r="E105" s="91" t="b">
        <v>0</v>
      </c>
      <c r="F105" s="91" t="b">
        <v>0</v>
      </c>
      <c r="G105" s="91" t="b">
        <v>0</v>
      </c>
    </row>
    <row r="106" spans="1:7" ht="15">
      <c r="A106" s="91" t="s">
        <v>887</v>
      </c>
      <c r="B106" s="91">
        <v>4</v>
      </c>
      <c r="C106" s="134">
        <v>0.00824345521742842</v>
      </c>
      <c r="D106" s="91" t="s">
        <v>655</v>
      </c>
      <c r="E106" s="91" t="b">
        <v>0</v>
      </c>
      <c r="F106" s="91" t="b">
        <v>0</v>
      </c>
      <c r="G106" s="91" t="b">
        <v>0</v>
      </c>
    </row>
    <row r="107" spans="1:7" ht="15">
      <c r="A107" s="91" t="s">
        <v>231</v>
      </c>
      <c r="B107" s="91">
        <v>4</v>
      </c>
      <c r="C107" s="134">
        <v>0.00824345521742842</v>
      </c>
      <c r="D107" s="91" t="s">
        <v>655</v>
      </c>
      <c r="E107" s="91" t="b">
        <v>0</v>
      </c>
      <c r="F107" s="91" t="b">
        <v>0</v>
      </c>
      <c r="G107" s="91" t="b">
        <v>0</v>
      </c>
    </row>
    <row r="108" spans="1:7" ht="15">
      <c r="A108" s="91" t="s">
        <v>899</v>
      </c>
      <c r="B108" s="91">
        <v>3</v>
      </c>
      <c r="C108" s="134">
        <v>0.007602349783620177</v>
      </c>
      <c r="D108" s="91" t="s">
        <v>655</v>
      </c>
      <c r="E108" s="91" t="b">
        <v>0</v>
      </c>
      <c r="F108" s="91" t="b">
        <v>0</v>
      </c>
      <c r="G108" s="91" t="b">
        <v>0</v>
      </c>
    </row>
    <row r="109" spans="1:7" ht="15">
      <c r="A109" s="91" t="s">
        <v>900</v>
      </c>
      <c r="B109" s="91">
        <v>3</v>
      </c>
      <c r="C109" s="134">
        <v>0.007602349783620177</v>
      </c>
      <c r="D109" s="91" t="s">
        <v>655</v>
      </c>
      <c r="E109" s="91" t="b">
        <v>0</v>
      </c>
      <c r="F109" s="91" t="b">
        <v>0</v>
      </c>
      <c r="G109" s="91" t="b">
        <v>0</v>
      </c>
    </row>
    <row r="110" spans="1:7" ht="15">
      <c r="A110" s="91" t="s">
        <v>904</v>
      </c>
      <c r="B110" s="91">
        <v>3</v>
      </c>
      <c r="C110" s="134">
        <v>0.007602349783620177</v>
      </c>
      <c r="D110" s="91" t="s">
        <v>655</v>
      </c>
      <c r="E110" s="91" t="b">
        <v>0</v>
      </c>
      <c r="F110" s="91" t="b">
        <v>0</v>
      </c>
      <c r="G110" s="91" t="b">
        <v>0</v>
      </c>
    </row>
    <row r="111" spans="1:7" ht="15">
      <c r="A111" s="91" t="s">
        <v>905</v>
      </c>
      <c r="B111" s="91">
        <v>3</v>
      </c>
      <c r="C111" s="134">
        <v>0.007602349783620177</v>
      </c>
      <c r="D111" s="91" t="s">
        <v>655</v>
      </c>
      <c r="E111" s="91" t="b">
        <v>0</v>
      </c>
      <c r="F111" s="91" t="b">
        <v>0</v>
      </c>
      <c r="G111" s="91" t="b">
        <v>0</v>
      </c>
    </row>
    <row r="112" spans="1:7" ht="15">
      <c r="A112" s="91" t="s">
        <v>906</v>
      </c>
      <c r="B112" s="91">
        <v>3</v>
      </c>
      <c r="C112" s="134">
        <v>0.007602349783620177</v>
      </c>
      <c r="D112" s="91" t="s">
        <v>655</v>
      </c>
      <c r="E112" s="91" t="b">
        <v>0</v>
      </c>
      <c r="F112" s="91" t="b">
        <v>0</v>
      </c>
      <c r="G112" s="91" t="b">
        <v>0</v>
      </c>
    </row>
    <row r="113" spans="1:7" ht="15">
      <c r="A113" s="91" t="s">
        <v>907</v>
      </c>
      <c r="B113" s="91">
        <v>3</v>
      </c>
      <c r="C113" s="134">
        <v>0.007602349783620177</v>
      </c>
      <c r="D113" s="91" t="s">
        <v>655</v>
      </c>
      <c r="E113" s="91" t="b">
        <v>0</v>
      </c>
      <c r="F113" s="91" t="b">
        <v>0</v>
      </c>
      <c r="G113" s="91" t="b">
        <v>0</v>
      </c>
    </row>
    <row r="114" spans="1:7" ht="15">
      <c r="A114" s="91" t="s">
        <v>908</v>
      </c>
      <c r="B114" s="91">
        <v>3</v>
      </c>
      <c r="C114" s="134">
        <v>0.007602349783620177</v>
      </c>
      <c r="D114" s="91" t="s">
        <v>655</v>
      </c>
      <c r="E114" s="91" t="b">
        <v>0</v>
      </c>
      <c r="F114" s="91" t="b">
        <v>0</v>
      </c>
      <c r="G114" s="91" t="b">
        <v>0</v>
      </c>
    </row>
    <row r="115" spans="1:7" ht="15">
      <c r="A115" s="91" t="s">
        <v>879</v>
      </c>
      <c r="B115" s="91">
        <v>3</v>
      </c>
      <c r="C115" s="134">
        <v>0.007602349783620177</v>
      </c>
      <c r="D115" s="91" t="s">
        <v>655</v>
      </c>
      <c r="E115" s="91" t="b">
        <v>0</v>
      </c>
      <c r="F115" s="91" t="b">
        <v>0</v>
      </c>
      <c r="G115" s="91" t="b">
        <v>0</v>
      </c>
    </row>
    <row r="116" spans="1:7" ht="15">
      <c r="A116" s="91" t="s">
        <v>909</v>
      </c>
      <c r="B116" s="91">
        <v>3</v>
      </c>
      <c r="C116" s="134">
        <v>0.007602349783620177</v>
      </c>
      <c r="D116" s="91" t="s">
        <v>655</v>
      </c>
      <c r="E116" s="91" t="b">
        <v>0</v>
      </c>
      <c r="F116" s="91" t="b">
        <v>0</v>
      </c>
      <c r="G116" s="91" t="b">
        <v>0</v>
      </c>
    </row>
    <row r="117" spans="1:7" ht="15">
      <c r="A117" s="91" t="s">
        <v>901</v>
      </c>
      <c r="B117" s="91">
        <v>3</v>
      </c>
      <c r="C117" s="134">
        <v>0.007602349783620177</v>
      </c>
      <c r="D117" s="91" t="s">
        <v>655</v>
      </c>
      <c r="E117" s="91" t="b">
        <v>0</v>
      </c>
      <c r="F117" s="91" t="b">
        <v>0</v>
      </c>
      <c r="G117" s="91" t="b">
        <v>0</v>
      </c>
    </row>
    <row r="118" spans="1:7" ht="15">
      <c r="A118" s="91" t="s">
        <v>892</v>
      </c>
      <c r="B118" s="91">
        <v>3</v>
      </c>
      <c r="C118" s="134">
        <v>0.007602349783620177</v>
      </c>
      <c r="D118" s="91" t="s">
        <v>655</v>
      </c>
      <c r="E118" s="91" t="b">
        <v>0</v>
      </c>
      <c r="F118" s="91" t="b">
        <v>0</v>
      </c>
      <c r="G118" s="91" t="b">
        <v>0</v>
      </c>
    </row>
    <row r="119" spans="1:7" ht="15">
      <c r="A119" s="91" t="s">
        <v>893</v>
      </c>
      <c r="B119" s="91">
        <v>3</v>
      </c>
      <c r="C119" s="134">
        <v>0.007602349783620177</v>
      </c>
      <c r="D119" s="91" t="s">
        <v>655</v>
      </c>
      <c r="E119" s="91" t="b">
        <v>0</v>
      </c>
      <c r="F119" s="91" t="b">
        <v>0</v>
      </c>
      <c r="G119" s="91" t="b">
        <v>0</v>
      </c>
    </row>
    <row r="120" spans="1:7" ht="15">
      <c r="A120" s="91" t="s">
        <v>737</v>
      </c>
      <c r="B120" s="91">
        <v>3</v>
      </c>
      <c r="C120" s="134">
        <v>0.009603386818343827</v>
      </c>
      <c r="D120" s="91" t="s">
        <v>655</v>
      </c>
      <c r="E120" s="91" t="b">
        <v>0</v>
      </c>
      <c r="F120" s="91" t="b">
        <v>0</v>
      </c>
      <c r="G120" s="91" t="b">
        <v>0</v>
      </c>
    </row>
    <row r="121" spans="1:7" ht="15">
      <c r="A121" s="91" t="s">
        <v>891</v>
      </c>
      <c r="B121" s="91">
        <v>3</v>
      </c>
      <c r="C121" s="134">
        <v>0.009603386818343827</v>
      </c>
      <c r="D121" s="91" t="s">
        <v>655</v>
      </c>
      <c r="E121" s="91" t="b">
        <v>0</v>
      </c>
      <c r="F121" s="91" t="b">
        <v>0</v>
      </c>
      <c r="G121" s="91" t="b">
        <v>0</v>
      </c>
    </row>
    <row r="122" spans="1:7" ht="15">
      <c r="A122" s="91" t="s">
        <v>894</v>
      </c>
      <c r="B122" s="91">
        <v>3</v>
      </c>
      <c r="C122" s="134">
        <v>0.007602349783620177</v>
      </c>
      <c r="D122" s="91" t="s">
        <v>655</v>
      </c>
      <c r="E122" s="91" t="b">
        <v>0</v>
      </c>
      <c r="F122" s="91" t="b">
        <v>0</v>
      </c>
      <c r="G122" s="91" t="b">
        <v>0</v>
      </c>
    </row>
    <row r="123" spans="1:7" ht="15">
      <c r="A123" s="91" t="s">
        <v>895</v>
      </c>
      <c r="B123" s="91">
        <v>3</v>
      </c>
      <c r="C123" s="134">
        <v>0.007602349783620177</v>
      </c>
      <c r="D123" s="91" t="s">
        <v>655</v>
      </c>
      <c r="E123" s="91" t="b">
        <v>0</v>
      </c>
      <c r="F123" s="91" t="b">
        <v>0</v>
      </c>
      <c r="G123" s="91" t="b">
        <v>0</v>
      </c>
    </row>
    <row r="124" spans="1:7" ht="15">
      <c r="A124" s="91" t="s">
        <v>896</v>
      </c>
      <c r="B124" s="91">
        <v>3</v>
      </c>
      <c r="C124" s="134">
        <v>0.007602349783620177</v>
      </c>
      <c r="D124" s="91" t="s">
        <v>655</v>
      </c>
      <c r="E124" s="91" t="b">
        <v>0</v>
      </c>
      <c r="F124" s="91" t="b">
        <v>0</v>
      </c>
      <c r="G124" s="91" t="b">
        <v>0</v>
      </c>
    </row>
    <row r="125" spans="1:7" ht="15">
      <c r="A125" s="91" t="s">
        <v>897</v>
      </c>
      <c r="B125" s="91">
        <v>3</v>
      </c>
      <c r="C125" s="134">
        <v>0.007602349783620177</v>
      </c>
      <c r="D125" s="91" t="s">
        <v>655</v>
      </c>
      <c r="E125" s="91" t="b">
        <v>0</v>
      </c>
      <c r="F125" s="91" t="b">
        <v>0</v>
      </c>
      <c r="G125" s="91" t="b">
        <v>0</v>
      </c>
    </row>
    <row r="126" spans="1:7" ht="15">
      <c r="A126" s="91" t="s">
        <v>898</v>
      </c>
      <c r="B126" s="91">
        <v>3</v>
      </c>
      <c r="C126" s="134">
        <v>0.007602349783620177</v>
      </c>
      <c r="D126" s="91" t="s">
        <v>655</v>
      </c>
      <c r="E126" s="91" t="b">
        <v>0</v>
      </c>
      <c r="F126" s="91" t="b">
        <v>0</v>
      </c>
      <c r="G126" s="91" t="b">
        <v>0</v>
      </c>
    </row>
    <row r="127" spans="1:7" ht="15">
      <c r="A127" s="91" t="s">
        <v>902</v>
      </c>
      <c r="B127" s="91">
        <v>3</v>
      </c>
      <c r="C127" s="134">
        <v>0.007602349783620177</v>
      </c>
      <c r="D127" s="91" t="s">
        <v>655</v>
      </c>
      <c r="E127" s="91" t="b">
        <v>0</v>
      </c>
      <c r="F127" s="91" t="b">
        <v>0</v>
      </c>
      <c r="G127" s="91" t="b">
        <v>0</v>
      </c>
    </row>
    <row r="128" spans="1:7" ht="15">
      <c r="A128" s="91" t="s">
        <v>910</v>
      </c>
      <c r="B128" s="91">
        <v>2</v>
      </c>
      <c r="C128" s="134">
        <v>0.0064022578788958855</v>
      </c>
      <c r="D128" s="91" t="s">
        <v>655</v>
      </c>
      <c r="E128" s="91" t="b">
        <v>0</v>
      </c>
      <c r="F128" s="91" t="b">
        <v>0</v>
      </c>
      <c r="G128" s="91" t="b">
        <v>0</v>
      </c>
    </row>
    <row r="129" spans="1:7" ht="15">
      <c r="A129" s="91" t="s">
        <v>911</v>
      </c>
      <c r="B129" s="91">
        <v>2</v>
      </c>
      <c r="C129" s="134">
        <v>0.0064022578788958855</v>
      </c>
      <c r="D129" s="91" t="s">
        <v>655</v>
      </c>
      <c r="E129" s="91" t="b">
        <v>0</v>
      </c>
      <c r="F129" s="91" t="b">
        <v>0</v>
      </c>
      <c r="G129" s="91" t="b">
        <v>0</v>
      </c>
    </row>
    <row r="130" spans="1:7" ht="15">
      <c r="A130" s="91" t="s">
        <v>926</v>
      </c>
      <c r="B130" s="91">
        <v>2</v>
      </c>
      <c r="C130" s="134">
        <v>0.0064022578788958855</v>
      </c>
      <c r="D130" s="91" t="s">
        <v>655</v>
      </c>
      <c r="E130" s="91" t="b">
        <v>0</v>
      </c>
      <c r="F130" s="91" t="b">
        <v>0</v>
      </c>
      <c r="G130" s="91" t="b">
        <v>0</v>
      </c>
    </row>
    <row r="131" spans="1:7" ht="15">
      <c r="A131" s="91" t="s">
        <v>927</v>
      </c>
      <c r="B131" s="91">
        <v>2</v>
      </c>
      <c r="C131" s="134">
        <v>0.0064022578788958855</v>
      </c>
      <c r="D131" s="91" t="s">
        <v>655</v>
      </c>
      <c r="E131" s="91" t="b">
        <v>0</v>
      </c>
      <c r="F131" s="91" t="b">
        <v>0</v>
      </c>
      <c r="G131" s="91" t="b">
        <v>0</v>
      </c>
    </row>
    <row r="132" spans="1:7" ht="15">
      <c r="A132" s="91" t="s">
        <v>928</v>
      </c>
      <c r="B132" s="91">
        <v>2</v>
      </c>
      <c r="C132" s="134">
        <v>0.0064022578788958855</v>
      </c>
      <c r="D132" s="91" t="s">
        <v>655</v>
      </c>
      <c r="E132" s="91" t="b">
        <v>0</v>
      </c>
      <c r="F132" s="91" t="b">
        <v>0</v>
      </c>
      <c r="G132" s="91" t="b">
        <v>0</v>
      </c>
    </row>
    <row r="133" spans="1:7" ht="15">
      <c r="A133" s="91" t="s">
        <v>227</v>
      </c>
      <c r="B133" s="91">
        <v>2</v>
      </c>
      <c r="C133" s="134">
        <v>0.0064022578788958855</v>
      </c>
      <c r="D133" s="91" t="s">
        <v>655</v>
      </c>
      <c r="E133" s="91" t="b">
        <v>0</v>
      </c>
      <c r="F133" s="91" t="b">
        <v>0</v>
      </c>
      <c r="G133" s="91" t="b">
        <v>0</v>
      </c>
    </row>
    <row r="134" spans="1:7" ht="15">
      <c r="A134" s="91" t="s">
        <v>912</v>
      </c>
      <c r="B134" s="91">
        <v>2</v>
      </c>
      <c r="C134" s="134">
        <v>0.0064022578788958855</v>
      </c>
      <c r="D134" s="91" t="s">
        <v>655</v>
      </c>
      <c r="E134" s="91" t="b">
        <v>0</v>
      </c>
      <c r="F134" s="91" t="b">
        <v>0</v>
      </c>
      <c r="G134" s="91" t="b">
        <v>0</v>
      </c>
    </row>
    <row r="135" spans="1:7" ht="15">
      <c r="A135" s="91" t="s">
        <v>913</v>
      </c>
      <c r="B135" s="91">
        <v>2</v>
      </c>
      <c r="C135" s="134">
        <v>0.0064022578788958855</v>
      </c>
      <c r="D135" s="91" t="s">
        <v>655</v>
      </c>
      <c r="E135" s="91" t="b">
        <v>0</v>
      </c>
      <c r="F135" s="91" t="b">
        <v>0</v>
      </c>
      <c r="G135" s="91" t="b">
        <v>0</v>
      </c>
    </row>
    <row r="136" spans="1:7" ht="15">
      <c r="A136" s="91" t="s">
        <v>914</v>
      </c>
      <c r="B136" s="91">
        <v>2</v>
      </c>
      <c r="C136" s="134">
        <v>0.0064022578788958855</v>
      </c>
      <c r="D136" s="91" t="s">
        <v>655</v>
      </c>
      <c r="E136" s="91" t="b">
        <v>0</v>
      </c>
      <c r="F136" s="91" t="b">
        <v>0</v>
      </c>
      <c r="G136" s="91" t="b">
        <v>0</v>
      </c>
    </row>
    <row r="137" spans="1:7" ht="15">
      <c r="A137" s="91" t="s">
        <v>915</v>
      </c>
      <c r="B137" s="91">
        <v>2</v>
      </c>
      <c r="C137" s="134">
        <v>0.0064022578788958855</v>
      </c>
      <c r="D137" s="91" t="s">
        <v>655</v>
      </c>
      <c r="E137" s="91" t="b">
        <v>0</v>
      </c>
      <c r="F137" s="91" t="b">
        <v>0</v>
      </c>
      <c r="G137" s="91" t="b">
        <v>0</v>
      </c>
    </row>
    <row r="138" spans="1:7" ht="15">
      <c r="A138" s="91" t="s">
        <v>916</v>
      </c>
      <c r="B138" s="91">
        <v>2</v>
      </c>
      <c r="C138" s="134">
        <v>0.0064022578788958855</v>
      </c>
      <c r="D138" s="91" t="s">
        <v>655</v>
      </c>
      <c r="E138" s="91" t="b">
        <v>0</v>
      </c>
      <c r="F138" s="91" t="b">
        <v>0</v>
      </c>
      <c r="G138" s="91" t="b">
        <v>0</v>
      </c>
    </row>
    <row r="139" spans="1:7" ht="15">
      <c r="A139" s="91" t="s">
        <v>917</v>
      </c>
      <c r="B139" s="91">
        <v>2</v>
      </c>
      <c r="C139" s="134">
        <v>0.0064022578788958855</v>
      </c>
      <c r="D139" s="91" t="s">
        <v>655</v>
      </c>
      <c r="E139" s="91" t="b">
        <v>0</v>
      </c>
      <c r="F139" s="91" t="b">
        <v>0</v>
      </c>
      <c r="G139" s="91" t="b">
        <v>0</v>
      </c>
    </row>
    <row r="140" spans="1:7" ht="15">
      <c r="A140" s="91" t="s">
        <v>918</v>
      </c>
      <c r="B140" s="91">
        <v>2</v>
      </c>
      <c r="C140" s="134">
        <v>0.0064022578788958855</v>
      </c>
      <c r="D140" s="91" t="s">
        <v>655</v>
      </c>
      <c r="E140" s="91" t="b">
        <v>0</v>
      </c>
      <c r="F140" s="91" t="b">
        <v>0</v>
      </c>
      <c r="G140" s="91" t="b">
        <v>0</v>
      </c>
    </row>
    <row r="141" spans="1:7" ht="15">
      <c r="A141" s="91" t="s">
        <v>919</v>
      </c>
      <c r="B141" s="91">
        <v>2</v>
      </c>
      <c r="C141" s="134">
        <v>0.0064022578788958855</v>
      </c>
      <c r="D141" s="91" t="s">
        <v>655</v>
      </c>
      <c r="E141" s="91" t="b">
        <v>0</v>
      </c>
      <c r="F141" s="91" t="b">
        <v>0</v>
      </c>
      <c r="G141" s="91" t="b">
        <v>0</v>
      </c>
    </row>
    <row r="142" spans="1:7" ht="15">
      <c r="A142" s="91" t="s">
        <v>920</v>
      </c>
      <c r="B142" s="91">
        <v>2</v>
      </c>
      <c r="C142" s="134">
        <v>0.0064022578788958855</v>
      </c>
      <c r="D142" s="91" t="s">
        <v>655</v>
      </c>
      <c r="E142" s="91" t="b">
        <v>0</v>
      </c>
      <c r="F142" s="91" t="b">
        <v>0</v>
      </c>
      <c r="G142" s="91" t="b">
        <v>0</v>
      </c>
    </row>
    <row r="143" spans="1:7" ht="15">
      <c r="A143" s="91" t="s">
        <v>921</v>
      </c>
      <c r="B143" s="91">
        <v>2</v>
      </c>
      <c r="C143" s="134">
        <v>0.0064022578788958855</v>
      </c>
      <c r="D143" s="91" t="s">
        <v>655</v>
      </c>
      <c r="E143" s="91" t="b">
        <v>0</v>
      </c>
      <c r="F143" s="91" t="b">
        <v>0</v>
      </c>
      <c r="G143" s="91" t="b">
        <v>0</v>
      </c>
    </row>
    <row r="144" spans="1:7" ht="15">
      <c r="A144" s="91" t="s">
        <v>922</v>
      </c>
      <c r="B144" s="91">
        <v>2</v>
      </c>
      <c r="C144" s="134">
        <v>0.0064022578788958855</v>
      </c>
      <c r="D144" s="91" t="s">
        <v>655</v>
      </c>
      <c r="E144" s="91" t="b">
        <v>0</v>
      </c>
      <c r="F144" s="91" t="b">
        <v>0</v>
      </c>
      <c r="G144" s="91" t="b">
        <v>0</v>
      </c>
    </row>
    <row r="145" spans="1:7" ht="15">
      <c r="A145" s="91" t="s">
        <v>726</v>
      </c>
      <c r="B145" s="91">
        <v>8</v>
      </c>
      <c r="C145" s="134">
        <v>0</v>
      </c>
      <c r="D145" s="91" t="s">
        <v>656</v>
      </c>
      <c r="E145" s="91" t="b">
        <v>0</v>
      </c>
      <c r="F145" s="91" t="b">
        <v>0</v>
      </c>
      <c r="G145" s="91" t="b">
        <v>0</v>
      </c>
    </row>
    <row r="146" spans="1:7" ht="15">
      <c r="A146" s="91" t="s">
        <v>737</v>
      </c>
      <c r="B146" s="91">
        <v>8</v>
      </c>
      <c r="C146" s="134">
        <v>0</v>
      </c>
      <c r="D146" s="91" t="s">
        <v>656</v>
      </c>
      <c r="E146" s="91" t="b">
        <v>0</v>
      </c>
      <c r="F146" s="91" t="b">
        <v>0</v>
      </c>
      <c r="G146" s="91" t="b">
        <v>0</v>
      </c>
    </row>
    <row r="147" spans="1:7" ht="15">
      <c r="A147" s="91" t="s">
        <v>738</v>
      </c>
      <c r="B147" s="91">
        <v>8</v>
      </c>
      <c r="C147" s="134">
        <v>0</v>
      </c>
      <c r="D147" s="91" t="s">
        <v>656</v>
      </c>
      <c r="E147" s="91" t="b">
        <v>0</v>
      </c>
      <c r="F147" s="91" t="b">
        <v>0</v>
      </c>
      <c r="G147" s="91" t="b">
        <v>0</v>
      </c>
    </row>
    <row r="148" spans="1:7" ht="15">
      <c r="A148" s="91" t="s">
        <v>739</v>
      </c>
      <c r="B148" s="91">
        <v>8</v>
      </c>
      <c r="C148" s="134">
        <v>0</v>
      </c>
      <c r="D148" s="91" t="s">
        <v>656</v>
      </c>
      <c r="E148" s="91" t="b">
        <v>0</v>
      </c>
      <c r="F148" s="91" t="b">
        <v>0</v>
      </c>
      <c r="G148" s="91" t="b">
        <v>0</v>
      </c>
    </row>
    <row r="149" spans="1:7" ht="15">
      <c r="A149" s="91" t="s">
        <v>740</v>
      </c>
      <c r="B149" s="91">
        <v>8</v>
      </c>
      <c r="C149" s="134">
        <v>0</v>
      </c>
      <c r="D149" s="91" t="s">
        <v>656</v>
      </c>
      <c r="E149" s="91" t="b">
        <v>0</v>
      </c>
      <c r="F149" s="91" t="b">
        <v>0</v>
      </c>
      <c r="G149" s="91" t="b">
        <v>0</v>
      </c>
    </row>
    <row r="150" spans="1:7" ht="15">
      <c r="A150" s="91" t="s">
        <v>741</v>
      </c>
      <c r="B150" s="91">
        <v>8</v>
      </c>
      <c r="C150" s="134">
        <v>0</v>
      </c>
      <c r="D150" s="91" t="s">
        <v>656</v>
      </c>
      <c r="E150" s="91" t="b">
        <v>0</v>
      </c>
      <c r="F150" s="91" t="b">
        <v>0</v>
      </c>
      <c r="G150" s="91" t="b">
        <v>0</v>
      </c>
    </row>
    <row r="151" spans="1:7" ht="15">
      <c r="A151" s="91" t="s">
        <v>742</v>
      </c>
      <c r="B151" s="91">
        <v>8</v>
      </c>
      <c r="C151" s="134">
        <v>0</v>
      </c>
      <c r="D151" s="91" t="s">
        <v>656</v>
      </c>
      <c r="E151" s="91" t="b">
        <v>0</v>
      </c>
      <c r="F151" s="91" t="b">
        <v>0</v>
      </c>
      <c r="G151" s="91" t="b">
        <v>0</v>
      </c>
    </row>
    <row r="152" spans="1:7" ht="15">
      <c r="A152" s="91" t="s">
        <v>743</v>
      </c>
      <c r="B152" s="91">
        <v>8</v>
      </c>
      <c r="C152" s="134">
        <v>0</v>
      </c>
      <c r="D152" s="91" t="s">
        <v>656</v>
      </c>
      <c r="E152" s="91" t="b">
        <v>0</v>
      </c>
      <c r="F152" s="91" t="b">
        <v>0</v>
      </c>
      <c r="G152" s="91" t="b">
        <v>0</v>
      </c>
    </row>
    <row r="153" spans="1:7" ht="15">
      <c r="A153" s="91" t="s">
        <v>744</v>
      </c>
      <c r="B153" s="91">
        <v>8</v>
      </c>
      <c r="C153" s="134">
        <v>0</v>
      </c>
      <c r="D153" s="91" t="s">
        <v>656</v>
      </c>
      <c r="E153" s="91" t="b">
        <v>0</v>
      </c>
      <c r="F153" s="91" t="b">
        <v>0</v>
      </c>
      <c r="G153" s="91" t="b">
        <v>0</v>
      </c>
    </row>
    <row r="154" spans="1:7" ht="15">
      <c r="A154" s="91" t="s">
        <v>745</v>
      </c>
      <c r="B154" s="91">
        <v>8</v>
      </c>
      <c r="C154" s="134">
        <v>0</v>
      </c>
      <c r="D154" s="91" t="s">
        <v>656</v>
      </c>
      <c r="E154" s="91" t="b">
        <v>0</v>
      </c>
      <c r="F154" s="91" t="b">
        <v>0</v>
      </c>
      <c r="G154" s="91" t="b">
        <v>0</v>
      </c>
    </row>
    <row r="155" spans="1:7" ht="15">
      <c r="A155" s="91" t="s">
        <v>880</v>
      </c>
      <c r="B155" s="91">
        <v>8</v>
      </c>
      <c r="C155" s="134">
        <v>0</v>
      </c>
      <c r="D155" s="91" t="s">
        <v>656</v>
      </c>
      <c r="E155" s="91" t="b">
        <v>0</v>
      </c>
      <c r="F155" s="91" t="b">
        <v>0</v>
      </c>
      <c r="G155" s="91" t="b">
        <v>0</v>
      </c>
    </row>
    <row r="156" spans="1:7" ht="15">
      <c r="A156" s="91" t="s">
        <v>220</v>
      </c>
      <c r="B156" s="91">
        <v>7</v>
      </c>
      <c r="C156" s="134">
        <v>0.002761521284651749</v>
      </c>
      <c r="D156" s="91" t="s">
        <v>656</v>
      </c>
      <c r="E156" s="91" t="b">
        <v>0</v>
      </c>
      <c r="F156" s="91" t="b">
        <v>0</v>
      </c>
      <c r="G156" s="91" t="b">
        <v>0</v>
      </c>
    </row>
    <row r="157" spans="1:7" ht="15">
      <c r="A157" s="91" t="s">
        <v>881</v>
      </c>
      <c r="B157" s="91">
        <v>6</v>
      </c>
      <c r="C157" s="134">
        <v>0.005099540269726527</v>
      </c>
      <c r="D157" s="91" t="s">
        <v>656</v>
      </c>
      <c r="E157" s="91" t="b">
        <v>0</v>
      </c>
      <c r="F157" s="91" t="b">
        <v>0</v>
      </c>
      <c r="G157" s="91" t="b">
        <v>0</v>
      </c>
    </row>
    <row r="158" spans="1:7" ht="15">
      <c r="A158" s="91" t="s">
        <v>882</v>
      </c>
      <c r="B158" s="91">
        <v>6</v>
      </c>
      <c r="C158" s="134">
        <v>0.005099540269726527</v>
      </c>
      <c r="D158" s="91" t="s">
        <v>656</v>
      </c>
      <c r="E158" s="91" t="b">
        <v>0</v>
      </c>
      <c r="F158" s="91" t="b">
        <v>0</v>
      </c>
      <c r="G158" s="91" t="b">
        <v>0</v>
      </c>
    </row>
    <row r="159" spans="1:7" ht="15">
      <c r="A159" s="91" t="s">
        <v>883</v>
      </c>
      <c r="B159" s="91">
        <v>6</v>
      </c>
      <c r="C159" s="134">
        <v>0.005099540269726527</v>
      </c>
      <c r="D159" s="91" t="s">
        <v>656</v>
      </c>
      <c r="E159" s="91" t="b">
        <v>0</v>
      </c>
      <c r="F159" s="91" t="b">
        <v>0</v>
      </c>
      <c r="G159" s="91" t="b">
        <v>0</v>
      </c>
    </row>
    <row r="160" spans="1:7" ht="15">
      <c r="A160" s="91" t="s">
        <v>728</v>
      </c>
      <c r="B160" s="91">
        <v>6</v>
      </c>
      <c r="C160" s="134">
        <v>0.005099540269726527</v>
      </c>
      <c r="D160" s="91" t="s">
        <v>656</v>
      </c>
      <c r="E160" s="91" t="b">
        <v>0</v>
      </c>
      <c r="F160" s="91" t="b">
        <v>0</v>
      </c>
      <c r="G160" s="91" t="b">
        <v>0</v>
      </c>
    </row>
    <row r="161" spans="1:7" ht="15">
      <c r="A161" s="91" t="s">
        <v>879</v>
      </c>
      <c r="B161" s="91">
        <v>5</v>
      </c>
      <c r="C161" s="134">
        <v>0.014488732390213645</v>
      </c>
      <c r="D161" s="91" t="s">
        <v>656</v>
      </c>
      <c r="E161" s="91" t="b">
        <v>0</v>
      </c>
      <c r="F161" s="91" t="b">
        <v>0</v>
      </c>
      <c r="G161" s="91" t="b">
        <v>0</v>
      </c>
    </row>
    <row r="162" spans="1:7" ht="15">
      <c r="A162" s="91" t="s">
        <v>221</v>
      </c>
      <c r="B162" s="91">
        <v>3</v>
      </c>
      <c r="C162" s="134">
        <v>0.012286938598529844</v>
      </c>
      <c r="D162" s="91" t="s">
        <v>656</v>
      </c>
      <c r="E162" s="91" t="b">
        <v>0</v>
      </c>
      <c r="F162" s="91" t="b">
        <v>0</v>
      </c>
      <c r="G162" s="91" t="b">
        <v>0</v>
      </c>
    </row>
    <row r="163" spans="1:7" ht="15">
      <c r="A163" s="91" t="s">
        <v>236</v>
      </c>
      <c r="B163" s="91">
        <v>2</v>
      </c>
      <c r="C163" s="134">
        <v>0.008191292399019896</v>
      </c>
      <c r="D163" s="91" t="s">
        <v>656</v>
      </c>
      <c r="E163" s="91" t="b">
        <v>0</v>
      </c>
      <c r="F163" s="91" t="b">
        <v>0</v>
      </c>
      <c r="G163" s="91" t="b">
        <v>0</v>
      </c>
    </row>
    <row r="164" spans="1:7" ht="15">
      <c r="A164" s="91" t="s">
        <v>235</v>
      </c>
      <c r="B164" s="91">
        <v>2</v>
      </c>
      <c r="C164" s="134">
        <v>0.008191292399019896</v>
      </c>
      <c r="D164" s="91" t="s">
        <v>656</v>
      </c>
      <c r="E164" s="91" t="b">
        <v>0</v>
      </c>
      <c r="F164" s="91" t="b">
        <v>0</v>
      </c>
      <c r="G164" s="91" t="b">
        <v>0</v>
      </c>
    </row>
    <row r="165" spans="1:7" ht="15">
      <c r="A165" s="91" t="s">
        <v>234</v>
      </c>
      <c r="B165" s="91">
        <v>2</v>
      </c>
      <c r="C165" s="134">
        <v>0.008191292399019896</v>
      </c>
      <c r="D165" s="91" t="s">
        <v>656</v>
      </c>
      <c r="E165" s="91" t="b">
        <v>0</v>
      </c>
      <c r="F165" s="91" t="b">
        <v>0</v>
      </c>
      <c r="G165" s="91" t="b">
        <v>0</v>
      </c>
    </row>
    <row r="166" spans="1:7" ht="15">
      <c r="A166" s="91" t="s">
        <v>233</v>
      </c>
      <c r="B166" s="91">
        <v>2</v>
      </c>
      <c r="C166" s="134">
        <v>0.008191292399019896</v>
      </c>
      <c r="D166" s="91" t="s">
        <v>656</v>
      </c>
      <c r="E166" s="91" t="b">
        <v>0</v>
      </c>
      <c r="F166" s="91" t="b">
        <v>0</v>
      </c>
      <c r="G166" s="91" t="b">
        <v>0</v>
      </c>
    </row>
    <row r="167" spans="1:7" ht="15">
      <c r="A167" s="91" t="s">
        <v>727</v>
      </c>
      <c r="B167" s="91">
        <v>2</v>
      </c>
      <c r="C167" s="134">
        <v>0.008191292399019896</v>
      </c>
      <c r="D167" s="91" t="s">
        <v>656</v>
      </c>
      <c r="E167" s="91" t="b">
        <v>0</v>
      </c>
      <c r="F167" s="91" t="b">
        <v>0</v>
      </c>
      <c r="G167" s="91" t="b">
        <v>0</v>
      </c>
    </row>
    <row r="168" spans="1:7" ht="15">
      <c r="A168" s="91" t="s">
        <v>924</v>
      </c>
      <c r="B168" s="91">
        <v>2</v>
      </c>
      <c r="C168" s="134">
        <v>0.008191292399019896</v>
      </c>
      <c r="D168" s="91" t="s">
        <v>656</v>
      </c>
      <c r="E168" s="91" t="b">
        <v>0</v>
      </c>
      <c r="F168" s="91" t="b">
        <v>0</v>
      </c>
      <c r="G168" s="91" t="b">
        <v>0</v>
      </c>
    </row>
    <row r="169" spans="1:7" ht="15">
      <c r="A169" s="91" t="s">
        <v>230</v>
      </c>
      <c r="B169" s="91">
        <v>2</v>
      </c>
      <c r="C169" s="134">
        <v>0.008191292399019896</v>
      </c>
      <c r="D169" s="91" t="s">
        <v>656</v>
      </c>
      <c r="E169" s="91" t="b">
        <v>0</v>
      </c>
      <c r="F169" s="91" t="b">
        <v>0</v>
      </c>
      <c r="G169" s="91" t="b">
        <v>0</v>
      </c>
    </row>
    <row r="170" spans="1:7" ht="15">
      <c r="A170" s="91" t="s">
        <v>231</v>
      </c>
      <c r="B170" s="91">
        <v>2</v>
      </c>
      <c r="C170" s="134">
        <v>0.008191292399019896</v>
      </c>
      <c r="D170" s="91" t="s">
        <v>656</v>
      </c>
      <c r="E170" s="91" t="b">
        <v>0</v>
      </c>
      <c r="F170" s="91" t="b">
        <v>0</v>
      </c>
      <c r="G170" s="91" t="b">
        <v>0</v>
      </c>
    </row>
    <row r="171" spans="1:7" ht="15">
      <c r="A171" s="91" t="s">
        <v>925</v>
      </c>
      <c r="B171" s="91">
        <v>2</v>
      </c>
      <c r="C171" s="134">
        <v>0.008191292399019896</v>
      </c>
      <c r="D171" s="91" t="s">
        <v>656</v>
      </c>
      <c r="E171" s="91" t="b">
        <v>0</v>
      </c>
      <c r="F171" s="91" t="b">
        <v>0</v>
      </c>
      <c r="G171" s="91" t="b">
        <v>0</v>
      </c>
    </row>
    <row r="172" spans="1:7" ht="15">
      <c r="A172" s="91" t="s">
        <v>726</v>
      </c>
      <c r="B172" s="91">
        <v>5</v>
      </c>
      <c r="C172" s="134">
        <v>0</v>
      </c>
      <c r="D172" s="91" t="s">
        <v>657</v>
      </c>
      <c r="E172" s="91" t="b">
        <v>0</v>
      </c>
      <c r="F172" s="91" t="b">
        <v>0</v>
      </c>
      <c r="G172" s="91" t="b">
        <v>0</v>
      </c>
    </row>
    <row r="173" spans="1:7" ht="15">
      <c r="A173" s="91" t="s">
        <v>747</v>
      </c>
      <c r="B173" s="91">
        <v>3</v>
      </c>
      <c r="C173" s="134">
        <v>0.011474935324983952</v>
      </c>
      <c r="D173" s="91" t="s">
        <v>657</v>
      </c>
      <c r="E173" s="91" t="b">
        <v>0</v>
      </c>
      <c r="F173" s="91" t="b">
        <v>0</v>
      </c>
      <c r="G173" s="91" t="b">
        <v>0</v>
      </c>
    </row>
    <row r="174" spans="1:7" ht="15">
      <c r="A174" s="91" t="s">
        <v>748</v>
      </c>
      <c r="B174" s="91">
        <v>2</v>
      </c>
      <c r="C174" s="134">
        <v>0.01372206926455302</v>
      </c>
      <c r="D174" s="91" t="s">
        <v>657</v>
      </c>
      <c r="E174" s="91" t="b">
        <v>0</v>
      </c>
      <c r="F174" s="91" t="b">
        <v>0</v>
      </c>
      <c r="G174" s="91" t="b">
        <v>0</v>
      </c>
    </row>
    <row r="175" spans="1:7" ht="15">
      <c r="A175" s="91" t="s">
        <v>749</v>
      </c>
      <c r="B175" s="91">
        <v>2</v>
      </c>
      <c r="C175" s="134">
        <v>0.01372206926455302</v>
      </c>
      <c r="D175" s="91" t="s">
        <v>657</v>
      </c>
      <c r="E175" s="91" t="b">
        <v>0</v>
      </c>
      <c r="F175" s="91" t="b">
        <v>0</v>
      </c>
      <c r="G175" s="91" t="b">
        <v>0</v>
      </c>
    </row>
    <row r="176" spans="1:7" ht="15">
      <c r="A176" s="91" t="s">
        <v>701</v>
      </c>
      <c r="B176" s="91">
        <v>2</v>
      </c>
      <c r="C176" s="134">
        <v>0.01372206926455302</v>
      </c>
      <c r="D176" s="91" t="s">
        <v>657</v>
      </c>
      <c r="E176" s="91" t="b">
        <v>0</v>
      </c>
      <c r="F176" s="91" t="b">
        <v>0</v>
      </c>
      <c r="G176" s="91" t="b">
        <v>0</v>
      </c>
    </row>
    <row r="177" spans="1:7" ht="15">
      <c r="A177" s="91" t="s">
        <v>730</v>
      </c>
      <c r="B177" s="91">
        <v>2</v>
      </c>
      <c r="C177" s="134">
        <v>0.024102413942621338</v>
      </c>
      <c r="D177" s="91" t="s">
        <v>657</v>
      </c>
      <c r="E177" s="91" t="b">
        <v>0</v>
      </c>
      <c r="F177" s="91" t="b">
        <v>0</v>
      </c>
      <c r="G177" s="91" t="b">
        <v>0</v>
      </c>
    </row>
    <row r="178" spans="1:7" ht="15">
      <c r="A178" s="91" t="s">
        <v>728</v>
      </c>
      <c r="B178" s="91">
        <v>2</v>
      </c>
      <c r="C178" s="134">
        <v>0</v>
      </c>
      <c r="D178" s="91" t="s">
        <v>658</v>
      </c>
      <c r="E178" s="91" t="b">
        <v>0</v>
      </c>
      <c r="F178" s="91" t="b">
        <v>0</v>
      </c>
      <c r="G178" s="91" t="b">
        <v>0</v>
      </c>
    </row>
    <row r="179" spans="1:7" ht="15">
      <c r="A179" s="91" t="s">
        <v>726</v>
      </c>
      <c r="B179" s="91">
        <v>2</v>
      </c>
      <c r="C179" s="134">
        <v>0</v>
      </c>
      <c r="D179" s="91" t="s">
        <v>658</v>
      </c>
      <c r="E179" s="91" t="b">
        <v>0</v>
      </c>
      <c r="F179" s="91" t="b">
        <v>0</v>
      </c>
      <c r="G179" s="91" t="b">
        <v>0</v>
      </c>
    </row>
    <row r="180" spans="1:7" ht="15">
      <c r="A180" s="91" t="s">
        <v>738</v>
      </c>
      <c r="B180" s="91">
        <v>2</v>
      </c>
      <c r="C180" s="134">
        <v>0</v>
      </c>
      <c r="D180" s="91" t="s">
        <v>658</v>
      </c>
      <c r="E180" s="91" t="b">
        <v>0</v>
      </c>
      <c r="F180" s="91" t="b">
        <v>0</v>
      </c>
      <c r="G180" s="91" t="b">
        <v>0</v>
      </c>
    </row>
    <row r="181" spans="1:7" ht="15">
      <c r="A181" s="91" t="s">
        <v>739</v>
      </c>
      <c r="B181" s="91">
        <v>2</v>
      </c>
      <c r="C181" s="134">
        <v>0</v>
      </c>
      <c r="D181" s="91" t="s">
        <v>658</v>
      </c>
      <c r="E181" s="91" t="b">
        <v>0</v>
      </c>
      <c r="F181" s="91" t="b">
        <v>0</v>
      </c>
      <c r="G181" s="91" t="b">
        <v>0</v>
      </c>
    </row>
    <row r="182" spans="1:7" ht="15">
      <c r="A182" s="91" t="s">
        <v>730</v>
      </c>
      <c r="B182" s="91">
        <v>2</v>
      </c>
      <c r="C182" s="134">
        <v>0</v>
      </c>
      <c r="D182" s="91" t="s">
        <v>659</v>
      </c>
      <c r="E182" s="91" t="b">
        <v>0</v>
      </c>
      <c r="F182" s="91" t="b">
        <v>0</v>
      </c>
      <c r="G182"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936</v>
      </c>
      <c r="B1" s="13" t="s">
        <v>937</v>
      </c>
      <c r="C1" s="13" t="s">
        <v>930</v>
      </c>
      <c r="D1" s="13" t="s">
        <v>931</v>
      </c>
      <c r="E1" s="13" t="s">
        <v>938</v>
      </c>
      <c r="F1" s="13" t="s">
        <v>144</v>
      </c>
      <c r="G1" s="13" t="s">
        <v>939</v>
      </c>
      <c r="H1" s="13" t="s">
        <v>940</v>
      </c>
      <c r="I1" s="13" t="s">
        <v>941</v>
      </c>
      <c r="J1" s="13" t="s">
        <v>942</v>
      </c>
      <c r="K1" s="13" t="s">
        <v>943</v>
      </c>
      <c r="L1" s="13" t="s">
        <v>944</v>
      </c>
    </row>
    <row r="2" spans="1:12" ht="15">
      <c r="A2" s="91" t="s">
        <v>728</v>
      </c>
      <c r="B2" s="91" t="s">
        <v>726</v>
      </c>
      <c r="C2" s="91">
        <v>13</v>
      </c>
      <c r="D2" s="134">
        <v>0.00911450334240682</v>
      </c>
      <c r="E2" s="134">
        <v>1.12112193693396</v>
      </c>
      <c r="F2" s="91" t="s">
        <v>932</v>
      </c>
      <c r="G2" s="91" t="b">
        <v>0</v>
      </c>
      <c r="H2" s="91" t="b">
        <v>0</v>
      </c>
      <c r="I2" s="91" t="b">
        <v>0</v>
      </c>
      <c r="J2" s="91" t="b">
        <v>0</v>
      </c>
      <c r="K2" s="91" t="b">
        <v>0</v>
      </c>
      <c r="L2" s="91" t="b">
        <v>0</v>
      </c>
    </row>
    <row r="3" spans="1:12" ht="15">
      <c r="A3" s="91" t="s">
        <v>726</v>
      </c>
      <c r="B3" s="91" t="s">
        <v>737</v>
      </c>
      <c r="C3" s="91">
        <v>11</v>
      </c>
      <c r="D3" s="134">
        <v>0.009252923291845194</v>
      </c>
      <c r="E3" s="134">
        <v>1.1882332632143549</v>
      </c>
      <c r="F3" s="91" t="s">
        <v>932</v>
      </c>
      <c r="G3" s="91" t="b">
        <v>0</v>
      </c>
      <c r="H3" s="91" t="b">
        <v>0</v>
      </c>
      <c r="I3" s="91" t="b">
        <v>0</v>
      </c>
      <c r="J3" s="91" t="b">
        <v>0</v>
      </c>
      <c r="K3" s="91" t="b">
        <v>0</v>
      </c>
      <c r="L3" s="91" t="b">
        <v>0</v>
      </c>
    </row>
    <row r="4" spans="1:12" ht="15">
      <c r="A4" s="91" t="s">
        <v>738</v>
      </c>
      <c r="B4" s="91" t="s">
        <v>739</v>
      </c>
      <c r="C4" s="91">
        <v>10</v>
      </c>
      <c r="D4" s="134">
        <v>0.009210835033198117</v>
      </c>
      <c r="E4" s="134">
        <v>1.6056344516862604</v>
      </c>
      <c r="F4" s="91" t="s">
        <v>932</v>
      </c>
      <c r="G4" s="91" t="b">
        <v>0</v>
      </c>
      <c r="H4" s="91" t="b">
        <v>0</v>
      </c>
      <c r="I4" s="91" t="b">
        <v>0</v>
      </c>
      <c r="J4" s="91" t="b">
        <v>0</v>
      </c>
      <c r="K4" s="91" t="b">
        <v>0</v>
      </c>
      <c r="L4" s="91" t="b">
        <v>0</v>
      </c>
    </row>
    <row r="5" spans="1:12" ht="15">
      <c r="A5" s="91" t="s">
        <v>737</v>
      </c>
      <c r="B5" s="91" t="s">
        <v>738</v>
      </c>
      <c r="C5" s="91">
        <v>9</v>
      </c>
      <c r="D5" s="134">
        <v>0.00908476584463907</v>
      </c>
      <c r="E5" s="134">
        <v>1.5220884002361856</v>
      </c>
      <c r="F5" s="91" t="s">
        <v>932</v>
      </c>
      <c r="G5" s="91" t="b">
        <v>0</v>
      </c>
      <c r="H5" s="91" t="b">
        <v>0</v>
      </c>
      <c r="I5" s="91" t="b">
        <v>0</v>
      </c>
      <c r="J5" s="91" t="b">
        <v>0</v>
      </c>
      <c r="K5" s="91" t="b">
        <v>0</v>
      </c>
      <c r="L5" s="91" t="b">
        <v>0</v>
      </c>
    </row>
    <row r="6" spans="1:12" ht="15">
      <c r="A6" s="91" t="s">
        <v>739</v>
      </c>
      <c r="B6" s="91" t="s">
        <v>740</v>
      </c>
      <c r="C6" s="91">
        <v>9</v>
      </c>
      <c r="D6" s="134">
        <v>0.00908476584463907</v>
      </c>
      <c r="E6" s="134">
        <v>1.6884198220027107</v>
      </c>
      <c r="F6" s="91" t="s">
        <v>932</v>
      </c>
      <c r="G6" s="91" t="b">
        <v>0</v>
      </c>
      <c r="H6" s="91" t="b">
        <v>0</v>
      </c>
      <c r="I6" s="91" t="b">
        <v>0</v>
      </c>
      <c r="J6" s="91" t="b">
        <v>0</v>
      </c>
      <c r="K6" s="91" t="b">
        <v>0</v>
      </c>
      <c r="L6" s="91" t="b">
        <v>0</v>
      </c>
    </row>
    <row r="7" spans="1:12" ht="15">
      <c r="A7" s="91" t="s">
        <v>741</v>
      </c>
      <c r="B7" s="91" t="s">
        <v>742</v>
      </c>
      <c r="C7" s="91">
        <v>9</v>
      </c>
      <c r="D7" s="134">
        <v>0.00908476584463907</v>
      </c>
      <c r="E7" s="134">
        <v>1.7341773125633857</v>
      </c>
      <c r="F7" s="91" t="s">
        <v>932</v>
      </c>
      <c r="G7" s="91" t="b">
        <v>0</v>
      </c>
      <c r="H7" s="91" t="b">
        <v>0</v>
      </c>
      <c r="I7" s="91" t="b">
        <v>0</v>
      </c>
      <c r="J7" s="91" t="b">
        <v>0</v>
      </c>
      <c r="K7" s="91" t="b">
        <v>0</v>
      </c>
      <c r="L7" s="91" t="b">
        <v>0</v>
      </c>
    </row>
    <row r="8" spans="1:12" ht="15">
      <c r="A8" s="91" t="s">
        <v>742</v>
      </c>
      <c r="B8" s="91" t="s">
        <v>743</v>
      </c>
      <c r="C8" s="91">
        <v>9</v>
      </c>
      <c r="D8" s="134">
        <v>0.00908476584463907</v>
      </c>
      <c r="E8" s="134">
        <v>1.7341773125633857</v>
      </c>
      <c r="F8" s="91" t="s">
        <v>932</v>
      </c>
      <c r="G8" s="91" t="b">
        <v>0</v>
      </c>
      <c r="H8" s="91" t="b">
        <v>0</v>
      </c>
      <c r="I8" s="91" t="b">
        <v>0</v>
      </c>
      <c r="J8" s="91" t="b">
        <v>0</v>
      </c>
      <c r="K8" s="91" t="b">
        <v>0</v>
      </c>
      <c r="L8" s="91" t="b">
        <v>0</v>
      </c>
    </row>
    <row r="9" spans="1:12" ht="15">
      <c r="A9" s="91" t="s">
        <v>743</v>
      </c>
      <c r="B9" s="91" t="s">
        <v>744</v>
      </c>
      <c r="C9" s="91">
        <v>9</v>
      </c>
      <c r="D9" s="134">
        <v>0.00908476584463907</v>
      </c>
      <c r="E9" s="134">
        <v>1.7341773125633857</v>
      </c>
      <c r="F9" s="91" t="s">
        <v>932</v>
      </c>
      <c r="G9" s="91" t="b">
        <v>0</v>
      </c>
      <c r="H9" s="91" t="b">
        <v>0</v>
      </c>
      <c r="I9" s="91" t="b">
        <v>0</v>
      </c>
      <c r="J9" s="91" t="b">
        <v>0</v>
      </c>
      <c r="K9" s="91" t="b">
        <v>0</v>
      </c>
      <c r="L9" s="91" t="b">
        <v>0</v>
      </c>
    </row>
    <row r="10" spans="1:12" ht="15">
      <c r="A10" s="91" t="s">
        <v>744</v>
      </c>
      <c r="B10" s="91" t="s">
        <v>745</v>
      </c>
      <c r="C10" s="91">
        <v>9</v>
      </c>
      <c r="D10" s="134">
        <v>0.00908476584463907</v>
      </c>
      <c r="E10" s="134">
        <v>1.7341773125633857</v>
      </c>
      <c r="F10" s="91" t="s">
        <v>932</v>
      </c>
      <c r="G10" s="91" t="b">
        <v>0</v>
      </c>
      <c r="H10" s="91" t="b">
        <v>0</v>
      </c>
      <c r="I10" s="91" t="b">
        <v>0</v>
      </c>
      <c r="J10" s="91" t="b">
        <v>0</v>
      </c>
      <c r="K10" s="91" t="b">
        <v>0</v>
      </c>
      <c r="L10" s="91" t="b">
        <v>0</v>
      </c>
    </row>
    <row r="11" spans="1:12" ht="15">
      <c r="A11" s="91" t="s">
        <v>745</v>
      </c>
      <c r="B11" s="91" t="s">
        <v>880</v>
      </c>
      <c r="C11" s="91">
        <v>9</v>
      </c>
      <c r="D11" s="134">
        <v>0.00908476584463907</v>
      </c>
      <c r="E11" s="134">
        <v>1.7341773125633857</v>
      </c>
      <c r="F11" s="91" t="s">
        <v>932</v>
      </c>
      <c r="G11" s="91" t="b">
        <v>0</v>
      </c>
      <c r="H11" s="91" t="b">
        <v>0</v>
      </c>
      <c r="I11" s="91" t="b">
        <v>0</v>
      </c>
      <c r="J11" s="91" t="b">
        <v>0</v>
      </c>
      <c r="K11" s="91" t="b">
        <v>0</v>
      </c>
      <c r="L11" s="91" t="b">
        <v>0</v>
      </c>
    </row>
    <row r="12" spans="1:12" ht="15">
      <c r="A12" s="91" t="s">
        <v>732</v>
      </c>
      <c r="B12" s="91" t="s">
        <v>733</v>
      </c>
      <c r="C12" s="91">
        <v>8</v>
      </c>
      <c r="D12" s="134">
        <v>0.008865347764134654</v>
      </c>
      <c r="E12" s="134">
        <v>1.6372672995553295</v>
      </c>
      <c r="F12" s="91" t="s">
        <v>932</v>
      </c>
      <c r="G12" s="91" t="b">
        <v>0</v>
      </c>
      <c r="H12" s="91" t="b">
        <v>0</v>
      </c>
      <c r="I12" s="91" t="b">
        <v>0</v>
      </c>
      <c r="J12" s="91" t="b">
        <v>0</v>
      </c>
      <c r="K12" s="91" t="b">
        <v>0</v>
      </c>
      <c r="L12" s="91" t="b">
        <v>0</v>
      </c>
    </row>
    <row r="13" spans="1:12" ht="15">
      <c r="A13" s="91" t="s">
        <v>881</v>
      </c>
      <c r="B13" s="91" t="s">
        <v>882</v>
      </c>
      <c r="C13" s="91">
        <v>7</v>
      </c>
      <c r="D13" s="134">
        <v>0.008540854252775752</v>
      </c>
      <c r="E13" s="134">
        <v>1.8433217819884538</v>
      </c>
      <c r="F13" s="91" t="s">
        <v>932</v>
      </c>
      <c r="G13" s="91" t="b">
        <v>0</v>
      </c>
      <c r="H13" s="91" t="b">
        <v>0</v>
      </c>
      <c r="I13" s="91" t="b">
        <v>0</v>
      </c>
      <c r="J13" s="91" t="b">
        <v>0</v>
      </c>
      <c r="K13" s="91" t="b">
        <v>0</v>
      </c>
      <c r="L13" s="91" t="b">
        <v>0</v>
      </c>
    </row>
    <row r="14" spans="1:12" ht="15">
      <c r="A14" s="91" t="s">
        <v>882</v>
      </c>
      <c r="B14" s="91" t="s">
        <v>883</v>
      </c>
      <c r="C14" s="91">
        <v>7</v>
      </c>
      <c r="D14" s="134">
        <v>0.008540854252775752</v>
      </c>
      <c r="E14" s="134">
        <v>1.8433217819884538</v>
      </c>
      <c r="F14" s="91" t="s">
        <v>932</v>
      </c>
      <c r="G14" s="91" t="b">
        <v>0</v>
      </c>
      <c r="H14" s="91" t="b">
        <v>0</v>
      </c>
      <c r="I14" s="91" t="b">
        <v>0</v>
      </c>
      <c r="J14" s="91" t="b">
        <v>0</v>
      </c>
      <c r="K14" s="91" t="b">
        <v>0</v>
      </c>
      <c r="L14" s="91" t="b">
        <v>0</v>
      </c>
    </row>
    <row r="15" spans="1:12" ht="15">
      <c r="A15" s="91" t="s">
        <v>883</v>
      </c>
      <c r="B15" s="91" t="s">
        <v>728</v>
      </c>
      <c r="C15" s="91">
        <v>7</v>
      </c>
      <c r="D15" s="134">
        <v>0.008540854252775752</v>
      </c>
      <c r="E15" s="134">
        <v>1.4579709006244368</v>
      </c>
      <c r="F15" s="91" t="s">
        <v>932</v>
      </c>
      <c r="G15" s="91" t="b">
        <v>0</v>
      </c>
      <c r="H15" s="91" t="b">
        <v>0</v>
      </c>
      <c r="I15" s="91" t="b">
        <v>0</v>
      </c>
      <c r="J15" s="91" t="b">
        <v>0</v>
      </c>
      <c r="K15" s="91" t="b">
        <v>0</v>
      </c>
      <c r="L15" s="91" t="b">
        <v>0</v>
      </c>
    </row>
    <row r="16" spans="1:12" ht="15">
      <c r="A16" s="91" t="s">
        <v>740</v>
      </c>
      <c r="B16" s="91" t="s">
        <v>741</v>
      </c>
      <c r="C16" s="91">
        <v>7</v>
      </c>
      <c r="D16" s="134">
        <v>0.008540854252775752</v>
      </c>
      <c r="E16" s="134">
        <v>1.6250328431383176</v>
      </c>
      <c r="F16" s="91" t="s">
        <v>932</v>
      </c>
      <c r="G16" s="91" t="b">
        <v>0</v>
      </c>
      <c r="H16" s="91" t="b">
        <v>0</v>
      </c>
      <c r="I16" s="91" t="b">
        <v>0</v>
      </c>
      <c r="J16" s="91" t="b">
        <v>0</v>
      </c>
      <c r="K16" s="91" t="b">
        <v>0</v>
      </c>
      <c r="L16" s="91" t="b">
        <v>0</v>
      </c>
    </row>
    <row r="17" spans="1:12" ht="15">
      <c r="A17" s="91" t="s">
        <v>220</v>
      </c>
      <c r="B17" s="91" t="s">
        <v>881</v>
      </c>
      <c r="C17" s="91">
        <v>6</v>
      </c>
      <c r="D17" s="134">
        <v>0.008096177656401762</v>
      </c>
      <c r="E17" s="134">
        <v>1.7853298350107671</v>
      </c>
      <c r="F17" s="91" t="s">
        <v>932</v>
      </c>
      <c r="G17" s="91" t="b">
        <v>0</v>
      </c>
      <c r="H17" s="91" t="b">
        <v>0</v>
      </c>
      <c r="I17" s="91" t="b">
        <v>0</v>
      </c>
      <c r="J17" s="91" t="b">
        <v>0</v>
      </c>
      <c r="K17" s="91" t="b">
        <v>0</v>
      </c>
      <c r="L17" s="91" t="b">
        <v>0</v>
      </c>
    </row>
    <row r="18" spans="1:12" ht="15">
      <c r="A18" s="91" t="s">
        <v>885</v>
      </c>
      <c r="B18" s="91" t="s">
        <v>886</v>
      </c>
      <c r="C18" s="91">
        <v>5</v>
      </c>
      <c r="D18" s="134">
        <v>0.007511112455440575</v>
      </c>
      <c r="E18" s="134">
        <v>1.989449817666692</v>
      </c>
      <c r="F18" s="91" t="s">
        <v>932</v>
      </c>
      <c r="G18" s="91" t="b">
        <v>0</v>
      </c>
      <c r="H18" s="91" t="b">
        <v>0</v>
      </c>
      <c r="I18" s="91" t="b">
        <v>0</v>
      </c>
      <c r="J18" s="91" t="b">
        <v>0</v>
      </c>
      <c r="K18" s="91" t="b">
        <v>0</v>
      </c>
      <c r="L18" s="91" t="b">
        <v>0</v>
      </c>
    </row>
    <row r="19" spans="1:12" ht="15">
      <c r="A19" s="91" t="s">
        <v>886</v>
      </c>
      <c r="B19" s="91" t="s">
        <v>887</v>
      </c>
      <c r="C19" s="91">
        <v>5</v>
      </c>
      <c r="D19" s="134">
        <v>0.007511112455440575</v>
      </c>
      <c r="E19" s="134">
        <v>1.989449817666692</v>
      </c>
      <c r="F19" s="91" t="s">
        <v>932</v>
      </c>
      <c r="G19" s="91" t="b">
        <v>0</v>
      </c>
      <c r="H19" s="91" t="b">
        <v>0</v>
      </c>
      <c r="I19" s="91" t="b">
        <v>0</v>
      </c>
      <c r="J19" s="91" t="b">
        <v>0</v>
      </c>
      <c r="K19" s="91" t="b">
        <v>0</v>
      </c>
      <c r="L19" s="91" t="b">
        <v>0</v>
      </c>
    </row>
    <row r="20" spans="1:12" ht="15">
      <c r="A20" s="91" t="s">
        <v>887</v>
      </c>
      <c r="B20" s="91" t="s">
        <v>732</v>
      </c>
      <c r="C20" s="91">
        <v>5</v>
      </c>
      <c r="D20" s="134">
        <v>0.007511112455440575</v>
      </c>
      <c r="E20" s="134">
        <v>1.6884198220027107</v>
      </c>
      <c r="F20" s="91" t="s">
        <v>932</v>
      </c>
      <c r="G20" s="91" t="b">
        <v>0</v>
      </c>
      <c r="H20" s="91" t="b">
        <v>0</v>
      </c>
      <c r="I20" s="91" t="b">
        <v>0</v>
      </c>
      <c r="J20" s="91" t="b">
        <v>0</v>
      </c>
      <c r="K20" s="91" t="b">
        <v>0</v>
      </c>
      <c r="L20" s="91" t="b">
        <v>0</v>
      </c>
    </row>
    <row r="21" spans="1:12" ht="15">
      <c r="A21" s="91" t="s">
        <v>888</v>
      </c>
      <c r="B21" s="91" t="s">
        <v>889</v>
      </c>
      <c r="C21" s="91">
        <v>4</v>
      </c>
      <c r="D21" s="134">
        <v>0.006757229833140542</v>
      </c>
      <c r="E21" s="134">
        <v>2.0863598306747484</v>
      </c>
      <c r="F21" s="91" t="s">
        <v>932</v>
      </c>
      <c r="G21" s="91" t="b">
        <v>0</v>
      </c>
      <c r="H21" s="91" t="b">
        <v>0</v>
      </c>
      <c r="I21" s="91" t="b">
        <v>0</v>
      </c>
      <c r="J21" s="91" t="b">
        <v>0</v>
      </c>
      <c r="K21" s="91" t="b">
        <v>0</v>
      </c>
      <c r="L21" s="91" t="b">
        <v>0</v>
      </c>
    </row>
    <row r="22" spans="1:12" ht="15">
      <c r="A22" s="91" t="s">
        <v>889</v>
      </c>
      <c r="B22" s="91" t="s">
        <v>726</v>
      </c>
      <c r="C22" s="91">
        <v>4</v>
      </c>
      <c r="D22" s="134">
        <v>0.006757229833140542</v>
      </c>
      <c r="E22" s="134">
        <v>1.211298567283048</v>
      </c>
      <c r="F22" s="91" t="s">
        <v>932</v>
      </c>
      <c r="G22" s="91" t="b">
        <v>0</v>
      </c>
      <c r="H22" s="91" t="b">
        <v>0</v>
      </c>
      <c r="I22" s="91" t="b">
        <v>0</v>
      </c>
      <c r="J22" s="91" t="b">
        <v>0</v>
      </c>
      <c r="K22" s="91" t="b">
        <v>0</v>
      </c>
      <c r="L22" s="91" t="b">
        <v>0</v>
      </c>
    </row>
    <row r="23" spans="1:12" ht="15">
      <c r="A23" s="91" t="s">
        <v>733</v>
      </c>
      <c r="B23" s="91" t="s">
        <v>727</v>
      </c>
      <c r="C23" s="91">
        <v>4</v>
      </c>
      <c r="D23" s="134">
        <v>0.006757229833140542</v>
      </c>
      <c r="E23" s="134">
        <v>1.0809647987880422</v>
      </c>
      <c r="F23" s="91" t="s">
        <v>932</v>
      </c>
      <c r="G23" s="91" t="b">
        <v>0</v>
      </c>
      <c r="H23" s="91" t="b">
        <v>0</v>
      </c>
      <c r="I23" s="91" t="b">
        <v>0</v>
      </c>
      <c r="J23" s="91" t="b">
        <v>0</v>
      </c>
      <c r="K23" s="91" t="b">
        <v>0</v>
      </c>
      <c r="L23" s="91" t="b">
        <v>0</v>
      </c>
    </row>
    <row r="24" spans="1:12" ht="15">
      <c r="A24" s="91" t="s">
        <v>727</v>
      </c>
      <c r="B24" s="91" t="s">
        <v>890</v>
      </c>
      <c r="C24" s="91">
        <v>4</v>
      </c>
      <c r="D24" s="134">
        <v>0.006757229833140542</v>
      </c>
      <c r="E24" s="134">
        <v>1.4579709006244368</v>
      </c>
      <c r="F24" s="91" t="s">
        <v>932</v>
      </c>
      <c r="G24" s="91" t="b">
        <v>0</v>
      </c>
      <c r="H24" s="91" t="b">
        <v>0</v>
      </c>
      <c r="I24" s="91" t="b">
        <v>0</v>
      </c>
      <c r="J24" s="91" t="b">
        <v>0</v>
      </c>
      <c r="K24" s="91" t="b">
        <v>0</v>
      </c>
      <c r="L24" s="91" t="b">
        <v>0</v>
      </c>
    </row>
    <row r="25" spans="1:12" ht="15">
      <c r="A25" s="91" t="s">
        <v>890</v>
      </c>
      <c r="B25" s="91" t="s">
        <v>729</v>
      </c>
      <c r="C25" s="91">
        <v>4</v>
      </c>
      <c r="D25" s="134">
        <v>0.006757229833140542</v>
      </c>
      <c r="E25" s="134">
        <v>1.6470271368444855</v>
      </c>
      <c r="F25" s="91" t="s">
        <v>932</v>
      </c>
      <c r="G25" s="91" t="b">
        <v>0</v>
      </c>
      <c r="H25" s="91" t="b">
        <v>0</v>
      </c>
      <c r="I25" s="91" t="b">
        <v>0</v>
      </c>
      <c r="J25" s="91" t="b">
        <v>0</v>
      </c>
      <c r="K25" s="91" t="b">
        <v>0</v>
      </c>
      <c r="L25" s="91" t="b">
        <v>0</v>
      </c>
    </row>
    <row r="26" spans="1:12" ht="15">
      <c r="A26" s="91" t="s">
        <v>729</v>
      </c>
      <c r="B26" s="91" t="s">
        <v>894</v>
      </c>
      <c r="C26" s="91">
        <v>4</v>
      </c>
      <c r="D26" s="134">
        <v>0.006757229833140542</v>
      </c>
      <c r="E26" s="134">
        <v>1.6884198220027107</v>
      </c>
      <c r="F26" s="91" t="s">
        <v>932</v>
      </c>
      <c r="G26" s="91" t="b">
        <v>0</v>
      </c>
      <c r="H26" s="91" t="b">
        <v>0</v>
      </c>
      <c r="I26" s="91" t="b">
        <v>0</v>
      </c>
      <c r="J26" s="91" t="b">
        <v>0</v>
      </c>
      <c r="K26" s="91" t="b">
        <v>0</v>
      </c>
      <c r="L26" s="91" t="b">
        <v>0</v>
      </c>
    </row>
    <row r="27" spans="1:12" ht="15">
      <c r="A27" s="91" t="s">
        <v>894</v>
      </c>
      <c r="B27" s="91" t="s">
        <v>895</v>
      </c>
      <c r="C27" s="91">
        <v>4</v>
      </c>
      <c r="D27" s="134">
        <v>0.006757229833140542</v>
      </c>
      <c r="E27" s="134">
        <v>2.0863598306747484</v>
      </c>
      <c r="F27" s="91" t="s">
        <v>932</v>
      </c>
      <c r="G27" s="91" t="b">
        <v>0</v>
      </c>
      <c r="H27" s="91" t="b">
        <v>0</v>
      </c>
      <c r="I27" s="91" t="b">
        <v>0</v>
      </c>
      <c r="J27" s="91" t="b">
        <v>0</v>
      </c>
      <c r="K27" s="91" t="b">
        <v>0</v>
      </c>
      <c r="L27" s="91" t="b">
        <v>0</v>
      </c>
    </row>
    <row r="28" spans="1:12" ht="15">
      <c r="A28" s="91" t="s">
        <v>895</v>
      </c>
      <c r="B28" s="91" t="s">
        <v>728</v>
      </c>
      <c r="C28" s="91">
        <v>4</v>
      </c>
      <c r="D28" s="134">
        <v>0.006757229833140542</v>
      </c>
      <c r="E28" s="134">
        <v>1.4579709006244368</v>
      </c>
      <c r="F28" s="91" t="s">
        <v>932</v>
      </c>
      <c r="G28" s="91" t="b">
        <v>0</v>
      </c>
      <c r="H28" s="91" t="b">
        <v>0</v>
      </c>
      <c r="I28" s="91" t="b">
        <v>0</v>
      </c>
      <c r="J28" s="91" t="b">
        <v>0</v>
      </c>
      <c r="K28" s="91" t="b">
        <v>0</v>
      </c>
      <c r="L28" s="91" t="b">
        <v>0</v>
      </c>
    </row>
    <row r="29" spans="1:12" ht="15">
      <c r="A29" s="91" t="s">
        <v>733</v>
      </c>
      <c r="B29" s="91" t="s">
        <v>896</v>
      </c>
      <c r="C29" s="91">
        <v>4</v>
      </c>
      <c r="D29" s="134">
        <v>0.006757229833140542</v>
      </c>
      <c r="E29" s="134">
        <v>1.7341773125633857</v>
      </c>
      <c r="F29" s="91" t="s">
        <v>932</v>
      </c>
      <c r="G29" s="91" t="b">
        <v>0</v>
      </c>
      <c r="H29" s="91" t="b">
        <v>0</v>
      </c>
      <c r="I29" s="91" t="b">
        <v>0</v>
      </c>
      <c r="J29" s="91" t="b">
        <v>0</v>
      </c>
      <c r="K29" s="91" t="b">
        <v>0</v>
      </c>
      <c r="L29" s="91" t="b">
        <v>0</v>
      </c>
    </row>
    <row r="30" spans="1:12" ht="15">
      <c r="A30" s="91" t="s">
        <v>896</v>
      </c>
      <c r="B30" s="91" t="s">
        <v>730</v>
      </c>
      <c r="C30" s="91">
        <v>4</v>
      </c>
      <c r="D30" s="134">
        <v>0.006757229833140542</v>
      </c>
      <c r="E30" s="134">
        <v>1.574476469695874</v>
      </c>
      <c r="F30" s="91" t="s">
        <v>932</v>
      </c>
      <c r="G30" s="91" t="b">
        <v>0</v>
      </c>
      <c r="H30" s="91" t="b">
        <v>0</v>
      </c>
      <c r="I30" s="91" t="b">
        <v>0</v>
      </c>
      <c r="J30" s="91" t="b">
        <v>0</v>
      </c>
      <c r="K30" s="91" t="b">
        <v>0</v>
      </c>
      <c r="L30" s="91" t="b">
        <v>0</v>
      </c>
    </row>
    <row r="31" spans="1:12" ht="15">
      <c r="A31" s="91" t="s">
        <v>730</v>
      </c>
      <c r="B31" s="91" t="s">
        <v>897</v>
      </c>
      <c r="C31" s="91">
        <v>4</v>
      </c>
      <c r="D31" s="134">
        <v>0.006757229833140542</v>
      </c>
      <c r="E31" s="134">
        <v>1.574476469695874</v>
      </c>
      <c r="F31" s="91" t="s">
        <v>932</v>
      </c>
      <c r="G31" s="91" t="b">
        <v>0</v>
      </c>
      <c r="H31" s="91" t="b">
        <v>0</v>
      </c>
      <c r="I31" s="91" t="b">
        <v>0</v>
      </c>
      <c r="J31" s="91" t="b">
        <v>0</v>
      </c>
      <c r="K31" s="91" t="b">
        <v>0</v>
      </c>
      <c r="L31" s="91" t="b">
        <v>0</v>
      </c>
    </row>
    <row r="32" spans="1:12" ht="15">
      <c r="A32" s="91" t="s">
        <v>897</v>
      </c>
      <c r="B32" s="91" t="s">
        <v>898</v>
      </c>
      <c r="C32" s="91">
        <v>4</v>
      </c>
      <c r="D32" s="134">
        <v>0.006757229833140542</v>
      </c>
      <c r="E32" s="134">
        <v>2.0863598306747484</v>
      </c>
      <c r="F32" s="91" t="s">
        <v>932</v>
      </c>
      <c r="G32" s="91" t="b">
        <v>0</v>
      </c>
      <c r="H32" s="91" t="b">
        <v>0</v>
      </c>
      <c r="I32" s="91" t="b">
        <v>0</v>
      </c>
      <c r="J32" s="91" t="b">
        <v>0</v>
      </c>
      <c r="K32" s="91" t="b">
        <v>0</v>
      </c>
      <c r="L32" s="91" t="b">
        <v>0</v>
      </c>
    </row>
    <row r="33" spans="1:12" ht="15">
      <c r="A33" s="91" t="s">
        <v>726</v>
      </c>
      <c r="B33" s="91" t="s">
        <v>899</v>
      </c>
      <c r="C33" s="91">
        <v>3</v>
      </c>
      <c r="D33" s="134">
        <v>0.005791505791505791</v>
      </c>
      <c r="E33" s="134">
        <v>1.2260218241037546</v>
      </c>
      <c r="F33" s="91" t="s">
        <v>932</v>
      </c>
      <c r="G33" s="91" t="b">
        <v>0</v>
      </c>
      <c r="H33" s="91" t="b">
        <v>0</v>
      </c>
      <c r="I33" s="91" t="b">
        <v>0</v>
      </c>
      <c r="J33" s="91" t="b">
        <v>0</v>
      </c>
      <c r="K33" s="91" t="b">
        <v>0</v>
      </c>
      <c r="L33" s="91" t="b">
        <v>0</v>
      </c>
    </row>
    <row r="34" spans="1:12" ht="15">
      <c r="A34" s="91" t="s">
        <v>899</v>
      </c>
      <c r="B34" s="91" t="s">
        <v>900</v>
      </c>
      <c r="C34" s="91">
        <v>3</v>
      </c>
      <c r="D34" s="134">
        <v>0.005791505791505791</v>
      </c>
      <c r="E34" s="134">
        <v>2.2112985672830483</v>
      </c>
      <c r="F34" s="91" t="s">
        <v>932</v>
      </c>
      <c r="G34" s="91" t="b">
        <v>0</v>
      </c>
      <c r="H34" s="91" t="b">
        <v>0</v>
      </c>
      <c r="I34" s="91" t="b">
        <v>0</v>
      </c>
      <c r="J34" s="91" t="b">
        <v>0</v>
      </c>
      <c r="K34" s="91" t="b">
        <v>0</v>
      </c>
      <c r="L34" s="91" t="b">
        <v>0</v>
      </c>
    </row>
    <row r="35" spans="1:12" ht="15">
      <c r="A35" s="91" t="s">
        <v>900</v>
      </c>
      <c r="B35" s="91" t="s">
        <v>735</v>
      </c>
      <c r="C35" s="91">
        <v>3</v>
      </c>
      <c r="D35" s="134">
        <v>0.005791505791505791</v>
      </c>
      <c r="E35" s="134">
        <v>1.910268571619067</v>
      </c>
      <c r="F35" s="91" t="s">
        <v>932</v>
      </c>
      <c r="G35" s="91" t="b">
        <v>0</v>
      </c>
      <c r="H35" s="91" t="b">
        <v>0</v>
      </c>
      <c r="I35" s="91" t="b">
        <v>0</v>
      </c>
      <c r="J35" s="91" t="b">
        <v>0</v>
      </c>
      <c r="K35" s="91" t="b">
        <v>0</v>
      </c>
      <c r="L35" s="91" t="b">
        <v>0</v>
      </c>
    </row>
    <row r="36" spans="1:12" ht="15">
      <c r="A36" s="91" t="s">
        <v>735</v>
      </c>
      <c r="B36" s="91" t="s">
        <v>732</v>
      </c>
      <c r="C36" s="91">
        <v>3</v>
      </c>
      <c r="D36" s="134">
        <v>0.005791505791505791</v>
      </c>
      <c r="E36" s="134">
        <v>1.3873898263387294</v>
      </c>
      <c r="F36" s="91" t="s">
        <v>932</v>
      </c>
      <c r="G36" s="91" t="b">
        <v>0</v>
      </c>
      <c r="H36" s="91" t="b">
        <v>0</v>
      </c>
      <c r="I36" s="91" t="b">
        <v>0</v>
      </c>
      <c r="J36" s="91" t="b">
        <v>0</v>
      </c>
      <c r="K36" s="91" t="b">
        <v>0</v>
      </c>
      <c r="L36" s="91" t="b">
        <v>0</v>
      </c>
    </row>
    <row r="37" spans="1:12" ht="15">
      <c r="A37" s="91" t="s">
        <v>901</v>
      </c>
      <c r="B37" s="91" t="s">
        <v>892</v>
      </c>
      <c r="C37" s="91">
        <v>3</v>
      </c>
      <c r="D37" s="134">
        <v>0.005791505791505791</v>
      </c>
      <c r="E37" s="134">
        <v>2.0863598306747484</v>
      </c>
      <c r="F37" s="91" t="s">
        <v>932</v>
      </c>
      <c r="G37" s="91" t="b">
        <v>0</v>
      </c>
      <c r="H37" s="91" t="b">
        <v>0</v>
      </c>
      <c r="I37" s="91" t="b">
        <v>0</v>
      </c>
      <c r="J37" s="91" t="b">
        <v>0</v>
      </c>
      <c r="K37" s="91" t="b">
        <v>0</v>
      </c>
      <c r="L37" s="91" t="b">
        <v>0</v>
      </c>
    </row>
    <row r="38" spans="1:12" ht="15">
      <c r="A38" s="91" t="s">
        <v>898</v>
      </c>
      <c r="B38" s="91" t="s">
        <v>231</v>
      </c>
      <c r="C38" s="91">
        <v>3</v>
      </c>
      <c r="D38" s="134">
        <v>0.005791505791505791</v>
      </c>
      <c r="E38" s="134">
        <v>1.7853298350107671</v>
      </c>
      <c r="F38" s="91" t="s">
        <v>932</v>
      </c>
      <c r="G38" s="91" t="b">
        <v>0</v>
      </c>
      <c r="H38" s="91" t="b">
        <v>0</v>
      </c>
      <c r="I38" s="91" t="b">
        <v>0</v>
      </c>
      <c r="J38" s="91" t="b">
        <v>0</v>
      </c>
      <c r="K38" s="91" t="b">
        <v>0</v>
      </c>
      <c r="L38" s="91" t="b">
        <v>0</v>
      </c>
    </row>
    <row r="39" spans="1:12" ht="15">
      <c r="A39" s="91" t="s">
        <v>231</v>
      </c>
      <c r="B39" s="91" t="s">
        <v>902</v>
      </c>
      <c r="C39" s="91">
        <v>3</v>
      </c>
      <c r="D39" s="134">
        <v>0.005791505791505791</v>
      </c>
      <c r="E39" s="134">
        <v>1.989449817666692</v>
      </c>
      <c r="F39" s="91" t="s">
        <v>932</v>
      </c>
      <c r="G39" s="91" t="b">
        <v>0</v>
      </c>
      <c r="H39" s="91" t="b">
        <v>0</v>
      </c>
      <c r="I39" s="91" t="b">
        <v>0</v>
      </c>
      <c r="J39" s="91" t="b">
        <v>0</v>
      </c>
      <c r="K39" s="91" t="b">
        <v>0</v>
      </c>
      <c r="L39" s="91" t="b">
        <v>0</v>
      </c>
    </row>
    <row r="40" spans="1:12" ht="15">
      <c r="A40" s="91" t="s">
        <v>230</v>
      </c>
      <c r="B40" s="91" t="s">
        <v>884</v>
      </c>
      <c r="C40" s="91">
        <v>3</v>
      </c>
      <c r="D40" s="134">
        <v>0.005791505791505791</v>
      </c>
      <c r="E40" s="134">
        <v>1.4842998393467859</v>
      </c>
      <c r="F40" s="91" t="s">
        <v>932</v>
      </c>
      <c r="G40" s="91" t="b">
        <v>0</v>
      </c>
      <c r="H40" s="91" t="b">
        <v>0</v>
      </c>
      <c r="I40" s="91" t="b">
        <v>0</v>
      </c>
      <c r="J40" s="91" t="b">
        <v>0</v>
      </c>
      <c r="K40" s="91" t="b">
        <v>0</v>
      </c>
      <c r="L40" s="91" t="b">
        <v>0</v>
      </c>
    </row>
    <row r="41" spans="1:12" ht="15">
      <c r="A41" s="91" t="s">
        <v>884</v>
      </c>
      <c r="B41" s="91" t="s">
        <v>888</v>
      </c>
      <c r="C41" s="91">
        <v>3</v>
      </c>
      <c r="D41" s="134">
        <v>0.005791505791505791</v>
      </c>
      <c r="E41" s="134">
        <v>1.8645110810583918</v>
      </c>
      <c r="F41" s="91" t="s">
        <v>932</v>
      </c>
      <c r="G41" s="91" t="b">
        <v>0</v>
      </c>
      <c r="H41" s="91" t="b">
        <v>0</v>
      </c>
      <c r="I41" s="91" t="b">
        <v>0</v>
      </c>
      <c r="J41" s="91" t="b">
        <v>0</v>
      </c>
      <c r="K41" s="91" t="b">
        <v>0</v>
      </c>
      <c r="L41" s="91" t="b">
        <v>0</v>
      </c>
    </row>
    <row r="42" spans="1:12" ht="15">
      <c r="A42" s="91" t="s">
        <v>726</v>
      </c>
      <c r="B42" s="91" t="s">
        <v>885</v>
      </c>
      <c r="C42" s="91">
        <v>3</v>
      </c>
      <c r="D42" s="134">
        <v>0.005791505791505791</v>
      </c>
      <c r="E42" s="134">
        <v>1.0041730744873982</v>
      </c>
      <c r="F42" s="91" t="s">
        <v>932</v>
      </c>
      <c r="G42" s="91" t="b">
        <v>0</v>
      </c>
      <c r="H42" s="91" t="b">
        <v>0</v>
      </c>
      <c r="I42" s="91" t="b">
        <v>0</v>
      </c>
      <c r="J42" s="91" t="b">
        <v>0</v>
      </c>
      <c r="K42" s="91" t="b">
        <v>0</v>
      </c>
      <c r="L42" s="91" t="b">
        <v>0</v>
      </c>
    </row>
    <row r="43" spans="1:12" ht="15">
      <c r="A43" s="91" t="s">
        <v>726</v>
      </c>
      <c r="B43" s="91" t="s">
        <v>727</v>
      </c>
      <c r="C43" s="91">
        <v>3</v>
      </c>
      <c r="D43" s="134">
        <v>0.005791505791505791</v>
      </c>
      <c r="E43" s="134">
        <v>0.4478705737201109</v>
      </c>
      <c r="F43" s="91" t="s">
        <v>932</v>
      </c>
      <c r="G43" s="91" t="b">
        <v>0</v>
      </c>
      <c r="H43" s="91" t="b">
        <v>0</v>
      </c>
      <c r="I43" s="91" t="b">
        <v>0</v>
      </c>
      <c r="J43" s="91" t="b">
        <v>0</v>
      </c>
      <c r="K43" s="91" t="b">
        <v>0</v>
      </c>
      <c r="L43" s="91" t="b">
        <v>0</v>
      </c>
    </row>
    <row r="44" spans="1:12" ht="15">
      <c r="A44" s="91" t="s">
        <v>880</v>
      </c>
      <c r="B44" s="91" t="s">
        <v>879</v>
      </c>
      <c r="C44" s="91">
        <v>3</v>
      </c>
      <c r="D44" s="134">
        <v>0.005791505791505791</v>
      </c>
      <c r="E44" s="134">
        <v>1.7341773125633857</v>
      </c>
      <c r="F44" s="91" t="s">
        <v>932</v>
      </c>
      <c r="G44" s="91" t="b">
        <v>0</v>
      </c>
      <c r="H44" s="91" t="b">
        <v>0</v>
      </c>
      <c r="I44" s="91" t="b">
        <v>0</v>
      </c>
      <c r="J44" s="91" t="b">
        <v>0</v>
      </c>
      <c r="K44" s="91" t="b">
        <v>0</v>
      </c>
      <c r="L44" s="91" t="b">
        <v>0</v>
      </c>
    </row>
    <row r="45" spans="1:12" ht="15">
      <c r="A45" s="91" t="s">
        <v>230</v>
      </c>
      <c r="B45" s="91" t="s">
        <v>231</v>
      </c>
      <c r="C45" s="91">
        <v>3</v>
      </c>
      <c r="D45" s="134">
        <v>0.005791505791505791</v>
      </c>
      <c r="E45" s="134">
        <v>1.3082085802911045</v>
      </c>
      <c r="F45" s="91" t="s">
        <v>932</v>
      </c>
      <c r="G45" s="91" t="b">
        <v>0</v>
      </c>
      <c r="H45" s="91" t="b">
        <v>0</v>
      </c>
      <c r="I45" s="91" t="b">
        <v>0</v>
      </c>
      <c r="J45" s="91" t="b">
        <v>0</v>
      </c>
      <c r="K45" s="91" t="b">
        <v>0</v>
      </c>
      <c r="L45" s="91" t="b">
        <v>0</v>
      </c>
    </row>
    <row r="46" spans="1:12" ht="15">
      <c r="A46" s="91" t="s">
        <v>729</v>
      </c>
      <c r="B46" s="91" t="s">
        <v>904</v>
      </c>
      <c r="C46" s="91">
        <v>3</v>
      </c>
      <c r="D46" s="134">
        <v>0.005791505791505791</v>
      </c>
      <c r="E46" s="134">
        <v>1.6884198220027107</v>
      </c>
      <c r="F46" s="91" t="s">
        <v>932</v>
      </c>
      <c r="G46" s="91" t="b">
        <v>0</v>
      </c>
      <c r="H46" s="91" t="b">
        <v>0</v>
      </c>
      <c r="I46" s="91" t="b">
        <v>0</v>
      </c>
      <c r="J46" s="91" t="b">
        <v>0</v>
      </c>
      <c r="K46" s="91" t="b">
        <v>0</v>
      </c>
      <c r="L46" s="91" t="b">
        <v>0</v>
      </c>
    </row>
    <row r="47" spans="1:12" ht="15">
      <c r="A47" s="91" t="s">
        <v>904</v>
      </c>
      <c r="B47" s="91" t="s">
        <v>730</v>
      </c>
      <c r="C47" s="91">
        <v>3</v>
      </c>
      <c r="D47" s="134">
        <v>0.005791505791505791</v>
      </c>
      <c r="E47" s="134">
        <v>1.574476469695874</v>
      </c>
      <c r="F47" s="91" t="s">
        <v>932</v>
      </c>
      <c r="G47" s="91" t="b">
        <v>0</v>
      </c>
      <c r="H47" s="91" t="b">
        <v>0</v>
      </c>
      <c r="I47" s="91" t="b">
        <v>0</v>
      </c>
      <c r="J47" s="91" t="b">
        <v>0</v>
      </c>
      <c r="K47" s="91" t="b">
        <v>0</v>
      </c>
      <c r="L47" s="91" t="b">
        <v>0</v>
      </c>
    </row>
    <row r="48" spans="1:12" ht="15">
      <c r="A48" s="91" t="s">
        <v>730</v>
      </c>
      <c r="B48" s="91" t="s">
        <v>726</v>
      </c>
      <c r="C48" s="91">
        <v>3</v>
      </c>
      <c r="D48" s="134">
        <v>0.005791505791505791</v>
      </c>
      <c r="E48" s="134">
        <v>0.5744764696958738</v>
      </c>
      <c r="F48" s="91" t="s">
        <v>932</v>
      </c>
      <c r="G48" s="91" t="b">
        <v>0</v>
      </c>
      <c r="H48" s="91" t="b">
        <v>0</v>
      </c>
      <c r="I48" s="91" t="b">
        <v>0</v>
      </c>
      <c r="J48" s="91" t="b">
        <v>0</v>
      </c>
      <c r="K48" s="91" t="b">
        <v>0</v>
      </c>
      <c r="L48" s="91" t="b">
        <v>0</v>
      </c>
    </row>
    <row r="49" spans="1:12" ht="15">
      <c r="A49" s="91" t="s">
        <v>726</v>
      </c>
      <c r="B49" s="91" t="s">
        <v>905</v>
      </c>
      <c r="C49" s="91">
        <v>3</v>
      </c>
      <c r="D49" s="134">
        <v>0.005791505791505791</v>
      </c>
      <c r="E49" s="134">
        <v>1.2260218241037546</v>
      </c>
      <c r="F49" s="91" t="s">
        <v>932</v>
      </c>
      <c r="G49" s="91" t="b">
        <v>0</v>
      </c>
      <c r="H49" s="91" t="b">
        <v>0</v>
      </c>
      <c r="I49" s="91" t="b">
        <v>0</v>
      </c>
      <c r="J49" s="91" t="b">
        <v>0</v>
      </c>
      <c r="K49" s="91" t="b">
        <v>0</v>
      </c>
      <c r="L49" s="91" t="b">
        <v>0</v>
      </c>
    </row>
    <row r="50" spans="1:12" ht="15">
      <c r="A50" s="91" t="s">
        <v>905</v>
      </c>
      <c r="B50" s="91" t="s">
        <v>906</v>
      </c>
      <c r="C50" s="91">
        <v>3</v>
      </c>
      <c r="D50" s="134">
        <v>0.005791505791505791</v>
      </c>
      <c r="E50" s="134">
        <v>2.2112985672830483</v>
      </c>
      <c r="F50" s="91" t="s">
        <v>932</v>
      </c>
      <c r="G50" s="91" t="b">
        <v>0</v>
      </c>
      <c r="H50" s="91" t="b">
        <v>0</v>
      </c>
      <c r="I50" s="91" t="b">
        <v>0</v>
      </c>
      <c r="J50" s="91" t="b">
        <v>0</v>
      </c>
      <c r="K50" s="91" t="b">
        <v>0</v>
      </c>
      <c r="L50" s="91" t="b">
        <v>0</v>
      </c>
    </row>
    <row r="51" spans="1:12" ht="15">
      <c r="A51" s="91" t="s">
        <v>906</v>
      </c>
      <c r="B51" s="91" t="s">
        <v>907</v>
      </c>
      <c r="C51" s="91">
        <v>3</v>
      </c>
      <c r="D51" s="134">
        <v>0.005791505791505791</v>
      </c>
      <c r="E51" s="134">
        <v>2.2112985672830483</v>
      </c>
      <c r="F51" s="91" t="s">
        <v>932</v>
      </c>
      <c r="G51" s="91" t="b">
        <v>0</v>
      </c>
      <c r="H51" s="91" t="b">
        <v>0</v>
      </c>
      <c r="I51" s="91" t="b">
        <v>0</v>
      </c>
      <c r="J51" s="91" t="b">
        <v>0</v>
      </c>
      <c r="K51" s="91" t="b">
        <v>0</v>
      </c>
      <c r="L51" s="91" t="b">
        <v>0</v>
      </c>
    </row>
    <row r="52" spans="1:12" ht="15">
      <c r="A52" s="91" t="s">
        <v>907</v>
      </c>
      <c r="B52" s="91" t="s">
        <v>727</v>
      </c>
      <c r="C52" s="91">
        <v>3</v>
      </c>
      <c r="D52" s="134">
        <v>0.005791505791505791</v>
      </c>
      <c r="E52" s="134">
        <v>1.4331473168994044</v>
      </c>
      <c r="F52" s="91" t="s">
        <v>932</v>
      </c>
      <c r="G52" s="91" t="b">
        <v>0</v>
      </c>
      <c r="H52" s="91" t="b">
        <v>0</v>
      </c>
      <c r="I52" s="91" t="b">
        <v>0</v>
      </c>
      <c r="J52" s="91" t="b">
        <v>0</v>
      </c>
      <c r="K52" s="91" t="b">
        <v>0</v>
      </c>
      <c r="L52" s="91" t="b">
        <v>0</v>
      </c>
    </row>
    <row r="53" spans="1:12" ht="15">
      <c r="A53" s="91" t="s">
        <v>727</v>
      </c>
      <c r="B53" s="91" t="s">
        <v>908</v>
      </c>
      <c r="C53" s="91">
        <v>3</v>
      </c>
      <c r="D53" s="134">
        <v>0.005791505791505791</v>
      </c>
      <c r="E53" s="134">
        <v>1.4579709006244368</v>
      </c>
      <c r="F53" s="91" t="s">
        <v>932</v>
      </c>
      <c r="G53" s="91" t="b">
        <v>0</v>
      </c>
      <c r="H53" s="91" t="b">
        <v>0</v>
      </c>
      <c r="I53" s="91" t="b">
        <v>0</v>
      </c>
      <c r="J53" s="91" t="b">
        <v>0</v>
      </c>
      <c r="K53" s="91" t="b">
        <v>0</v>
      </c>
      <c r="L53" s="91" t="b">
        <v>0</v>
      </c>
    </row>
    <row r="54" spans="1:12" ht="15">
      <c r="A54" s="91" t="s">
        <v>908</v>
      </c>
      <c r="B54" s="91" t="s">
        <v>879</v>
      </c>
      <c r="C54" s="91">
        <v>3</v>
      </c>
      <c r="D54" s="134">
        <v>0.005791505791505791</v>
      </c>
      <c r="E54" s="134">
        <v>1.7341773125633857</v>
      </c>
      <c r="F54" s="91" t="s">
        <v>932</v>
      </c>
      <c r="G54" s="91" t="b">
        <v>0</v>
      </c>
      <c r="H54" s="91" t="b">
        <v>0</v>
      </c>
      <c r="I54" s="91" t="b">
        <v>0</v>
      </c>
      <c r="J54" s="91" t="b">
        <v>0</v>
      </c>
      <c r="K54" s="91" t="b">
        <v>0</v>
      </c>
      <c r="L54" s="91" t="b">
        <v>0</v>
      </c>
    </row>
    <row r="55" spans="1:12" ht="15">
      <c r="A55" s="91" t="s">
        <v>879</v>
      </c>
      <c r="B55" s="91" t="s">
        <v>909</v>
      </c>
      <c r="C55" s="91">
        <v>3</v>
      </c>
      <c r="D55" s="134">
        <v>0.005791505791505791</v>
      </c>
      <c r="E55" s="134">
        <v>1.7341773125633857</v>
      </c>
      <c r="F55" s="91" t="s">
        <v>932</v>
      </c>
      <c r="G55" s="91" t="b">
        <v>0</v>
      </c>
      <c r="H55" s="91" t="b">
        <v>0</v>
      </c>
      <c r="I55" s="91" t="b">
        <v>0</v>
      </c>
      <c r="J55" s="91" t="b">
        <v>0</v>
      </c>
      <c r="K55" s="91" t="b">
        <v>0</v>
      </c>
      <c r="L55" s="91" t="b">
        <v>0</v>
      </c>
    </row>
    <row r="56" spans="1:12" ht="15">
      <c r="A56" s="91" t="s">
        <v>909</v>
      </c>
      <c r="B56" s="91" t="s">
        <v>230</v>
      </c>
      <c r="C56" s="91">
        <v>3</v>
      </c>
      <c r="D56" s="134">
        <v>0.005791505791505791</v>
      </c>
      <c r="E56" s="134">
        <v>1.910268571619067</v>
      </c>
      <c r="F56" s="91" t="s">
        <v>932</v>
      </c>
      <c r="G56" s="91" t="b">
        <v>0</v>
      </c>
      <c r="H56" s="91" t="b">
        <v>0</v>
      </c>
      <c r="I56" s="91" t="b">
        <v>0</v>
      </c>
      <c r="J56" s="91" t="b">
        <v>0</v>
      </c>
      <c r="K56" s="91" t="b">
        <v>0</v>
      </c>
      <c r="L56" s="91" t="b">
        <v>0</v>
      </c>
    </row>
    <row r="57" spans="1:12" ht="15">
      <c r="A57" s="91" t="s">
        <v>230</v>
      </c>
      <c r="B57" s="91" t="s">
        <v>727</v>
      </c>
      <c r="C57" s="91">
        <v>3</v>
      </c>
      <c r="D57" s="134">
        <v>0.005791505791505791</v>
      </c>
      <c r="E57" s="134">
        <v>0.8310873255714422</v>
      </c>
      <c r="F57" s="91" t="s">
        <v>932</v>
      </c>
      <c r="G57" s="91" t="b">
        <v>0</v>
      </c>
      <c r="H57" s="91" t="b">
        <v>0</v>
      </c>
      <c r="I57" s="91" t="b">
        <v>0</v>
      </c>
      <c r="J57" s="91" t="b">
        <v>0</v>
      </c>
      <c r="K57" s="91" t="b">
        <v>0</v>
      </c>
      <c r="L57" s="91" t="b">
        <v>0</v>
      </c>
    </row>
    <row r="58" spans="1:12" ht="15">
      <c r="A58" s="91" t="s">
        <v>734</v>
      </c>
      <c r="B58" s="91" t="s">
        <v>735</v>
      </c>
      <c r="C58" s="91">
        <v>2</v>
      </c>
      <c r="D58" s="134">
        <v>0.004540892892106878</v>
      </c>
      <c r="E58" s="134">
        <v>1.5123285629470296</v>
      </c>
      <c r="F58" s="91" t="s">
        <v>932</v>
      </c>
      <c r="G58" s="91" t="b">
        <v>0</v>
      </c>
      <c r="H58" s="91" t="b">
        <v>0</v>
      </c>
      <c r="I58" s="91" t="b">
        <v>0</v>
      </c>
      <c r="J58" s="91" t="b">
        <v>0</v>
      </c>
      <c r="K58" s="91" t="b">
        <v>0</v>
      </c>
      <c r="L58" s="91" t="b">
        <v>0</v>
      </c>
    </row>
    <row r="59" spans="1:12" ht="15">
      <c r="A59" s="91" t="s">
        <v>735</v>
      </c>
      <c r="B59" s="91" t="s">
        <v>912</v>
      </c>
      <c r="C59" s="91">
        <v>2</v>
      </c>
      <c r="D59" s="134">
        <v>0.004540892892106878</v>
      </c>
      <c r="E59" s="134">
        <v>1.910268571619067</v>
      </c>
      <c r="F59" s="91" t="s">
        <v>932</v>
      </c>
      <c r="G59" s="91" t="b">
        <v>0</v>
      </c>
      <c r="H59" s="91" t="b">
        <v>0</v>
      </c>
      <c r="I59" s="91" t="b">
        <v>0</v>
      </c>
      <c r="J59" s="91" t="b">
        <v>0</v>
      </c>
      <c r="K59" s="91" t="b">
        <v>0</v>
      </c>
      <c r="L59" s="91" t="b">
        <v>0</v>
      </c>
    </row>
    <row r="60" spans="1:12" ht="15">
      <c r="A60" s="91" t="s">
        <v>912</v>
      </c>
      <c r="B60" s="91" t="s">
        <v>913</v>
      </c>
      <c r="C60" s="91">
        <v>2</v>
      </c>
      <c r="D60" s="134">
        <v>0.004540892892106878</v>
      </c>
      <c r="E60" s="134">
        <v>2.387389826338729</v>
      </c>
      <c r="F60" s="91" t="s">
        <v>932</v>
      </c>
      <c r="G60" s="91" t="b">
        <v>0</v>
      </c>
      <c r="H60" s="91" t="b">
        <v>0</v>
      </c>
      <c r="I60" s="91" t="b">
        <v>0</v>
      </c>
      <c r="J60" s="91" t="b">
        <v>0</v>
      </c>
      <c r="K60" s="91" t="b">
        <v>0</v>
      </c>
      <c r="L60" s="91" t="b">
        <v>0</v>
      </c>
    </row>
    <row r="61" spans="1:12" ht="15">
      <c r="A61" s="91" t="s">
        <v>913</v>
      </c>
      <c r="B61" s="91" t="s">
        <v>914</v>
      </c>
      <c r="C61" s="91">
        <v>2</v>
      </c>
      <c r="D61" s="134">
        <v>0.004540892892106878</v>
      </c>
      <c r="E61" s="134">
        <v>2.387389826338729</v>
      </c>
      <c r="F61" s="91" t="s">
        <v>932</v>
      </c>
      <c r="G61" s="91" t="b">
        <v>0</v>
      </c>
      <c r="H61" s="91" t="b">
        <v>0</v>
      </c>
      <c r="I61" s="91" t="b">
        <v>0</v>
      </c>
      <c r="J61" s="91" t="b">
        <v>0</v>
      </c>
      <c r="K61" s="91" t="b">
        <v>0</v>
      </c>
      <c r="L61" s="91" t="b">
        <v>0</v>
      </c>
    </row>
    <row r="62" spans="1:12" ht="15">
      <c r="A62" s="91" t="s">
        <v>914</v>
      </c>
      <c r="B62" s="91" t="s">
        <v>915</v>
      </c>
      <c r="C62" s="91">
        <v>2</v>
      </c>
      <c r="D62" s="134">
        <v>0.004540892892106878</v>
      </c>
      <c r="E62" s="134">
        <v>2.387389826338729</v>
      </c>
      <c r="F62" s="91" t="s">
        <v>932</v>
      </c>
      <c r="G62" s="91" t="b">
        <v>0</v>
      </c>
      <c r="H62" s="91" t="b">
        <v>0</v>
      </c>
      <c r="I62" s="91" t="b">
        <v>0</v>
      </c>
      <c r="J62" s="91" t="b">
        <v>0</v>
      </c>
      <c r="K62" s="91" t="b">
        <v>0</v>
      </c>
      <c r="L62" s="91" t="b">
        <v>0</v>
      </c>
    </row>
    <row r="63" spans="1:12" ht="15">
      <c r="A63" s="91" t="s">
        <v>915</v>
      </c>
      <c r="B63" s="91" t="s">
        <v>916</v>
      </c>
      <c r="C63" s="91">
        <v>2</v>
      </c>
      <c r="D63" s="134">
        <v>0.004540892892106878</v>
      </c>
      <c r="E63" s="134">
        <v>2.387389826338729</v>
      </c>
      <c r="F63" s="91" t="s">
        <v>932</v>
      </c>
      <c r="G63" s="91" t="b">
        <v>0</v>
      </c>
      <c r="H63" s="91" t="b">
        <v>0</v>
      </c>
      <c r="I63" s="91" t="b">
        <v>0</v>
      </c>
      <c r="J63" s="91" t="b">
        <v>0</v>
      </c>
      <c r="K63" s="91" t="b">
        <v>0</v>
      </c>
      <c r="L63" s="91" t="b">
        <v>0</v>
      </c>
    </row>
    <row r="64" spans="1:12" ht="15">
      <c r="A64" s="91" t="s">
        <v>916</v>
      </c>
      <c r="B64" s="91" t="s">
        <v>917</v>
      </c>
      <c r="C64" s="91">
        <v>2</v>
      </c>
      <c r="D64" s="134">
        <v>0.004540892892106878</v>
      </c>
      <c r="E64" s="134">
        <v>2.387389826338729</v>
      </c>
      <c r="F64" s="91" t="s">
        <v>932</v>
      </c>
      <c r="G64" s="91" t="b">
        <v>0</v>
      </c>
      <c r="H64" s="91" t="b">
        <v>0</v>
      </c>
      <c r="I64" s="91" t="b">
        <v>0</v>
      </c>
      <c r="J64" s="91" t="b">
        <v>0</v>
      </c>
      <c r="K64" s="91" t="b">
        <v>0</v>
      </c>
      <c r="L64" s="91" t="b">
        <v>0</v>
      </c>
    </row>
    <row r="65" spans="1:12" ht="15">
      <c r="A65" s="91" t="s">
        <v>917</v>
      </c>
      <c r="B65" s="91" t="s">
        <v>918</v>
      </c>
      <c r="C65" s="91">
        <v>2</v>
      </c>
      <c r="D65" s="134">
        <v>0.004540892892106878</v>
      </c>
      <c r="E65" s="134">
        <v>2.387389826338729</v>
      </c>
      <c r="F65" s="91" t="s">
        <v>932</v>
      </c>
      <c r="G65" s="91" t="b">
        <v>0</v>
      </c>
      <c r="H65" s="91" t="b">
        <v>0</v>
      </c>
      <c r="I65" s="91" t="b">
        <v>0</v>
      </c>
      <c r="J65" s="91" t="b">
        <v>0</v>
      </c>
      <c r="K65" s="91" t="b">
        <v>0</v>
      </c>
      <c r="L65" s="91" t="b">
        <v>0</v>
      </c>
    </row>
    <row r="66" spans="1:12" ht="15">
      <c r="A66" s="91" t="s">
        <v>918</v>
      </c>
      <c r="B66" s="91" t="s">
        <v>919</v>
      </c>
      <c r="C66" s="91">
        <v>2</v>
      </c>
      <c r="D66" s="134">
        <v>0.004540892892106878</v>
      </c>
      <c r="E66" s="134">
        <v>2.387389826338729</v>
      </c>
      <c r="F66" s="91" t="s">
        <v>932</v>
      </c>
      <c r="G66" s="91" t="b">
        <v>0</v>
      </c>
      <c r="H66" s="91" t="b">
        <v>0</v>
      </c>
      <c r="I66" s="91" t="b">
        <v>0</v>
      </c>
      <c r="J66" s="91" t="b">
        <v>0</v>
      </c>
      <c r="K66" s="91" t="b">
        <v>0</v>
      </c>
      <c r="L66" s="91" t="b">
        <v>0</v>
      </c>
    </row>
    <row r="67" spans="1:12" ht="15">
      <c r="A67" s="91" t="s">
        <v>919</v>
      </c>
      <c r="B67" s="91" t="s">
        <v>920</v>
      </c>
      <c r="C67" s="91">
        <v>2</v>
      </c>
      <c r="D67" s="134">
        <v>0.004540892892106878</v>
      </c>
      <c r="E67" s="134">
        <v>2.387389826338729</v>
      </c>
      <c r="F67" s="91" t="s">
        <v>932</v>
      </c>
      <c r="G67" s="91" t="b">
        <v>0</v>
      </c>
      <c r="H67" s="91" t="b">
        <v>0</v>
      </c>
      <c r="I67" s="91" t="b">
        <v>0</v>
      </c>
      <c r="J67" s="91" t="b">
        <v>0</v>
      </c>
      <c r="K67" s="91" t="b">
        <v>0</v>
      </c>
      <c r="L67" s="91" t="b">
        <v>0</v>
      </c>
    </row>
    <row r="68" spans="1:12" ht="15">
      <c r="A68" s="91" t="s">
        <v>920</v>
      </c>
      <c r="B68" s="91" t="s">
        <v>921</v>
      </c>
      <c r="C68" s="91">
        <v>2</v>
      </c>
      <c r="D68" s="134">
        <v>0.004540892892106878</v>
      </c>
      <c r="E68" s="134">
        <v>2.387389826338729</v>
      </c>
      <c r="F68" s="91" t="s">
        <v>932</v>
      </c>
      <c r="G68" s="91" t="b">
        <v>0</v>
      </c>
      <c r="H68" s="91" t="b">
        <v>0</v>
      </c>
      <c r="I68" s="91" t="b">
        <v>0</v>
      </c>
      <c r="J68" s="91" t="b">
        <v>0</v>
      </c>
      <c r="K68" s="91" t="b">
        <v>0</v>
      </c>
      <c r="L68" s="91" t="b">
        <v>0</v>
      </c>
    </row>
    <row r="69" spans="1:12" ht="15">
      <c r="A69" s="91" t="s">
        <v>921</v>
      </c>
      <c r="B69" s="91" t="s">
        <v>730</v>
      </c>
      <c r="C69" s="91">
        <v>2</v>
      </c>
      <c r="D69" s="134">
        <v>0.004540892892106878</v>
      </c>
      <c r="E69" s="134">
        <v>1.574476469695874</v>
      </c>
      <c r="F69" s="91" t="s">
        <v>932</v>
      </c>
      <c r="G69" s="91" t="b">
        <v>0</v>
      </c>
      <c r="H69" s="91" t="b">
        <v>0</v>
      </c>
      <c r="I69" s="91" t="b">
        <v>0</v>
      </c>
      <c r="J69" s="91" t="b">
        <v>0</v>
      </c>
      <c r="K69" s="91" t="b">
        <v>0</v>
      </c>
      <c r="L69" s="91" t="b">
        <v>0</v>
      </c>
    </row>
    <row r="70" spans="1:12" ht="15">
      <c r="A70" s="91" t="s">
        <v>730</v>
      </c>
      <c r="B70" s="91" t="s">
        <v>922</v>
      </c>
      <c r="C70" s="91">
        <v>2</v>
      </c>
      <c r="D70" s="134">
        <v>0.004540892892106878</v>
      </c>
      <c r="E70" s="134">
        <v>1.574476469695874</v>
      </c>
      <c r="F70" s="91" t="s">
        <v>932</v>
      </c>
      <c r="G70" s="91" t="b">
        <v>0</v>
      </c>
      <c r="H70" s="91" t="b">
        <v>0</v>
      </c>
      <c r="I70" s="91" t="b">
        <v>0</v>
      </c>
      <c r="J70" s="91" t="b">
        <v>0</v>
      </c>
      <c r="K70" s="91" t="b">
        <v>0</v>
      </c>
      <c r="L70" s="91" t="b">
        <v>0</v>
      </c>
    </row>
    <row r="71" spans="1:12" ht="15">
      <c r="A71" s="91" t="s">
        <v>922</v>
      </c>
      <c r="B71" s="91" t="s">
        <v>728</v>
      </c>
      <c r="C71" s="91">
        <v>2</v>
      </c>
      <c r="D71" s="134">
        <v>0.004540892892106878</v>
      </c>
      <c r="E71" s="134">
        <v>1.4579709006244368</v>
      </c>
      <c r="F71" s="91" t="s">
        <v>932</v>
      </c>
      <c r="G71" s="91" t="b">
        <v>0</v>
      </c>
      <c r="H71" s="91" t="b">
        <v>0</v>
      </c>
      <c r="I71" s="91" t="b">
        <v>0</v>
      </c>
      <c r="J71" s="91" t="b">
        <v>0</v>
      </c>
      <c r="K71" s="91" t="b">
        <v>0</v>
      </c>
      <c r="L71" s="91" t="b">
        <v>0</v>
      </c>
    </row>
    <row r="72" spans="1:12" ht="15">
      <c r="A72" s="91" t="s">
        <v>748</v>
      </c>
      <c r="B72" s="91" t="s">
        <v>749</v>
      </c>
      <c r="C72" s="91">
        <v>2</v>
      </c>
      <c r="D72" s="134">
        <v>0.004540892892106878</v>
      </c>
      <c r="E72" s="134">
        <v>2.387389826338729</v>
      </c>
      <c r="F72" s="91" t="s">
        <v>932</v>
      </c>
      <c r="G72" s="91" t="b">
        <v>0</v>
      </c>
      <c r="H72" s="91" t="b">
        <v>0</v>
      </c>
      <c r="I72" s="91" t="b">
        <v>0</v>
      </c>
      <c r="J72" s="91" t="b">
        <v>0</v>
      </c>
      <c r="K72" s="91" t="b">
        <v>0</v>
      </c>
      <c r="L72" s="91" t="b">
        <v>0</v>
      </c>
    </row>
    <row r="73" spans="1:12" ht="15">
      <c r="A73" s="91" t="s">
        <v>749</v>
      </c>
      <c r="B73" s="91" t="s">
        <v>747</v>
      </c>
      <c r="C73" s="91">
        <v>2</v>
      </c>
      <c r="D73" s="134">
        <v>0.004540892892106878</v>
      </c>
      <c r="E73" s="134">
        <v>2.2112985672830483</v>
      </c>
      <c r="F73" s="91" t="s">
        <v>932</v>
      </c>
      <c r="G73" s="91" t="b">
        <v>0</v>
      </c>
      <c r="H73" s="91" t="b">
        <v>0</v>
      </c>
      <c r="I73" s="91" t="b">
        <v>0</v>
      </c>
      <c r="J73" s="91" t="b">
        <v>0</v>
      </c>
      <c r="K73" s="91" t="b">
        <v>0</v>
      </c>
      <c r="L73" s="91" t="b">
        <v>0</v>
      </c>
    </row>
    <row r="74" spans="1:12" ht="15">
      <c r="A74" s="91" t="s">
        <v>230</v>
      </c>
      <c r="B74" s="91" t="s">
        <v>734</v>
      </c>
      <c r="C74" s="91">
        <v>2</v>
      </c>
      <c r="D74" s="134">
        <v>0.004540892892106878</v>
      </c>
      <c r="E74" s="134">
        <v>1.6092385759550858</v>
      </c>
      <c r="F74" s="91" t="s">
        <v>932</v>
      </c>
      <c r="G74" s="91" t="b">
        <v>0</v>
      </c>
      <c r="H74" s="91" t="b">
        <v>0</v>
      </c>
      <c r="I74" s="91" t="b">
        <v>0</v>
      </c>
      <c r="J74" s="91" t="b">
        <v>0</v>
      </c>
      <c r="K74" s="91" t="b">
        <v>0</v>
      </c>
      <c r="L74" s="91" t="b">
        <v>0</v>
      </c>
    </row>
    <row r="75" spans="1:12" ht="15">
      <c r="A75" s="91" t="s">
        <v>734</v>
      </c>
      <c r="B75" s="91" t="s">
        <v>729</v>
      </c>
      <c r="C75" s="91">
        <v>2</v>
      </c>
      <c r="D75" s="134">
        <v>0.004540892892106878</v>
      </c>
      <c r="E75" s="134">
        <v>1.249087128172448</v>
      </c>
      <c r="F75" s="91" t="s">
        <v>932</v>
      </c>
      <c r="G75" s="91" t="b">
        <v>0</v>
      </c>
      <c r="H75" s="91" t="b">
        <v>0</v>
      </c>
      <c r="I75" s="91" t="b">
        <v>0</v>
      </c>
      <c r="J75" s="91" t="b">
        <v>0</v>
      </c>
      <c r="K75" s="91" t="b">
        <v>0</v>
      </c>
      <c r="L75" s="91" t="b">
        <v>0</v>
      </c>
    </row>
    <row r="76" spans="1:12" ht="15">
      <c r="A76" s="91" t="s">
        <v>902</v>
      </c>
      <c r="B76" s="91" t="s">
        <v>227</v>
      </c>
      <c r="C76" s="91">
        <v>2</v>
      </c>
      <c r="D76" s="134">
        <v>0.004540892892106878</v>
      </c>
      <c r="E76" s="134">
        <v>2.2112985672830483</v>
      </c>
      <c r="F76" s="91" t="s">
        <v>932</v>
      </c>
      <c r="G76" s="91" t="b">
        <v>0</v>
      </c>
      <c r="H76" s="91" t="b">
        <v>0</v>
      </c>
      <c r="I76" s="91" t="b">
        <v>0</v>
      </c>
      <c r="J76" s="91" t="b">
        <v>0</v>
      </c>
      <c r="K76" s="91" t="b">
        <v>0</v>
      </c>
      <c r="L76" s="91" t="b">
        <v>0</v>
      </c>
    </row>
    <row r="77" spans="1:12" ht="15">
      <c r="A77" s="91" t="s">
        <v>884</v>
      </c>
      <c r="B77" s="91" t="s">
        <v>729</v>
      </c>
      <c r="C77" s="91">
        <v>2</v>
      </c>
      <c r="D77" s="134">
        <v>0.004540892892106878</v>
      </c>
      <c r="E77" s="134">
        <v>1.249087128172448</v>
      </c>
      <c r="F77" s="91" t="s">
        <v>932</v>
      </c>
      <c r="G77" s="91" t="b">
        <v>0</v>
      </c>
      <c r="H77" s="91" t="b">
        <v>0</v>
      </c>
      <c r="I77" s="91" t="b">
        <v>0</v>
      </c>
      <c r="J77" s="91" t="b">
        <v>0</v>
      </c>
      <c r="K77" s="91" t="b">
        <v>0</v>
      </c>
      <c r="L77" s="91" t="b">
        <v>0</v>
      </c>
    </row>
    <row r="78" spans="1:12" ht="15">
      <c r="A78" s="91" t="s">
        <v>726</v>
      </c>
      <c r="B78" s="91" t="s">
        <v>903</v>
      </c>
      <c r="C78" s="91">
        <v>2</v>
      </c>
      <c r="D78" s="134">
        <v>0.004540892892106878</v>
      </c>
      <c r="E78" s="134">
        <v>1.0499305650480732</v>
      </c>
      <c r="F78" s="91" t="s">
        <v>932</v>
      </c>
      <c r="G78" s="91" t="b">
        <v>0</v>
      </c>
      <c r="H78" s="91" t="b">
        <v>0</v>
      </c>
      <c r="I78" s="91" t="b">
        <v>0</v>
      </c>
      <c r="J78" s="91" t="b">
        <v>0</v>
      </c>
      <c r="K78" s="91" t="b">
        <v>0</v>
      </c>
      <c r="L78" s="91" t="b">
        <v>0</v>
      </c>
    </row>
    <row r="79" spans="1:12" ht="15">
      <c r="A79" s="91" t="s">
        <v>903</v>
      </c>
      <c r="B79" s="91" t="s">
        <v>730</v>
      </c>
      <c r="C79" s="91">
        <v>2</v>
      </c>
      <c r="D79" s="134">
        <v>0.004540892892106878</v>
      </c>
      <c r="E79" s="134">
        <v>1.3983852106401926</v>
      </c>
      <c r="F79" s="91" t="s">
        <v>932</v>
      </c>
      <c r="G79" s="91" t="b">
        <v>0</v>
      </c>
      <c r="H79" s="91" t="b">
        <v>0</v>
      </c>
      <c r="I79" s="91" t="b">
        <v>0</v>
      </c>
      <c r="J79" s="91" t="b">
        <v>0</v>
      </c>
      <c r="K79" s="91" t="b">
        <v>0</v>
      </c>
      <c r="L79" s="91" t="b">
        <v>0</v>
      </c>
    </row>
    <row r="80" spans="1:12" ht="15">
      <c r="A80" s="91" t="s">
        <v>730</v>
      </c>
      <c r="B80" s="91" t="s">
        <v>885</v>
      </c>
      <c r="C80" s="91">
        <v>2</v>
      </c>
      <c r="D80" s="134">
        <v>0.004540892892106878</v>
      </c>
      <c r="E80" s="134">
        <v>1.1765364610238362</v>
      </c>
      <c r="F80" s="91" t="s">
        <v>932</v>
      </c>
      <c r="G80" s="91" t="b">
        <v>0</v>
      </c>
      <c r="H80" s="91" t="b">
        <v>0</v>
      </c>
      <c r="I80" s="91" t="b">
        <v>0</v>
      </c>
      <c r="J80" s="91" t="b">
        <v>0</v>
      </c>
      <c r="K80" s="91" t="b">
        <v>0</v>
      </c>
      <c r="L80" s="91" t="b">
        <v>0</v>
      </c>
    </row>
    <row r="81" spans="1:12" ht="15">
      <c r="A81" s="91" t="s">
        <v>740</v>
      </c>
      <c r="B81" s="91" t="s">
        <v>879</v>
      </c>
      <c r="C81" s="91">
        <v>2</v>
      </c>
      <c r="D81" s="134">
        <v>0.004540892892106878</v>
      </c>
      <c r="E81" s="134">
        <v>1.0809647987880422</v>
      </c>
      <c r="F81" s="91" t="s">
        <v>932</v>
      </c>
      <c r="G81" s="91" t="b">
        <v>0</v>
      </c>
      <c r="H81" s="91" t="b">
        <v>0</v>
      </c>
      <c r="I81" s="91" t="b">
        <v>0</v>
      </c>
      <c r="J81" s="91" t="b">
        <v>0</v>
      </c>
      <c r="K81" s="91" t="b">
        <v>0</v>
      </c>
      <c r="L81" s="91" t="b">
        <v>0</v>
      </c>
    </row>
    <row r="82" spans="1:12" ht="15">
      <c r="A82" s="91" t="s">
        <v>879</v>
      </c>
      <c r="B82" s="91" t="s">
        <v>221</v>
      </c>
      <c r="C82" s="91">
        <v>2</v>
      </c>
      <c r="D82" s="134">
        <v>0.004540892892106878</v>
      </c>
      <c r="E82" s="134">
        <v>1.7341773125633857</v>
      </c>
      <c r="F82" s="91" t="s">
        <v>932</v>
      </c>
      <c r="G82" s="91" t="b">
        <v>0</v>
      </c>
      <c r="H82" s="91" t="b">
        <v>0</v>
      </c>
      <c r="I82" s="91" t="b">
        <v>0</v>
      </c>
      <c r="J82" s="91" t="b">
        <v>0</v>
      </c>
      <c r="K82" s="91" t="b">
        <v>0</v>
      </c>
      <c r="L82" s="91" t="b">
        <v>0</v>
      </c>
    </row>
    <row r="83" spans="1:12" ht="15">
      <c r="A83" s="91" t="s">
        <v>221</v>
      </c>
      <c r="B83" s="91" t="s">
        <v>741</v>
      </c>
      <c r="C83" s="91">
        <v>2</v>
      </c>
      <c r="D83" s="134">
        <v>0.004540892892106878</v>
      </c>
      <c r="E83" s="134">
        <v>1.5580860535077046</v>
      </c>
      <c r="F83" s="91" t="s">
        <v>932</v>
      </c>
      <c r="G83" s="91" t="b">
        <v>0</v>
      </c>
      <c r="H83" s="91" t="b">
        <v>0</v>
      </c>
      <c r="I83" s="91" t="b">
        <v>0</v>
      </c>
      <c r="J83" s="91" t="b">
        <v>0</v>
      </c>
      <c r="K83" s="91" t="b">
        <v>0</v>
      </c>
      <c r="L83" s="91" t="b">
        <v>0</v>
      </c>
    </row>
    <row r="84" spans="1:12" ht="15">
      <c r="A84" s="91" t="s">
        <v>879</v>
      </c>
      <c r="B84" s="91" t="s">
        <v>236</v>
      </c>
      <c r="C84" s="91">
        <v>2</v>
      </c>
      <c r="D84" s="134">
        <v>0.004540892892106878</v>
      </c>
      <c r="E84" s="134">
        <v>1.7341773125633857</v>
      </c>
      <c r="F84" s="91" t="s">
        <v>932</v>
      </c>
      <c r="G84" s="91" t="b">
        <v>0</v>
      </c>
      <c r="H84" s="91" t="b">
        <v>0</v>
      </c>
      <c r="I84" s="91" t="b">
        <v>0</v>
      </c>
      <c r="J84" s="91" t="b">
        <v>0</v>
      </c>
      <c r="K84" s="91" t="b">
        <v>0</v>
      </c>
      <c r="L84" s="91" t="b">
        <v>0</v>
      </c>
    </row>
    <row r="85" spans="1:12" ht="15">
      <c r="A85" s="91" t="s">
        <v>236</v>
      </c>
      <c r="B85" s="91" t="s">
        <v>235</v>
      </c>
      <c r="C85" s="91">
        <v>2</v>
      </c>
      <c r="D85" s="134">
        <v>0.004540892892106878</v>
      </c>
      <c r="E85" s="134">
        <v>2.387389826338729</v>
      </c>
      <c r="F85" s="91" t="s">
        <v>932</v>
      </c>
      <c r="G85" s="91" t="b">
        <v>0</v>
      </c>
      <c r="H85" s="91" t="b">
        <v>0</v>
      </c>
      <c r="I85" s="91" t="b">
        <v>0</v>
      </c>
      <c r="J85" s="91" t="b">
        <v>0</v>
      </c>
      <c r="K85" s="91" t="b">
        <v>0</v>
      </c>
      <c r="L85" s="91" t="b">
        <v>0</v>
      </c>
    </row>
    <row r="86" spans="1:12" ht="15">
      <c r="A86" s="91" t="s">
        <v>235</v>
      </c>
      <c r="B86" s="91" t="s">
        <v>234</v>
      </c>
      <c r="C86" s="91">
        <v>2</v>
      </c>
      <c r="D86" s="134">
        <v>0.004540892892106878</v>
      </c>
      <c r="E86" s="134">
        <v>2.387389826338729</v>
      </c>
      <c r="F86" s="91" t="s">
        <v>932</v>
      </c>
      <c r="G86" s="91" t="b">
        <v>0</v>
      </c>
      <c r="H86" s="91" t="b">
        <v>0</v>
      </c>
      <c r="I86" s="91" t="b">
        <v>0</v>
      </c>
      <c r="J86" s="91" t="b">
        <v>0</v>
      </c>
      <c r="K86" s="91" t="b">
        <v>0</v>
      </c>
      <c r="L86" s="91" t="b">
        <v>0</v>
      </c>
    </row>
    <row r="87" spans="1:12" ht="15">
      <c r="A87" s="91" t="s">
        <v>234</v>
      </c>
      <c r="B87" s="91" t="s">
        <v>233</v>
      </c>
      <c r="C87" s="91">
        <v>2</v>
      </c>
      <c r="D87" s="134">
        <v>0.004540892892106878</v>
      </c>
      <c r="E87" s="134">
        <v>2.387389826338729</v>
      </c>
      <c r="F87" s="91" t="s">
        <v>932</v>
      </c>
      <c r="G87" s="91" t="b">
        <v>0</v>
      </c>
      <c r="H87" s="91" t="b">
        <v>0</v>
      </c>
      <c r="I87" s="91" t="b">
        <v>0</v>
      </c>
      <c r="J87" s="91" t="b">
        <v>0</v>
      </c>
      <c r="K87" s="91" t="b">
        <v>0</v>
      </c>
      <c r="L87" s="91" t="b">
        <v>0</v>
      </c>
    </row>
    <row r="88" spans="1:12" ht="15">
      <c r="A88" s="91" t="s">
        <v>233</v>
      </c>
      <c r="B88" s="91" t="s">
        <v>727</v>
      </c>
      <c r="C88" s="91">
        <v>2</v>
      </c>
      <c r="D88" s="134">
        <v>0.004540892892106878</v>
      </c>
      <c r="E88" s="134">
        <v>1.4331473168994044</v>
      </c>
      <c r="F88" s="91" t="s">
        <v>932</v>
      </c>
      <c r="G88" s="91" t="b">
        <v>0</v>
      </c>
      <c r="H88" s="91" t="b">
        <v>0</v>
      </c>
      <c r="I88" s="91" t="b">
        <v>0</v>
      </c>
      <c r="J88" s="91" t="b">
        <v>0</v>
      </c>
      <c r="K88" s="91" t="b">
        <v>0</v>
      </c>
      <c r="L88" s="91" t="b">
        <v>0</v>
      </c>
    </row>
    <row r="89" spans="1:12" ht="15">
      <c r="A89" s="91" t="s">
        <v>727</v>
      </c>
      <c r="B89" s="91" t="s">
        <v>220</v>
      </c>
      <c r="C89" s="91">
        <v>2</v>
      </c>
      <c r="D89" s="134">
        <v>0.004540892892106878</v>
      </c>
      <c r="E89" s="134">
        <v>1.4579709006244368</v>
      </c>
      <c r="F89" s="91" t="s">
        <v>932</v>
      </c>
      <c r="G89" s="91" t="b">
        <v>0</v>
      </c>
      <c r="H89" s="91" t="b">
        <v>0</v>
      </c>
      <c r="I89" s="91" t="b">
        <v>0</v>
      </c>
      <c r="J89" s="91" t="b">
        <v>0</v>
      </c>
      <c r="K89" s="91" t="b">
        <v>0</v>
      </c>
      <c r="L89" s="91" t="b">
        <v>0</v>
      </c>
    </row>
    <row r="90" spans="1:12" ht="15">
      <c r="A90" s="91" t="s">
        <v>220</v>
      </c>
      <c r="B90" s="91" t="s">
        <v>924</v>
      </c>
      <c r="C90" s="91">
        <v>2</v>
      </c>
      <c r="D90" s="134">
        <v>0.004540892892106878</v>
      </c>
      <c r="E90" s="134">
        <v>1.785329835010767</v>
      </c>
      <c r="F90" s="91" t="s">
        <v>932</v>
      </c>
      <c r="G90" s="91" t="b">
        <v>0</v>
      </c>
      <c r="H90" s="91" t="b">
        <v>0</v>
      </c>
      <c r="I90" s="91" t="b">
        <v>0</v>
      </c>
      <c r="J90" s="91" t="b">
        <v>0</v>
      </c>
      <c r="K90" s="91" t="b">
        <v>0</v>
      </c>
      <c r="L90" s="91" t="b">
        <v>0</v>
      </c>
    </row>
    <row r="91" spans="1:12" ht="15">
      <c r="A91" s="91" t="s">
        <v>924</v>
      </c>
      <c r="B91" s="91" t="s">
        <v>230</v>
      </c>
      <c r="C91" s="91">
        <v>2</v>
      </c>
      <c r="D91" s="134">
        <v>0.004540892892106878</v>
      </c>
      <c r="E91" s="134">
        <v>1.910268571619067</v>
      </c>
      <c r="F91" s="91" t="s">
        <v>932</v>
      </c>
      <c r="G91" s="91" t="b">
        <v>0</v>
      </c>
      <c r="H91" s="91" t="b">
        <v>0</v>
      </c>
      <c r="I91" s="91" t="b">
        <v>0</v>
      </c>
      <c r="J91" s="91" t="b">
        <v>0</v>
      </c>
      <c r="K91" s="91" t="b">
        <v>0</v>
      </c>
      <c r="L91" s="91" t="b">
        <v>0</v>
      </c>
    </row>
    <row r="92" spans="1:12" ht="15">
      <c r="A92" s="91" t="s">
        <v>231</v>
      </c>
      <c r="B92" s="91" t="s">
        <v>925</v>
      </c>
      <c r="C92" s="91">
        <v>2</v>
      </c>
      <c r="D92" s="134">
        <v>0.004540892892106878</v>
      </c>
      <c r="E92" s="134">
        <v>1.989449817666692</v>
      </c>
      <c r="F92" s="91" t="s">
        <v>932</v>
      </c>
      <c r="G92" s="91" t="b">
        <v>0</v>
      </c>
      <c r="H92" s="91" t="b">
        <v>0</v>
      </c>
      <c r="I92" s="91" t="b">
        <v>0</v>
      </c>
      <c r="J92" s="91" t="b">
        <v>0</v>
      </c>
      <c r="K92" s="91" t="b">
        <v>0</v>
      </c>
      <c r="L92" s="91" t="b">
        <v>0</v>
      </c>
    </row>
    <row r="93" spans="1:12" ht="15">
      <c r="A93" s="91" t="s">
        <v>727</v>
      </c>
      <c r="B93" s="91" t="s">
        <v>726</v>
      </c>
      <c r="C93" s="91">
        <v>2</v>
      </c>
      <c r="D93" s="134">
        <v>0.004540892892106878</v>
      </c>
      <c r="E93" s="134">
        <v>0.28187964156875545</v>
      </c>
      <c r="F93" s="91" t="s">
        <v>932</v>
      </c>
      <c r="G93" s="91" t="b">
        <v>0</v>
      </c>
      <c r="H93" s="91" t="b">
        <v>0</v>
      </c>
      <c r="I93" s="91" t="b">
        <v>0</v>
      </c>
      <c r="J93" s="91" t="b">
        <v>0</v>
      </c>
      <c r="K93" s="91" t="b">
        <v>0</v>
      </c>
      <c r="L93" s="91" t="b">
        <v>0</v>
      </c>
    </row>
    <row r="94" spans="1:12" ht="15">
      <c r="A94" s="91" t="s">
        <v>727</v>
      </c>
      <c r="B94" s="91" t="s">
        <v>901</v>
      </c>
      <c r="C94" s="91">
        <v>2</v>
      </c>
      <c r="D94" s="134">
        <v>0.004540892892106878</v>
      </c>
      <c r="E94" s="134">
        <v>1.2818796415687554</v>
      </c>
      <c r="F94" s="91" t="s">
        <v>932</v>
      </c>
      <c r="G94" s="91" t="b">
        <v>0</v>
      </c>
      <c r="H94" s="91" t="b">
        <v>0</v>
      </c>
      <c r="I94" s="91" t="b">
        <v>0</v>
      </c>
      <c r="J94" s="91" t="b">
        <v>0</v>
      </c>
      <c r="K94" s="91" t="b">
        <v>0</v>
      </c>
      <c r="L94" s="91" t="b">
        <v>0</v>
      </c>
    </row>
    <row r="95" spans="1:12" ht="15">
      <c r="A95" s="91" t="s">
        <v>892</v>
      </c>
      <c r="B95" s="91" t="s">
        <v>893</v>
      </c>
      <c r="C95" s="91">
        <v>2</v>
      </c>
      <c r="D95" s="134">
        <v>0.004540892892106878</v>
      </c>
      <c r="E95" s="134">
        <v>2.035207308227367</v>
      </c>
      <c r="F95" s="91" t="s">
        <v>932</v>
      </c>
      <c r="G95" s="91" t="b">
        <v>0</v>
      </c>
      <c r="H95" s="91" t="b">
        <v>0</v>
      </c>
      <c r="I95" s="91" t="b">
        <v>0</v>
      </c>
      <c r="J95" s="91" t="b">
        <v>0</v>
      </c>
      <c r="K95" s="91" t="b">
        <v>0</v>
      </c>
      <c r="L95" s="91" t="b">
        <v>0</v>
      </c>
    </row>
    <row r="96" spans="1:12" ht="15">
      <c r="A96" s="91" t="s">
        <v>893</v>
      </c>
      <c r="B96" s="91" t="s">
        <v>926</v>
      </c>
      <c r="C96" s="91">
        <v>2</v>
      </c>
      <c r="D96" s="134">
        <v>0.004540892892106878</v>
      </c>
      <c r="E96" s="134">
        <v>2.0863598306747484</v>
      </c>
      <c r="F96" s="91" t="s">
        <v>932</v>
      </c>
      <c r="G96" s="91" t="b">
        <v>0</v>
      </c>
      <c r="H96" s="91" t="b">
        <v>0</v>
      </c>
      <c r="I96" s="91" t="b">
        <v>0</v>
      </c>
      <c r="J96" s="91" t="b">
        <v>0</v>
      </c>
      <c r="K96" s="91" t="b">
        <v>0</v>
      </c>
      <c r="L96" s="91" t="b">
        <v>0</v>
      </c>
    </row>
    <row r="97" spans="1:12" ht="15">
      <c r="A97" s="91" t="s">
        <v>926</v>
      </c>
      <c r="B97" s="91" t="s">
        <v>927</v>
      </c>
      <c r="C97" s="91">
        <v>2</v>
      </c>
      <c r="D97" s="134">
        <v>0.004540892892106878</v>
      </c>
      <c r="E97" s="134">
        <v>2.387389826338729</v>
      </c>
      <c r="F97" s="91" t="s">
        <v>932</v>
      </c>
      <c r="G97" s="91" t="b">
        <v>0</v>
      </c>
      <c r="H97" s="91" t="b">
        <v>0</v>
      </c>
      <c r="I97" s="91" t="b">
        <v>0</v>
      </c>
      <c r="J97" s="91" t="b">
        <v>0</v>
      </c>
      <c r="K97" s="91" t="b">
        <v>0</v>
      </c>
      <c r="L97" s="91" t="b">
        <v>0</v>
      </c>
    </row>
    <row r="98" spans="1:12" ht="15">
      <c r="A98" s="91" t="s">
        <v>927</v>
      </c>
      <c r="B98" s="91" t="s">
        <v>928</v>
      </c>
      <c r="C98" s="91">
        <v>2</v>
      </c>
      <c r="D98" s="134">
        <v>0.004540892892106878</v>
      </c>
      <c r="E98" s="134">
        <v>2.387389826338729</v>
      </c>
      <c r="F98" s="91" t="s">
        <v>932</v>
      </c>
      <c r="G98" s="91" t="b">
        <v>0</v>
      </c>
      <c r="H98" s="91" t="b">
        <v>0</v>
      </c>
      <c r="I98" s="91" t="b">
        <v>0</v>
      </c>
      <c r="J98" s="91" t="b">
        <v>0</v>
      </c>
      <c r="K98" s="91" t="b">
        <v>0</v>
      </c>
      <c r="L98" s="91" t="b">
        <v>0</v>
      </c>
    </row>
    <row r="99" spans="1:12" ht="15">
      <c r="A99" s="91" t="s">
        <v>732</v>
      </c>
      <c r="B99" s="91" t="s">
        <v>733</v>
      </c>
      <c r="C99" s="91">
        <v>7</v>
      </c>
      <c r="D99" s="134">
        <v>0.007981855945635866</v>
      </c>
      <c r="E99" s="134">
        <v>1.3857055522550261</v>
      </c>
      <c r="F99" s="91" t="s">
        <v>655</v>
      </c>
      <c r="G99" s="91" t="b">
        <v>0</v>
      </c>
      <c r="H99" s="91" t="b">
        <v>0</v>
      </c>
      <c r="I99" s="91" t="b">
        <v>0</v>
      </c>
      <c r="J99" s="91" t="b">
        <v>0</v>
      </c>
      <c r="K99" s="91" t="b">
        <v>0</v>
      </c>
      <c r="L99" s="91" t="b">
        <v>0</v>
      </c>
    </row>
    <row r="100" spans="1:12" ht="15">
      <c r="A100" s="91" t="s">
        <v>888</v>
      </c>
      <c r="B100" s="91" t="s">
        <v>889</v>
      </c>
      <c r="C100" s="91">
        <v>4</v>
      </c>
      <c r="D100" s="134">
        <v>0.00824345521742842</v>
      </c>
      <c r="E100" s="134">
        <v>1.7958800173440752</v>
      </c>
      <c r="F100" s="91" t="s">
        <v>655</v>
      </c>
      <c r="G100" s="91" t="b">
        <v>0</v>
      </c>
      <c r="H100" s="91" t="b">
        <v>0</v>
      </c>
      <c r="I100" s="91" t="b">
        <v>0</v>
      </c>
      <c r="J100" s="91" t="b">
        <v>0</v>
      </c>
      <c r="K100" s="91" t="b">
        <v>0</v>
      </c>
      <c r="L100" s="91" t="b">
        <v>0</v>
      </c>
    </row>
    <row r="101" spans="1:12" ht="15">
      <c r="A101" s="91" t="s">
        <v>889</v>
      </c>
      <c r="B101" s="91" t="s">
        <v>726</v>
      </c>
      <c r="C101" s="91">
        <v>4</v>
      </c>
      <c r="D101" s="134">
        <v>0.00824345521742842</v>
      </c>
      <c r="E101" s="134">
        <v>1.2218487496163564</v>
      </c>
      <c r="F101" s="91" t="s">
        <v>655</v>
      </c>
      <c r="G101" s="91" t="b">
        <v>0</v>
      </c>
      <c r="H101" s="91" t="b">
        <v>0</v>
      </c>
      <c r="I101" s="91" t="b">
        <v>0</v>
      </c>
      <c r="J101" s="91" t="b">
        <v>0</v>
      </c>
      <c r="K101" s="91" t="b">
        <v>0</v>
      </c>
      <c r="L101" s="91" t="b">
        <v>0</v>
      </c>
    </row>
    <row r="102" spans="1:12" ht="15">
      <c r="A102" s="91" t="s">
        <v>733</v>
      </c>
      <c r="B102" s="91" t="s">
        <v>727</v>
      </c>
      <c r="C102" s="91">
        <v>4</v>
      </c>
      <c r="D102" s="134">
        <v>0.00824345521742842</v>
      </c>
      <c r="E102" s="134">
        <v>0.9507819773298184</v>
      </c>
      <c r="F102" s="91" t="s">
        <v>655</v>
      </c>
      <c r="G102" s="91" t="b">
        <v>0</v>
      </c>
      <c r="H102" s="91" t="b">
        <v>0</v>
      </c>
      <c r="I102" s="91" t="b">
        <v>0</v>
      </c>
      <c r="J102" s="91" t="b">
        <v>0</v>
      </c>
      <c r="K102" s="91" t="b">
        <v>0</v>
      </c>
      <c r="L102" s="91" t="b">
        <v>0</v>
      </c>
    </row>
    <row r="103" spans="1:12" ht="15">
      <c r="A103" s="91" t="s">
        <v>727</v>
      </c>
      <c r="B103" s="91" t="s">
        <v>890</v>
      </c>
      <c r="C103" s="91">
        <v>4</v>
      </c>
      <c r="D103" s="134">
        <v>0.00824345521742842</v>
      </c>
      <c r="E103" s="134">
        <v>1.283996656365201</v>
      </c>
      <c r="F103" s="91" t="s">
        <v>655</v>
      </c>
      <c r="G103" s="91" t="b">
        <v>0</v>
      </c>
      <c r="H103" s="91" t="b">
        <v>0</v>
      </c>
      <c r="I103" s="91" t="b">
        <v>0</v>
      </c>
      <c r="J103" s="91" t="b">
        <v>0</v>
      </c>
      <c r="K103" s="91" t="b">
        <v>0</v>
      </c>
      <c r="L103" s="91" t="b">
        <v>0</v>
      </c>
    </row>
    <row r="104" spans="1:12" ht="15">
      <c r="A104" s="91" t="s">
        <v>890</v>
      </c>
      <c r="B104" s="91" t="s">
        <v>729</v>
      </c>
      <c r="C104" s="91">
        <v>4</v>
      </c>
      <c r="D104" s="134">
        <v>0.00824345521742842</v>
      </c>
      <c r="E104" s="134">
        <v>1.4436974992327127</v>
      </c>
      <c r="F104" s="91" t="s">
        <v>655</v>
      </c>
      <c r="G104" s="91" t="b">
        <v>0</v>
      </c>
      <c r="H104" s="91" t="b">
        <v>0</v>
      </c>
      <c r="I104" s="91" t="b">
        <v>0</v>
      </c>
      <c r="J104" s="91" t="b">
        <v>0</v>
      </c>
      <c r="K104" s="91" t="b">
        <v>0</v>
      </c>
      <c r="L104" s="91" t="b">
        <v>0</v>
      </c>
    </row>
    <row r="105" spans="1:12" ht="15">
      <c r="A105" s="91" t="s">
        <v>728</v>
      </c>
      <c r="B105" s="91" t="s">
        <v>726</v>
      </c>
      <c r="C105" s="91">
        <v>4</v>
      </c>
      <c r="D105" s="134">
        <v>0.00824345521742842</v>
      </c>
      <c r="E105" s="134">
        <v>0.978810700930062</v>
      </c>
      <c r="F105" s="91" t="s">
        <v>655</v>
      </c>
      <c r="G105" s="91" t="b">
        <v>0</v>
      </c>
      <c r="H105" s="91" t="b">
        <v>0</v>
      </c>
      <c r="I105" s="91" t="b">
        <v>0</v>
      </c>
      <c r="J105" s="91" t="b">
        <v>0</v>
      </c>
      <c r="K105" s="91" t="b">
        <v>0</v>
      </c>
      <c r="L105" s="91" t="b">
        <v>0</v>
      </c>
    </row>
    <row r="106" spans="1:12" ht="15">
      <c r="A106" s="91" t="s">
        <v>885</v>
      </c>
      <c r="B106" s="91" t="s">
        <v>886</v>
      </c>
      <c r="C106" s="91">
        <v>4</v>
      </c>
      <c r="D106" s="134">
        <v>0.00824345521742842</v>
      </c>
      <c r="E106" s="134">
        <v>1.7958800173440752</v>
      </c>
      <c r="F106" s="91" t="s">
        <v>655</v>
      </c>
      <c r="G106" s="91" t="b">
        <v>0</v>
      </c>
      <c r="H106" s="91" t="b">
        <v>0</v>
      </c>
      <c r="I106" s="91" t="b">
        <v>0</v>
      </c>
      <c r="J106" s="91" t="b">
        <v>0</v>
      </c>
      <c r="K106" s="91" t="b">
        <v>0</v>
      </c>
      <c r="L106" s="91" t="b">
        <v>0</v>
      </c>
    </row>
    <row r="107" spans="1:12" ht="15">
      <c r="A107" s="91" t="s">
        <v>886</v>
      </c>
      <c r="B107" s="91" t="s">
        <v>887</v>
      </c>
      <c r="C107" s="91">
        <v>4</v>
      </c>
      <c r="D107" s="134">
        <v>0.00824345521742842</v>
      </c>
      <c r="E107" s="134">
        <v>1.7958800173440752</v>
      </c>
      <c r="F107" s="91" t="s">
        <v>655</v>
      </c>
      <c r="G107" s="91" t="b">
        <v>0</v>
      </c>
      <c r="H107" s="91" t="b">
        <v>0</v>
      </c>
      <c r="I107" s="91" t="b">
        <v>0</v>
      </c>
      <c r="J107" s="91" t="b">
        <v>0</v>
      </c>
      <c r="K107" s="91" t="b">
        <v>0</v>
      </c>
      <c r="L107" s="91" t="b">
        <v>0</v>
      </c>
    </row>
    <row r="108" spans="1:12" ht="15">
      <c r="A108" s="91" t="s">
        <v>887</v>
      </c>
      <c r="B108" s="91" t="s">
        <v>732</v>
      </c>
      <c r="C108" s="91">
        <v>4</v>
      </c>
      <c r="D108" s="134">
        <v>0.00824345521742842</v>
      </c>
      <c r="E108" s="134">
        <v>1.4436974992327127</v>
      </c>
      <c r="F108" s="91" t="s">
        <v>655</v>
      </c>
      <c r="G108" s="91" t="b">
        <v>0</v>
      </c>
      <c r="H108" s="91" t="b">
        <v>0</v>
      </c>
      <c r="I108" s="91" t="b">
        <v>0</v>
      </c>
      <c r="J108" s="91" t="b">
        <v>0</v>
      </c>
      <c r="K108" s="91" t="b">
        <v>0</v>
      </c>
      <c r="L108" s="91" t="b">
        <v>0</v>
      </c>
    </row>
    <row r="109" spans="1:12" ht="15">
      <c r="A109" s="91" t="s">
        <v>726</v>
      </c>
      <c r="B109" s="91" t="s">
        <v>899</v>
      </c>
      <c r="C109" s="91">
        <v>3</v>
      </c>
      <c r="D109" s="134">
        <v>0.007602349783620177</v>
      </c>
      <c r="E109" s="134">
        <v>1.2218487496163564</v>
      </c>
      <c r="F109" s="91" t="s">
        <v>655</v>
      </c>
      <c r="G109" s="91" t="b">
        <v>0</v>
      </c>
      <c r="H109" s="91" t="b">
        <v>0</v>
      </c>
      <c r="I109" s="91" t="b">
        <v>0</v>
      </c>
      <c r="J109" s="91" t="b">
        <v>0</v>
      </c>
      <c r="K109" s="91" t="b">
        <v>0</v>
      </c>
      <c r="L109" s="91" t="b">
        <v>0</v>
      </c>
    </row>
    <row r="110" spans="1:12" ht="15">
      <c r="A110" s="91" t="s">
        <v>899</v>
      </c>
      <c r="B110" s="91" t="s">
        <v>900</v>
      </c>
      <c r="C110" s="91">
        <v>3</v>
      </c>
      <c r="D110" s="134">
        <v>0.007602349783620177</v>
      </c>
      <c r="E110" s="134">
        <v>1.9208187539523751</v>
      </c>
      <c r="F110" s="91" t="s">
        <v>655</v>
      </c>
      <c r="G110" s="91" t="b">
        <v>0</v>
      </c>
      <c r="H110" s="91" t="b">
        <v>0</v>
      </c>
      <c r="I110" s="91" t="b">
        <v>0</v>
      </c>
      <c r="J110" s="91" t="b">
        <v>0</v>
      </c>
      <c r="K110" s="91" t="b">
        <v>0</v>
      </c>
      <c r="L110" s="91" t="b">
        <v>0</v>
      </c>
    </row>
    <row r="111" spans="1:12" ht="15">
      <c r="A111" s="91" t="s">
        <v>900</v>
      </c>
      <c r="B111" s="91" t="s">
        <v>735</v>
      </c>
      <c r="C111" s="91">
        <v>3</v>
      </c>
      <c r="D111" s="134">
        <v>0.007602349783620177</v>
      </c>
      <c r="E111" s="134">
        <v>1.6989700043360187</v>
      </c>
      <c r="F111" s="91" t="s">
        <v>655</v>
      </c>
      <c r="G111" s="91" t="b">
        <v>0</v>
      </c>
      <c r="H111" s="91" t="b">
        <v>0</v>
      </c>
      <c r="I111" s="91" t="b">
        <v>0</v>
      </c>
      <c r="J111" s="91" t="b">
        <v>0</v>
      </c>
      <c r="K111" s="91" t="b">
        <v>0</v>
      </c>
      <c r="L111" s="91" t="b">
        <v>0</v>
      </c>
    </row>
    <row r="112" spans="1:12" ht="15">
      <c r="A112" s="91" t="s">
        <v>735</v>
      </c>
      <c r="B112" s="91" t="s">
        <v>732</v>
      </c>
      <c r="C112" s="91">
        <v>3</v>
      </c>
      <c r="D112" s="134">
        <v>0.007602349783620177</v>
      </c>
      <c r="E112" s="134">
        <v>1.2218487496163564</v>
      </c>
      <c r="F112" s="91" t="s">
        <v>655</v>
      </c>
      <c r="G112" s="91" t="b">
        <v>0</v>
      </c>
      <c r="H112" s="91" t="b">
        <v>0</v>
      </c>
      <c r="I112" s="91" t="b">
        <v>0</v>
      </c>
      <c r="J112" s="91" t="b">
        <v>0</v>
      </c>
      <c r="K112" s="91" t="b">
        <v>0</v>
      </c>
      <c r="L112" s="91" t="b">
        <v>0</v>
      </c>
    </row>
    <row r="113" spans="1:12" ht="15">
      <c r="A113" s="91" t="s">
        <v>729</v>
      </c>
      <c r="B113" s="91" t="s">
        <v>904</v>
      </c>
      <c r="C113" s="91">
        <v>3</v>
      </c>
      <c r="D113" s="134">
        <v>0.007602349783620177</v>
      </c>
      <c r="E113" s="134">
        <v>1.494850021680094</v>
      </c>
      <c r="F113" s="91" t="s">
        <v>655</v>
      </c>
      <c r="G113" s="91" t="b">
        <v>0</v>
      </c>
      <c r="H113" s="91" t="b">
        <v>0</v>
      </c>
      <c r="I113" s="91" t="b">
        <v>0</v>
      </c>
      <c r="J113" s="91" t="b">
        <v>0</v>
      </c>
      <c r="K113" s="91" t="b">
        <v>0</v>
      </c>
      <c r="L113" s="91" t="b">
        <v>0</v>
      </c>
    </row>
    <row r="114" spans="1:12" ht="15">
      <c r="A114" s="91" t="s">
        <v>904</v>
      </c>
      <c r="B114" s="91" t="s">
        <v>730</v>
      </c>
      <c r="C114" s="91">
        <v>3</v>
      </c>
      <c r="D114" s="134">
        <v>0.007602349783620177</v>
      </c>
      <c r="E114" s="134">
        <v>1.4436974992327127</v>
      </c>
      <c r="F114" s="91" t="s">
        <v>655</v>
      </c>
      <c r="G114" s="91" t="b">
        <v>0</v>
      </c>
      <c r="H114" s="91" t="b">
        <v>0</v>
      </c>
      <c r="I114" s="91" t="b">
        <v>0</v>
      </c>
      <c r="J114" s="91" t="b">
        <v>0</v>
      </c>
      <c r="K114" s="91" t="b">
        <v>0</v>
      </c>
      <c r="L114" s="91" t="b">
        <v>0</v>
      </c>
    </row>
    <row r="115" spans="1:12" ht="15">
      <c r="A115" s="91" t="s">
        <v>730</v>
      </c>
      <c r="B115" s="91" t="s">
        <v>726</v>
      </c>
      <c r="C115" s="91">
        <v>3</v>
      </c>
      <c r="D115" s="134">
        <v>0.007602349783620177</v>
      </c>
      <c r="E115" s="134">
        <v>0.7447274948966941</v>
      </c>
      <c r="F115" s="91" t="s">
        <v>655</v>
      </c>
      <c r="G115" s="91" t="b">
        <v>0</v>
      </c>
      <c r="H115" s="91" t="b">
        <v>0</v>
      </c>
      <c r="I115" s="91" t="b">
        <v>0</v>
      </c>
      <c r="J115" s="91" t="b">
        <v>0</v>
      </c>
      <c r="K115" s="91" t="b">
        <v>0</v>
      </c>
      <c r="L115" s="91" t="b">
        <v>0</v>
      </c>
    </row>
    <row r="116" spans="1:12" ht="15">
      <c r="A116" s="91" t="s">
        <v>726</v>
      </c>
      <c r="B116" s="91" t="s">
        <v>905</v>
      </c>
      <c r="C116" s="91">
        <v>3</v>
      </c>
      <c r="D116" s="134">
        <v>0.007602349783620177</v>
      </c>
      <c r="E116" s="134">
        <v>1.2218487496163564</v>
      </c>
      <c r="F116" s="91" t="s">
        <v>655</v>
      </c>
      <c r="G116" s="91" t="b">
        <v>0</v>
      </c>
      <c r="H116" s="91" t="b">
        <v>0</v>
      </c>
      <c r="I116" s="91" t="b">
        <v>0</v>
      </c>
      <c r="J116" s="91" t="b">
        <v>0</v>
      </c>
      <c r="K116" s="91" t="b">
        <v>0</v>
      </c>
      <c r="L116" s="91" t="b">
        <v>0</v>
      </c>
    </row>
    <row r="117" spans="1:12" ht="15">
      <c r="A117" s="91" t="s">
        <v>905</v>
      </c>
      <c r="B117" s="91" t="s">
        <v>906</v>
      </c>
      <c r="C117" s="91">
        <v>3</v>
      </c>
      <c r="D117" s="134">
        <v>0.007602349783620177</v>
      </c>
      <c r="E117" s="134">
        <v>1.9208187539523751</v>
      </c>
      <c r="F117" s="91" t="s">
        <v>655</v>
      </c>
      <c r="G117" s="91" t="b">
        <v>0</v>
      </c>
      <c r="H117" s="91" t="b">
        <v>0</v>
      </c>
      <c r="I117" s="91" t="b">
        <v>0</v>
      </c>
      <c r="J117" s="91" t="b">
        <v>0</v>
      </c>
      <c r="K117" s="91" t="b">
        <v>0</v>
      </c>
      <c r="L117" s="91" t="b">
        <v>0</v>
      </c>
    </row>
    <row r="118" spans="1:12" ht="15">
      <c r="A118" s="91" t="s">
        <v>906</v>
      </c>
      <c r="B118" s="91" t="s">
        <v>907</v>
      </c>
      <c r="C118" s="91">
        <v>3</v>
      </c>
      <c r="D118" s="134">
        <v>0.007602349783620177</v>
      </c>
      <c r="E118" s="134">
        <v>1.9208187539523751</v>
      </c>
      <c r="F118" s="91" t="s">
        <v>655</v>
      </c>
      <c r="G118" s="91" t="b">
        <v>0</v>
      </c>
      <c r="H118" s="91" t="b">
        <v>0</v>
      </c>
      <c r="I118" s="91" t="b">
        <v>0</v>
      </c>
      <c r="J118" s="91" t="b">
        <v>0</v>
      </c>
      <c r="K118" s="91" t="b">
        <v>0</v>
      </c>
      <c r="L118" s="91" t="b">
        <v>0</v>
      </c>
    </row>
    <row r="119" spans="1:12" ht="15">
      <c r="A119" s="91" t="s">
        <v>907</v>
      </c>
      <c r="B119" s="91" t="s">
        <v>727</v>
      </c>
      <c r="C119" s="91">
        <v>3</v>
      </c>
      <c r="D119" s="134">
        <v>0.007602349783620177</v>
      </c>
      <c r="E119" s="134">
        <v>1.2518119729937995</v>
      </c>
      <c r="F119" s="91" t="s">
        <v>655</v>
      </c>
      <c r="G119" s="91" t="b">
        <v>0</v>
      </c>
      <c r="H119" s="91" t="b">
        <v>0</v>
      </c>
      <c r="I119" s="91" t="b">
        <v>0</v>
      </c>
      <c r="J119" s="91" t="b">
        <v>0</v>
      </c>
      <c r="K119" s="91" t="b">
        <v>0</v>
      </c>
      <c r="L119" s="91" t="b">
        <v>0</v>
      </c>
    </row>
    <row r="120" spans="1:12" ht="15">
      <c r="A120" s="91" t="s">
        <v>727</v>
      </c>
      <c r="B120" s="91" t="s">
        <v>908</v>
      </c>
      <c r="C120" s="91">
        <v>3</v>
      </c>
      <c r="D120" s="134">
        <v>0.007602349783620177</v>
      </c>
      <c r="E120" s="134">
        <v>1.2839966563652008</v>
      </c>
      <c r="F120" s="91" t="s">
        <v>655</v>
      </c>
      <c r="G120" s="91" t="b">
        <v>0</v>
      </c>
      <c r="H120" s="91" t="b">
        <v>0</v>
      </c>
      <c r="I120" s="91" t="b">
        <v>0</v>
      </c>
      <c r="J120" s="91" t="b">
        <v>0</v>
      </c>
      <c r="K120" s="91" t="b">
        <v>0</v>
      </c>
      <c r="L120" s="91" t="b">
        <v>0</v>
      </c>
    </row>
    <row r="121" spans="1:12" ht="15">
      <c r="A121" s="91" t="s">
        <v>908</v>
      </c>
      <c r="B121" s="91" t="s">
        <v>879</v>
      </c>
      <c r="C121" s="91">
        <v>3</v>
      </c>
      <c r="D121" s="134">
        <v>0.007602349783620177</v>
      </c>
      <c r="E121" s="134">
        <v>1.9208187539523751</v>
      </c>
      <c r="F121" s="91" t="s">
        <v>655</v>
      </c>
      <c r="G121" s="91" t="b">
        <v>0</v>
      </c>
      <c r="H121" s="91" t="b">
        <v>0</v>
      </c>
      <c r="I121" s="91" t="b">
        <v>0</v>
      </c>
      <c r="J121" s="91" t="b">
        <v>0</v>
      </c>
      <c r="K121" s="91" t="b">
        <v>0</v>
      </c>
      <c r="L121" s="91" t="b">
        <v>0</v>
      </c>
    </row>
    <row r="122" spans="1:12" ht="15">
      <c r="A122" s="91" t="s">
        <v>879</v>
      </c>
      <c r="B122" s="91" t="s">
        <v>909</v>
      </c>
      <c r="C122" s="91">
        <v>3</v>
      </c>
      <c r="D122" s="134">
        <v>0.007602349783620177</v>
      </c>
      <c r="E122" s="134">
        <v>1.9208187539523751</v>
      </c>
      <c r="F122" s="91" t="s">
        <v>655</v>
      </c>
      <c r="G122" s="91" t="b">
        <v>0</v>
      </c>
      <c r="H122" s="91" t="b">
        <v>0</v>
      </c>
      <c r="I122" s="91" t="b">
        <v>0</v>
      </c>
      <c r="J122" s="91" t="b">
        <v>0</v>
      </c>
      <c r="K122" s="91" t="b">
        <v>0</v>
      </c>
      <c r="L122" s="91" t="b">
        <v>0</v>
      </c>
    </row>
    <row r="123" spans="1:12" ht="15">
      <c r="A123" s="91" t="s">
        <v>909</v>
      </c>
      <c r="B123" s="91" t="s">
        <v>230</v>
      </c>
      <c r="C123" s="91">
        <v>3</v>
      </c>
      <c r="D123" s="134">
        <v>0.007602349783620177</v>
      </c>
      <c r="E123" s="134">
        <v>1.7958800173440752</v>
      </c>
      <c r="F123" s="91" t="s">
        <v>655</v>
      </c>
      <c r="G123" s="91" t="b">
        <v>0</v>
      </c>
      <c r="H123" s="91" t="b">
        <v>0</v>
      </c>
      <c r="I123" s="91" t="b">
        <v>0</v>
      </c>
      <c r="J123" s="91" t="b">
        <v>0</v>
      </c>
      <c r="K123" s="91" t="b">
        <v>0</v>
      </c>
      <c r="L123" s="91" t="b">
        <v>0</v>
      </c>
    </row>
    <row r="124" spans="1:12" ht="15">
      <c r="A124" s="91" t="s">
        <v>230</v>
      </c>
      <c r="B124" s="91" t="s">
        <v>727</v>
      </c>
      <c r="C124" s="91">
        <v>3</v>
      </c>
      <c r="D124" s="134">
        <v>0.007602349783620177</v>
      </c>
      <c r="E124" s="134">
        <v>0.7746907182741372</v>
      </c>
      <c r="F124" s="91" t="s">
        <v>655</v>
      </c>
      <c r="G124" s="91" t="b">
        <v>0</v>
      </c>
      <c r="H124" s="91" t="b">
        <v>0</v>
      </c>
      <c r="I124" s="91" t="b">
        <v>0</v>
      </c>
      <c r="J124" s="91" t="b">
        <v>0</v>
      </c>
      <c r="K124" s="91" t="b">
        <v>0</v>
      </c>
      <c r="L124" s="91" t="b">
        <v>0</v>
      </c>
    </row>
    <row r="125" spans="1:12" ht="15">
      <c r="A125" s="91" t="s">
        <v>901</v>
      </c>
      <c r="B125" s="91" t="s">
        <v>892</v>
      </c>
      <c r="C125" s="91">
        <v>3</v>
      </c>
      <c r="D125" s="134">
        <v>0.007602349783620177</v>
      </c>
      <c r="E125" s="134">
        <v>1.9208187539523751</v>
      </c>
      <c r="F125" s="91" t="s">
        <v>655</v>
      </c>
      <c r="G125" s="91" t="b">
        <v>0</v>
      </c>
      <c r="H125" s="91" t="b">
        <v>0</v>
      </c>
      <c r="I125" s="91" t="b">
        <v>0</v>
      </c>
      <c r="J125" s="91" t="b">
        <v>0</v>
      </c>
      <c r="K125" s="91" t="b">
        <v>0</v>
      </c>
      <c r="L125" s="91" t="b">
        <v>0</v>
      </c>
    </row>
    <row r="126" spans="1:12" ht="15">
      <c r="A126" s="91" t="s">
        <v>884</v>
      </c>
      <c r="B126" s="91" t="s">
        <v>888</v>
      </c>
      <c r="C126" s="91">
        <v>3</v>
      </c>
      <c r="D126" s="134">
        <v>0.007602349783620177</v>
      </c>
      <c r="E126" s="134">
        <v>1.6709412807357753</v>
      </c>
      <c r="F126" s="91" t="s">
        <v>655</v>
      </c>
      <c r="G126" s="91" t="b">
        <v>0</v>
      </c>
      <c r="H126" s="91" t="b">
        <v>0</v>
      </c>
      <c r="I126" s="91" t="b">
        <v>0</v>
      </c>
      <c r="J126" s="91" t="b">
        <v>0</v>
      </c>
      <c r="K126" s="91" t="b">
        <v>0</v>
      </c>
      <c r="L126" s="91" t="b">
        <v>0</v>
      </c>
    </row>
    <row r="127" spans="1:12" ht="15">
      <c r="A127" s="91" t="s">
        <v>726</v>
      </c>
      <c r="B127" s="91" t="s">
        <v>885</v>
      </c>
      <c r="C127" s="91">
        <v>3</v>
      </c>
      <c r="D127" s="134">
        <v>0.007602349783620177</v>
      </c>
      <c r="E127" s="134">
        <v>1.0969100130080565</v>
      </c>
      <c r="F127" s="91" t="s">
        <v>655</v>
      </c>
      <c r="G127" s="91" t="b">
        <v>0</v>
      </c>
      <c r="H127" s="91" t="b">
        <v>0</v>
      </c>
      <c r="I127" s="91" t="b">
        <v>0</v>
      </c>
      <c r="J127" s="91" t="b">
        <v>0</v>
      </c>
      <c r="K127" s="91" t="b">
        <v>0</v>
      </c>
      <c r="L127" s="91" t="b">
        <v>0</v>
      </c>
    </row>
    <row r="128" spans="1:12" ht="15">
      <c r="A128" s="91" t="s">
        <v>729</v>
      </c>
      <c r="B128" s="91" t="s">
        <v>894</v>
      </c>
      <c r="C128" s="91">
        <v>3</v>
      </c>
      <c r="D128" s="134">
        <v>0.007602349783620177</v>
      </c>
      <c r="E128" s="134">
        <v>1.494850021680094</v>
      </c>
      <c r="F128" s="91" t="s">
        <v>655</v>
      </c>
      <c r="G128" s="91" t="b">
        <v>0</v>
      </c>
      <c r="H128" s="91" t="b">
        <v>0</v>
      </c>
      <c r="I128" s="91" t="b">
        <v>0</v>
      </c>
      <c r="J128" s="91" t="b">
        <v>0</v>
      </c>
      <c r="K128" s="91" t="b">
        <v>0</v>
      </c>
      <c r="L128" s="91" t="b">
        <v>0</v>
      </c>
    </row>
    <row r="129" spans="1:12" ht="15">
      <c r="A129" s="91" t="s">
        <v>894</v>
      </c>
      <c r="B129" s="91" t="s">
        <v>895</v>
      </c>
      <c r="C129" s="91">
        <v>3</v>
      </c>
      <c r="D129" s="134">
        <v>0.007602349783620177</v>
      </c>
      <c r="E129" s="134">
        <v>1.9208187539523751</v>
      </c>
      <c r="F129" s="91" t="s">
        <v>655</v>
      </c>
      <c r="G129" s="91" t="b">
        <v>0</v>
      </c>
      <c r="H129" s="91" t="b">
        <v>0</v>
      </c>
      <c r="I129" s="91" t="b">
        <v>0</v>
      </c>
      <c r="J129" s="91" t="b">
        <v>0</v>
      </c>
      <c r="K129" s="91" t="b">
        <v>0</v>
      </c>
      <c r="L129" s="91" t="b">
        <v>0</v>
      </c>
    </row>
    <row r="130" spans="1:12" ht="15">
      <c r="A130" s="91" t="s">
        <v>895</v>
      </c>
      <c r="B130" s="91" t="s">
        <v>728</v>
      </c>
      <c r="C130" s="91">
        <v>3</v>
      </c>
      <c r="D130" s="134">
        <v>0.007602349783620177</v>
      </c>
      <c r="E130" s="134">
        <v>1.494850021680094</v>
      </c>
      <c r="F130" s="91" t="s">
        <v>655</v>
      </c>
      <c r="G130" s="91" t="b">
        <v>0</v>
      </c>
      <c r="H130" s="91" t="b">
        <v>0</v>
      </c>
      <c r="I130" s="91" t="b">
        <v>0</v>
      </c>
      <c r="J130" s="91" t="b">
        <v>0</v>
      </c>
      <c r="K130" s="91" t="b">
        <v>0</v>
      </c>
      <c r="L130" s="91" t="b">
        <v>0</v>
      </c>
    </row>
    <row r="131" spans="1:12" ht="15">
      <c r="A131" s="91" t="s">
        <v>733</v>
      </c>
      <c r="B131" s="91" t="s">
        <v>896</v>
      </c>
      <c r="C131" s="91">
        <v>3</v>
      </c>
      <c r="D131" s="134">
        <v>0.007602349783620177</v>
      </c>
      <c r="E131" s="134">
        <v>1.494850021680094</v>
      </c>
      <c r="F131" s="91" t="s">
        <v>655</v>
      </c>
      <c r="G131" s="91" t="b">
        <v>0</v>
      </c>
      <c r="H131" s="91" t="b">
        <v>0</v>
      </c>
      <c r="I131" s="91" t="b">
        <v>0</v>
      </c>
      <c r="J131" s="91" t="b">
        <v>0</v>
      </c>
      <c r="K131" s="91" t="b">
        <v>0</v>
      </c>
      <c r="L131" s="91" t="b">
        <v>0</v>
      </c>
    </row>
    <row r="132" spans="1:12" ht="15">
      <c r="A132" s="91" t="s">
        <v>896</v>
      </c>
      <c r="B132" s="91" t="s">
        <v>730</v>
      </c>
      <c r="C132" s="91">
        <v>3</v>
      </c>
      <c r="D132" s="134">
        <v>0.007602349783620177</v>
      </c>
      <c r="E132" s="134">
        <v>1.4436974992327127</v>
      </c>
      <c r="F132" s="91" t="s">
        <v>655</v>
      </c>
      <c r="G132" s="91" t="b">
        <v>0</v>
      </c>
      <c r="H132" s="91" t="b">
        <v>0</v>
      </c>
      <c r="I132" s="91" t="b">
        <v>0</v>
      </c>
      <c r="J132" s="91" t="b">
        <v>0</v>
      </c>
      <c r="K132" s="91" t="b">
        <v>0</v>
      </c>
      <c r="L132" s="91" t="b">
        <v>0</v>
      </c>
    </row>
    <row r="133" spans="1:12" ht="15">
      <c r="A133" s="91" t="s">
        <v>730</v>
      </c>
      <c r="B133" s="91" t="s">
        <v>897</v>
      </c>
      <c r="C133" s="91">
        <v>3</v>
      </c>
      <c r="D133" s="134">
        <v>0.007602349783620177</v>
      </c>
      <c r="E133" s="134">
        <v>1.4436974992327127</v>
      </c>
      <c r="F133" s="91" t="s">
        <v>655</v>
      </c>
      <c r="G133" s="91" t="b">
        <v>0</v>
      </c>
      <c r="H133" s="91" t="b">
        <v>0</v>
      </c>
      <c r="I133" s="91" t="b">
        <v>0</v>
      </c>
      <c r="J133" s="91" t="b">
        <v>0</v>
      </c>
      <c r="K133" s="91" t="b">
        <v>0</v>
      </c>
      <c r="L133" s="91" t="b">
        <v>0</v>
      </c>
    </row>
    <row r="134" spans="1:12" ht="15">
      <c r="A134" s="91" t="s">
        <v>897</v>
      </c>
      <c r="B134" s="91" t="s">
        <v>898</v>
      </c>
      <c r="C134" s="91">
        <v>3</v>
      </c>
      <c r="D134" s="134">
        <v>0.007602349783620177</v>
      </c>
      <c r="E134" s="134">
        <v>1.9208187539523751</v>
      </c>
      <c r="F134" s="91" t="s">
        <v>655</v>
      </c>
      <c r="G134" s="91" t="b">
        <v>0</v>
      </c>
      <c r="H134" s="91" t="b">
        <v>0</v>
      </c>
      <c r="I134" s="91" t="b">
        <v>0</v>
      </c>
      <c r="J134" s="91" t="b">
        <v>0</v>
      </c>
      <c r="K134" s="91" t="b">
        <v>0</v>
      </c>
      <c r="L134" s="91" t="b">
        <v>0</v>
      </c>
    </row>
    <row r="135" spans="1:12" ht="15">
      <c r="A135" s="91" t="s">
        <v>898</v>
      </c>
      <c r="B135" s="91" t="s">
        <v>231</v>
      </c>
      <c r="C135" s="91">
        <v>3</v>
      </c>
      <c r="D135" s="134">
        <v>0.007602349783620177</v>
      </c>
      <c r="E135" s="134">
        <v>1.7958800173440752</v>
      </c>
      <c r="F135" s="91" t="s">
        <v>655</v>
      </c>
      <c r="G135" s="91" t="b">
        <v>0</v>
      </c>
      <c r="H135" s="91" t="b">
        <v>0</v>
      </c>
      <c r="I135" s="91" t="b">
        <v>0</v>
      </c>
      <c r="J135" s="91" t="b">
        <v>0</v>
      </c>
      <c r="K135" s="91" t="b">
        <v>0</v>
      </c>
      <c r="L135" s="91" t="b">
        <v>0</v>
      </c>
    </row>
    <row r="136" spans="1:12" ht="15">
      <c r="A136" s="91" t="s">
        <v>231</v>
      </c>
      <c r="B136" s="91" t="s">
        <v>902</v>
      </c>
      <c r="C136" s="91">
        <v>3</v>
      </c>
      <c r="D136" s="134">
        <v>0.007602349783620177</v>
      </c>
      <c r="E136" s="134">
        <v>1.9208187539523751</v>
      </c>
      <c r="F136" s="91" t="s">
        <v>655</v>
      </c>
      <c r="G136" s="91" t="b">
        <v>0</v>
      </c>
      <c r="H136" s="91" t="b">
        <v>0</v>
      </c>
      <c r="I136" s="91" t="b">
        <v>0</v>
      </c>
      <c r="J136" s="91" t="b">
        <v>0</v>
      </c>
      <c r="K136" s="91" t="b">
        <v>0</v>
      </c>
      <c r="L136" s="91" t="b">
        <v>0</v>
      </c>
    </row>
    <row r="137" spans="1:12" ht="15">
      <c r="A137" s="91" t="s">
        <v>727</v>
      </c>
      <c r="B137" s="91" t="s">
        <v>726</v>
      </c>
      <c r="C137" s="91">
        <v>2</v>
      </c>
      <c r="D137" s="134">
        <v>0.0064022578788958855</v>
      </c>
      <c r="E137" s="134">
        <v>0.40893539297350084</v>
      </c>
      <c r="F137" s="91" t="s">
        <v>655</v>
      </c>
      <c r="G137" s="91" t="b">
        <v>0</v>
      </c>
      <c r="H137" s="91" t="b">
        <v>0</v>
      </c>
      <c r="I137" s="91" t="b">
        <v>0</v>
      </c>
      <c r="J137" s="91" t="b">
        <v>0</v>
      </c>
      <c r="K137" s="91" t="b">
        <v>0</v>
      </c>
      <c r="L137" s="91" t="b">
        <v>0</v>
      </c>
    </row>
    <row r="138" spans="1:12" ht="15">
      <c r="A138" s="91" t="s">
        <v>726</v>
      </c>
      <c r="B138" s="91" t="s">
        <v>727</v>
      </c>
      <c r="C138" s="91">
        <v>2</v>
      </c>
      <c r="D138" s="134">
        <v>0.0064022578788958855</v>
      </c>
      <c r="E138" s="134">
        <v>0.37675070960209955</v>
      </c>
      <c r="F138" s="91" t="s">
        <v>655</v>
      </c>
      <c r="G138" s="91" t="b">
        <v>0</v>
      </c>
      <c r="H138" s="91" t="b">
        <v>0</v>
      </c>
      <c r="I138" s="91" t="b">
        <v>0</v>
      </c>
      <c r="J138" s="91" t="b">
        <v>0</v>
      </c>
      <c r="K138" s="91" t="b">
        <v>0</v>
      </c>
      <c r="L138" s="91" t="b">
        <v>0</v>
      </c>
    </row>
    <row r="139" spans="1:12" ht="15">
      <c r="A139" s="91" t="s">
        <v>727</v>
      </c>
      <c r="B139" s="91" t="s">
        <v>901</v>
      </c>
      <c r="C139" s="91">
        <v>2</v>
      </c>
      <c r="D139" s="134">
        <v>0.0064022578788958855</v>
      </c>
      <c r="E139" s="134">
        <v>1.1079053973095196</v>
      </c>
      <c r="F139" s="91" t="s">
        <v>655</v>
      </c>
      <c r="G139" s="91" t="b">
        <v>0</v>
      </c>
      <c r="H139" s="91" t="b">
        <v>0</v>
      </c>
      <c r="I139" s="91" t="b">
        <v>0</v>
      </c>
      <c r="J139" s="91" t="b">
        <v>0</v>
      </c>
      <c r="K139" s="91" t="b">
        <v>0</v>
      </c>
      <c r="L139" s="91" t="b">
        <v>0</v>
      </c>
    </row>
    <row r="140" spans="1:12" ht="15">
      <c r="A140" s="91" t="s">
        <v>892</v>
      </c>
      <c r="B140" s="91" t="s">
        <v>893</v>
      </c>
      <c r="C140" s="91">
        <v>2</v>
      </c>
      <c r="D140" s="134">
        <v>0.0064022578788958855</v>
      </c>
      <c r="E140" s="134">
        <v>1.9208187539523751</v>
      </c>
      <c r="F140" s="91" t="s">
        <v>655</v>
      </c>
      <c r="G140" s="91" t="b">
        <v>0</v>
      </c>
      <c r="H140" s="91" t="b">
        <v>0</v>
      </c>
      <c r="I140" s="91" t="b">
        <v>0</v>
      </c>
      <c r="J140" s="91" t="b">
        <v>0</v>
      </c>
      <c r="K140" s="91" t="b">
        <v>0</v>
      </c>
      <c r="L140" s="91" t="b">
        <v>0</v>
      </c>
    </row>
    <row r="141" spans="1:12" ht="15">
      <c r="A141" s="91" t="s">
        <v>893</v>
      </c>
      <c r="B141" s="91" t="s">
        <v>926</v>
      </c>
      <c r="C141" s="91">
        <v>2</v>
      </c>
      <c r="D141" s="134">
        <v>0.0064022578788958855</v>
      </c>
      <c r="E141" s="134">
        <v>1.9208187539523751</v>
      </c>
      <c r="F141" s="91" t="s">
        <v>655</v>
      </c>
      <c r="G141" s="91" t="b">
        <v>0</v>
      </c>
      <c r="H141" s="91" t="b">
        <v>0</v>
      </c>
      <c r="I141" s="91" t="b">
        <v>0</v>
      </c>
      <c r="J141" s="91" t="b">
        <v>0</v>
      </c>
      <c r="K141" s="91" t="b">
        <v>0</v>
      </c>
      <c r="L141" s="91" t="b">
        <v>0</v>
      </c>
    </row>
    <row r="142" spans="1:12" ht="15">
      <c r="A142" s="91" t="s">
        <v>926</v>
      </c>
      <c r="B142" s="91" t="s">
        <v>927</v>
      </c>
      <c r="C142" s="91">
        <v>2</v>
      </c>
      <c r="D142" s="134">
        <v>0.0064022578788958855</v>
      </c>
      <c r="E142" s="134">
        <v>2.0969100130080567</v>
      </c>
      <c r="F142" s="91" t="s">
        <v>655</v>
      </c>
      <c r="G142" s="91" t="b">
        <v>0</v>
      </c>
      <c r="H142" s="91" t="b">
        <v>0</v>
      </c>
      <c r="I142" s="91" t="b">
        <v>0</v>
      </c>
      <c r="J142" s="91" t="b">
        <v>0</v>
      </c>
      <c r="K142" s="91" t="b">
        <v>0</v>
      </c>
      <c r="L142" s="91" t="b">
        <v>0</v>
      </c>
    </row>
    <row r="143" spans="1:12" ht="15">
      <c r="A143" s="91" t="s">
        <v>927</v>
      </c>
      <c r="B143" s="91" t="s">
        <v>928</v>
      </c>
      <c r="C143" s="91">
        <v>2</v>
      </c>
      <c r="D143" s="134">
        <v>0.0064022578788958855</v>
      </c>
      <c r="E143" s="134">
        <v>2.0969100130080567</v>
      </c>
      <c r="F143" s="91" t="s">
        <v>655</v>
      </c>
      <c r="G143" s="91" t="b">
        <v>0</v>
      </c>
      <c r="H143" s="91" t="b">
        <v>0</v>
      </c>
      <c r="I143" s="91" t="b">
        <v>0</v>
      </c>
      <c r="J143" s="91" t="b">
        <v>0</v>
      </c>
      <c r="K143" s="91" t="b">
        <v>0</v>
      </c>
      <c r="L143" s="91" t="b">
        <v>0</v>
      </c>
    </row>
    <row r="144" spans="1:12" ht="15">
      <c r="A144" s="91" t="s">
        <v>726</v>
      </c>
      <c r="B144" s="91" t="s">
        <v>737</v>
      </c>
      <c r="C144" s="91">
        <v>2</v>
      </c>
      <c r="D144" s="134">
        <v>0.0064022578788958855</v>
      </c>
      <c r="E144" s="134">
        <v>1.0457574905606752</v>
      </c>
      <c r="F144" s="91" t="s">
        <v>655</v>
      </c>
      <c r="G144" s="91" t="b">
        <v>0</v>
      </c>
      <c r="H144" s="91" t="b">
        <v>0</v>
      </c>
      <c r="I144" s="91" t="b">
        <v>0</v>
      </c>
      <c r="J144" s="91" t="b">
        <v>0</v>
      </c>
      <c r="K144" s="91" t="b">
        <v>0</v>
      </c>
      <c r="L144" s="91" t="b">
        <v>0</v>
      </c>
    </row>
    <row r="145" spans="1:12" ht="15">
      <c r="A145" s="91" t="s">
        <v>902</v>
      </c>
      <c r="B145" s="91" t="s">
        <v>227</v>
      </c>
      <c r="C145" s="91">
        <v>2</v>
      </c>
      <c r="D145" s="134">
        <v>0.0064022578788958855</v>
      </c>
      <c r="E145" s="134">
        <v>1.9208187539523751</v>
      </c>
      <c r="F145" s="91" t="s">
        <v>655</v>
      </c>
      <c r="G145" s="91" t="b">
        <v>0</v>
      </c>
      <c r="H145" s="91" t="b">
        <v>0</v>
      </c>
      <c r="I145" s="91" t="b">
        <v>0</v>
      </c>
      <c r="J145" s="91" t="b">
        <v>0</v>
      </c>
      <c r="K145" s="91" t="b">
        <v>0</v>
      </c>
      <c r="L145" s="91" t="b">
        <v>0</v>
      </c>
    </row>
    <row r="146" spans="1:12" ht="15">
      <c r="A146" s="91" t="s">
        <v>734</v>
      </c>
      <c r="B146" s="91" t="s">
        <v>729</v>
      </c>
      <c r="C146" s="91">
        <v>2</v>
      </c>
      <c r="D146" s="134">
        <v>0.0064022578788958855</v>
      </c>
      <c r="E146" s="134">
        <v>1.0457574905606752</v>
      </c>
      <c r="F146" s="91" t="s">
        <v>655</v>
      </c>
      <c r="G146" s="91" t="b">
        <v>0</v>
      </c>
      <c r="H146" s="91" t="b">
        <v>0</v>
      </c>
      <c r="I146" s="91" t="b">
        <v>0</v>
      </c>
      <c r="J146" s="91" t="b">
        <v>0</v>
      </c>
      <c r="K146" s="91" t="b">
        <v>0</v>
      </c>
      <c r="L146" s="91" t="b">
        <v>0</v>
      </c>
    </row>
    <row r="147" spans="1:12" ht="15">
      <c r="A147" s="91" t="s">
        <v>734</v>
      </c>
      <c r="B147" s="91" t="s">
        <v>735</v>
      </c>
      <c r="C147" s="91">
        <v>2</v>
      </c>
      <c r="D147" s="134">
        <v>0.0064022578788958855</v>
      </c>
      <c r="E147" s="134">
        <v>1.3010299956639813</v>
      </c>
      <c r="F147" s="91" t="s">
        <v>655</v>
      </c>
      <c r="G147" s="91" t="b">
        <v>0</v>
      </c>
      <c r="H147" s="91" t="b">
        <v>0</v>
      </c>
      <c r="I147" s="91" t="b">
        <v>0</v>
      </c>
      <c r="J147" s="91" t="b">
        <v>0</v>
      </c>
      <c r="K147" s="91" t="b">
        <v>0</v>
      </c>
      <c r="L147" s="91" t="b">
        <v>0</v>
      </c>
    </row>
    <row r="148" spans="1:12" ht="15">
      <c r="A148" s="91" t="s">
        <v>735</v>
      </c>
      <c r="B148" s="91" t="s">
        <v>912</v>
      </c>
      <c r="C148" s="91">
        <v>2</v>
      </c>
      <c r="D148" s="134">
        <v>0.0064022578788958855</v>
      </c>
      <c r="E148" s="134">
        <v>1.6989700043360187</v>
      </c>
      <c r="F148" s="91" t="s">
        <v>655</v>
      </c>
      <c r="G148" s="91" t="b">
        <v>0</v>
      </c>
      <c r="H148" s="91" t="b">
        <v>0</v>
      </c>
      <c r="I148" s="91" t="b">
        <v>0</v>
      </c>
      <c r="J148" s="91" t="b">
        <v>0</v>
      </c>
      <c r="K148" s="91" t="b">
        <v>0</v>
      </c>
      <c r="L148" s="91" t="b">
        <v>0</v>
      </c>
    </row>
    <row r="149" spans="1:12" ht="15">
      <c r="A149" s="91" t="s">
        <v>912</v>
      </c>
      <c r="B149" s="91" t="s">
        <v>913</v>
      </c>
      <c r="C149" s="91">
        <v>2</v>
      </c>
      <c r="D149" s="134">
        <v>0.0064022578788958855</v>
      </c>
      <c r="E149" s="134">
        <v>2.0969100130080567</v>
      </c>
      <c r="F149" s="91" t="s">
        <v>655</v>
      </c>
      <c r="G149" s="91" t="b">
        <v>0</v>
      </c>
      <c r="H149" s="91" t="b">
        <v>0</v>
      </c>
      <c r="I149" s="91" t="b">
        <v>0</v>
      </c>
      <c r="J149" s="91" t="b">
        <v>0</v>
      </c>
      <c r="K149" s="91" t="b">
        <v>0</v>
      </c>
      <c r="L149" s="91" t="b">
        <v>0</v>
      </c>
    </row>
    <row r="150" spans="1:12" ht="15">
      <c r="A150" s="91" t="s">
        <v>913</v>
      </c>
      <c r="B150" s="91" t="s">
        <v>914</v>
      </c>
      <c r="C150" s="91">
        <v>2</v>
      </c>
      <c r="D150" s="134">
        <v>0.0064022578788958855</v>
      </c>
      <c r="E150" s="134">
        <v>2.0969100130080567</v>
      </c>
      <c r="F150" s="91" t="s">
        <v>655</v>
      </c>
      <c r="G150" s="91" t="b">
        <v>0</v>
      </c>
      <c r="H150" s="91" t="b">
        <v>0</v>
      </c>
      <c r="I150" s="91" t="b">
        <v>0</v>
      </c>
      <c r="J150" s="91" t="b">
        <v>0</v>
      </c>
      <c r="K150" s="91" t="b">
        <v>0</v>
      </c>
      <c r="L150" s="91" t="b">
        <v>0</v>
      </c>
    </row>
    <row r="151" spans="1:12" ht="15">
      <c r="A151" s="91" t="s">
        <v>914</v>
      </c>
      <c r="B151" s="91" t="s">
        <v>915</v>
      </c>
      <c r="C151" s="91">
        <v>2</v>
      </c>
      <c r="D151" s="134">
        <v>0.0064022578788958855</v>
      </c>
      <c r="E151" s="134">
        <v>2.0969100130080567</v>
      </c>
      <c r="F151" s="91" t="s">
        <v>655</v>
      </c>
      <c r="G151" s="91" t="b">
        <v>0</v>
      </c>
      <c r="H151" s="91" t="b">
        <v>0</v>
      </c>
      <c r="I151" s="91" t="b">
        <v>0</v>
      </c>
      <c r="J151" s="91" t="b">
        <v>0</v>
      </c>
      <c r="K151" s="91" t="b">
        <v>0</v>
      </c>
      <c r="L151" s="91" t="b">
        <v>0</v>
      </c>
    </row>
    <row r="152" spans="1:12" ht="15">
      <c r="A152" s="91" t="s">
        <v>915</v>
      </c>
      <c r="B152" s="91" t="s">
        <v>916</v>
      </c>
      <c r="C152" s="91">
        <v>2</v>
      </c>
      <c r="D152" s="134">
        <v>0.0064022578788958855</v>
      </c>
      <c r="E152" s="134">
        <v>2.0969100130080567</v>
      </c>
      <c r="F152" s="91" t="s">
        <v>655</v>
      </c>
      <c r="G152" s="91" t="b">
        <v>0</v>
      </c>
      <c r="H152" s="91" t="b">
        <v>0</v>
      </c>
      <c r="I152" s="91" t="b">
        <v>0</v>
      </c>
      <c r="J152" s="91" t="b">
        <v>0</v>
      </c>
      <c r="K152" s="91" t="b">
        <v>0</v>
      </c>
      <c r="L152" s="91" t="b">
        <v>0</v>
      </c>
    </row>
    <row r="153" spans="1:12" ht="15">
      <c r="A153" s="91" t="s">
        <v>916</v>
      </c>
      <c r="B153" s="91" t="s">
        <v>917</v>
      </c>
      <c r="C153" s="91">
        <v>2</v>
      </c>
      <c r="D153" s="134">
        <v>0.0064022578788958855</v>
      </c>
      <c r="E153" s="134">
        <v>2.0969100130080567</v>
      </c>
      <c r="F153" s="91" t="s">
        <v>655</v>
      </c>
      <c r="G153" s="91" t="b">
        <v>0</v>
      </c>
      <c r="H153" s="91" t="b">
        <v>0</v>
      </c>
      <c r="I153" s="91" t="b">
        <v>0</v>
      </c>
      <c r="J153" s="91" t="b">
        <v>0</v>
      </c>
      <c r="K153" s="91" t="b">
        <v>0</v>
      </c>
      <c r="L153" s="91" t="b">
        <v>0</v>
      </c>
    </row>
    <row r="154" spans="1:12" ht="15">
      <c r="A154" s="91" t="s">
        <v>917</v>
      </c>
      <c r="B154" s="91" t="s">
        <v>918</v>
      </c>
      <c r="C154" s="91">
        <v>2</v>
      </c>
      <c r="D154" s="134">
        <v>0.0064022578788958855</v>
      </c>
      <c r="E154" s="134">
        <v>2.0969100130080567</v>
      </c>
      <c r="F154" s="91" t="s">
        <v>655</v>
      </c>
      <c r="G154" s="91" t="b">
        <v>0</v>
      </c>
      <c r="H154" s="91" t="b">
        <v>0</v>
      </c>
      <c r="I154" s="91" t="b">
        <v>0</v>
      </c>
      <c r="J154" s="91" t="b">
        <v>0</v>
      </c>
      <c r="K154" s="91" t="b">
        <v>0</v>
      </c>
      <c r="L154" s="91" t="b">
        <v>0</v>
      </c>
    </row>
    <row r="155" spans="1:12" ht="15">
      <c r="A155" s="91" t="s">
        <v>918</v>
      </c>
      <c r="B155" s="91" t="s">
        <v>919</v>
      </c>
      <c r="C155" s="91">
        <v>2</v>
      </c>
      <c r="D155" s="134">
        <v>0.0064022578788958855</v>
      </c>
      <c r="E155" s="134">
        <v>2.0969100130080567</v>
      </c>
      <c r="F155" s="91" t="s">
        <v>655</v>
      </c>
      <c r="G155" s="91" t="b">
        <v>0</v>
      </c>
      <c r="H155" s="91" t="b">
        <v>0</v>
      </c>
      <c r="I155" s="91" t="b">
        <v>0</v>
      </c>
      <c r="J155" s="91" t="b">
        <v>0</v>
      </c>
      <c r="K155" s="91" t="b">
        <v>0</v>
      </c>
      <c r="L155" s="91" t="b">
        <v>0</v>
      </c>
    </row>
    <row r="156" spans="1:12" ht="15">
      <c r="A156" s="91" t="s">
        <v>919</v>
      </c>
      <c r="B156" s="91" t="s">
        <v>920</v>
      </c>
      <c r="C156" s="91">
        <v>2</v>
      </c>
      <c r="D156" s="134">
        <v>0.0064022578788958855</v>
      </c>
      <c r="E156" s="134">
        <v>2.0969100130080567</v>
      </c>
      <c r="F156" s="91" t="s">
        <v>655</v>
      </c>
      <c r="G156" s="91" t="b">
        <v>0</v>
      </c>
      <c r="H156" s="91" t="b">
        <v>0</v>
      </c>
      <c r="I156" s="91" t="b">
        <v>0</v>
      </c>
      <c r="J156" s="91" t="b">
        <v>0</v>
      </c>
      <c r="K156" s="91" t="b">
        <v>0</v>
      </c>
      <c r="L156" s="91" t="b">
        <v>0</v>
      </c>
    </row>
    <row r="157" spans="1:12" ht="15">
      <c r="A157" s="91" t="s">
        <v>920</v>
      </c>
      <c r="B157" s="91" t="s">
        <v>921</v>
      </c>
      <c r="C157" s="91">
        <v>2</v>
      </c>
      <c r="D157" s="134">
        <v>0.0064022578788958855</v>
      </c>
      <c r="E157" s="134">
        <v>2.0969100130080567</v>
      </c>
      <c r="F157" s="91" t="s">
        <v>655</v>
      </c>
      <c r="G157" s="91" t="b">
        <v>0</v>
      </c>
      <c r="H157" s="91" t="b">
        <v>0</v>
      </c>
      <c r="I157" s="91" t="b">
        <v>0</v>
      </c>
      <c r="J157" s="91" t="b">
        <v>0</v>
      </c>
      <c r="K157" s="91" t="b">
        <v>0</v>
      </c>
      <c r="L157" s="91" t="b">
        <v>0</v>
      </c>
    </row>
    <row r="158" spans="1:12" ht="15">
      <c r="A158" s="91" t="s">
        <v>921</v>
      </c>
      <c r="B158" s="91" t="s">
        <v>730</v>
      </c>
      <c r="C158" s="91">
        <v>2</v>
      </c>
      <c r="D158" s="134">
        <v>0.0064022578788958855</v>
      </c>
      <c r="E158" s="134">
        <v>1.4436974992327127</v>
      </c>
      <c r="F158" s="91" t="s">
        <v>655</v>
      </c>
      <c r="G158" s="91" t="b">
        <v>0</v>
      </c>
      <c r="H158" s="91" t="b">
        <v>0</v>
      </c>
      <c r="I158" s="91" t="b">
        <v>0</v>
      </c>
      <c r="J158" s="91" t="b">
        <v>0</v>
      </c>
      <c r="K158" s="91" t="b">
        <v>0</v>
      </c>
      <c r="L158" s="91" t="b">
        <v>0</v>
      </c>
    </row>
    <row r="159" spans="1:12" ht="15">
      <c r="A159" s="91" t="s">
        <v>730</v>
      </c>
      <c r="B159" s="91" t="s">
        <v>922</v>
      </c>
      <c r="C159" s="91">
        <v>2</v>
      </c>
      <c r="D159" s="134">
        <v>0.0064022578788958855</v>
      </c>
      <c r="E159" s="134">
        <v>1.4436974992327127</v>
      </c>
      <c r="F159" s="91" t="s">
        <v>655</v>
      </c>
      <c r="G159" s="91" t="b">
        <v>0</v>
      </c>
      <c r="H159" s="91" t="b">
        <v>0</v>
      </c>
      <c r="I159" s="91" t="b">
        <v>0</v>
      </c>
      <c r="J159" s="91" t="b">
        <v>0</v>
      </c>
      <c r="K159" s="91" t="b">
        <v>0</v>
      </c>
      <c r="L159" s="91" t="b">
        <v>0</v>
      </c>
    </row>
    <row r="160" spans="1:12" ht="15">
      <c r="A160" s="91" t="s">
        <v>922</v>
      </c>
      <c r="B160" s="91" t="s">
        <v>728</v>
      </c>
      <c r="C160" s="91">
        <v>2</v>
      </c>
      <c r="D160" s="134">
        <v>0.0064022578788958855</v>
      </c>
      <c r="E160" s="134">
        <v>1.4948500216800942</v>
      </c>
      <c r="F160" s="91" t="s">
        <v>655</v>
      </c>
      <c r="G160" s="91" t="b">
        <v>0</v>
      </c>
      <c r="H160" s="91" t="b">
        <v>0</v>
      </c>
      <c r="I160" s="91" t="b">
        <v>0</v>
      </c>
      <c r="J160" s="91" t="b">
        <v>0</v>
      </c>
      <c r="K160" s="91" t="b">
        <v>0</v>
      </c>
      <c r="L160" s="91" t="b">
        <v>0</v>
      </c>
    </row>
    <row r="161" spans="1:12" ht="15">
      <c r="A161" s="91" t="s">
        <v>230</v>
      </c>
      <c r="B161" s="91" t="s">
        <v>734</v>
      </c>
      <c r="C161" s="91">
        <v>2</v>
      </c>
      <c r="D161" s="134">
        <v>0.0064022578788958855</v>
      </c>
      <c r="E161" s="134">
        <v>1.4436974992327127</v>
      </c>
      <c r="F161" s="91" t="s">
        <v>655</v>
      </c>
      <c r="G161" s="91" t="b">
        <v>0</v>
      </c>
      <c r="H161" s="91" t="b">
        <v>0</v>
      </c>
      <c r="I161" s="91" t="b">
        <v>0</v>
      </c>
      <c r="J161" s="91" t="b">
        <v>0</v>
      </c>
      <c r="K161" s="91" t="b">
        <v>0</v>
      </c>
      <c r="L161" s="91" t="b">
        <v>0</v>
      </c>
    </row>
    <row r="162" spans="1:12" ht="15">
      <c r="A162" s="91" t="s">
        <v>230</v>
      </c>
      <c r="B162" s="91" t="s">
        <v>884</v>
      </c>
      <c r="C162" s="91">
        <v>2</v>
      </c>
      <c r="D162" s="134">
        <v>0.0064022578788958855</v>
      </c>
      <c r="E162" s="134">
        <v>1.4436974992327127</v>
      </c>
      <c r="F162" s="91" t="s">
        <v>655</v>
      </c>
      <c r="G162" s="91" t="b">
        <v>0</v>
      </c>
      <c r="H162" s="91" t="b">
        <v>0</v>
      </c>
      <c r="I162" s="91" t="b">
        <v>0</v>
      </c>
      <c r="J162" s="91" t="b">
        <v>0</v>
      </c>
      <c r="K162" s="91" t="b">
        <v>0</v>
      </c>
      <c r="L162" s="91" t="b">
        <v>0</v>
      </c>
    </row>
    <row r="163" spans="1:12" ht="15">
      <c r="A163" s="91" t="s">
        <v>726</v>
      </c>
      <c r="B163" s="91" t="s">
        <v>737</v>
      </c>
      <c r="C163" s="91">
        <v>8</v>
      </c>
      <c r="D163" s="134">
        <v>0</v>
      </c>
      <c r="E163" s="134">
        <v>1.2399248132621514</v>
      </c>
      <c r="F163" s="91" t="s">
        <v>656</v>
      </c>
      <c r="G163" s="91" t="b">
        <v>0</v>
      </c>
      <c r="H163" s="91" t="b">
        <v>0</v>
      </c>
      <c r="I163" s="91" t="b">
        <v>0</v>
      </c>
      <c r="J163" s="91" t="b">
        <v>0</v>
      </c>
      <c r="K163" s="91" t="b">
        <v>0</v>
      </c>
      <c r="L163" s="91" t="b">
        <v>0</v>
      </c>
    </row>
    <row r="164" spans="1:12" ht="15">
      <c r="A164" s="91" t="s">
        <v>737</v>
      </c>
      <c r="B164" s="91" t="s">
        <v>738</v>
      </c>
      <c r="C164" s="91">
        <v>8</v>
      </c>
      <c r="D164" s="134">
        <v>0</v>
      </c>
      <c r="E164" s="134">
        <v>1.2399248132621514</v>
      </c>
      <c r="F164" s="91" t="s">
        <v>656</v>
      </c>
      <c r="G164" s="91" t="b">
        <v>0</v>
      </c>
      <c r="H164" s="91" t="b">
        <v>0</v>
      </c>
      <c r="I164" s="91" t="b">
        <v>0</v>
      </c>
      <c r="J164" s="91" t="b">
        <v>0</v>
      </c>
      <c r="K164" s="91" t="b">
        <v>0</v>
      </c>
      <c r="L164" s="91" t="b">
        <v>0</v>
      </c>
    </row>
    <row r="165" spans="1:12" ht="15">
      <c r="A165" s="91" t="s">
        <v>738</v>
      </c>
      <c r="B165" s="91" t="s">
        <v>739</v>
      </c>
      <c r="C165" s="91">
        <v>8</v>
      </c>
      <c r="D165" s="134">
        <v>0</v>
      </c>
      <c r="E165" s="134">
        <v>1.2399248132621514</v>
      </c>
      <c r="F165" s="91" t="s">
        <v>656</v>
      </c>
      <c r="G165" s="91" t="b">
        <v>0</v>
      </c>
      <c r="H165" s="91" t="b">
        <v>0</v>
      </c>
      <c r="I165" s="91" t="b">
        <v>0</v>
      </c>
      <c r="J165" s="91" t="b">
        <v>0</v>
      </c>
      <c r="K165" s="91" t="b">
        <v>0</v>
      </c>
      <c r="L165" s="91" t="b">
        <v>0</v>
      </c>
    </row>
    <row r="166" spans="1:12" ht="15">
      <c r="A166" s="91" t="s">
        <v>739</v>
      </c>
      <c r="B166" s="91" t="s">
        <v>740</v>
      </c>
      <c r="C166" s="91">
        <v>8</v>
      </c>
      <c r="D166" s="134">
        <v>0</v>
      </c>
      <c r="E166" s="134">
        <v>1.2399248132621514</v>
      </c>
      <c r="F166" s="91" t="s">
        <v>656</v>
      </c>
      <c r="G166" s="91" t="b">
        <v>0</v>
      </c>
      <c r="H166" s="91" t="b">
        <v>0</v>
      </c>
      <c r="I166" s="91" t="b">
        <v>0</v>
      </c>
      <c r="J166" s="91" t="b">
        <v>0</v>
      </c>
      <c r="K166" s="91" t="b">
        <v>0</v>
      </c>
      <c r="L166" s="91" t="b">
        <v>0</v>
      </c>
    </row>
    <row r="167" spans="1:12" ht="15">
      <c r="A167" s="91" t="s">
        <v>741</v>
      </c>
      <c r="B167" s="91" t="s">
        <v>742</v>
      </c>
      <c r="C167" s="91">
        <v>8</v>
      </c>
      <c r="D167" s="134">
        <v>0</v>
      </c>
      <c r="E167" s="134">
        <v>1.2399248132621514</v>
      </c>
      <c r="F167" s="91" t="s">
        <v>656</v>
      </c>
      <c r="G167" s="91" t="b">
        <v>0</v>
      </c>
      <c r="H167" s="91" t="b">
        <v>0</v>
      </c>
      <c r="I167" s="91" t="b">
        <v>0</v>
      </c>
      <c r="J167" s="91" t="b">
        <v>0</v>
      </c>
      <c r="K167" s="91" t="b">
        <v>0</v>
      </c>
      <c r="L167" s="91" t="b">
        <v>0</v>
      </c>
    </row>
    <row r="168" spans="1:12" ht="15">
      <c r="A168" s="91" t="s">
        <v>742</v>
      </c>
      <c r="B168" s="91" t="s">
        <v>743</v>
      </c>
      <c r="C168" s="91">
        <v>8</v>
      </c>
      <c r="D168" s="134">
        <v>0</v>
      </c>
      <c r="E168" s="134">
        <v>1.2399248132621514</v>
      </c>
      <c r="F168" s="91" t="s">
        <v>656</v>
      </c>
      <c r="G168" s="91" t="b">
        <v>0</v>
      </c>
      <c r="H168" s="91" t="b">
        <v>0</v>
      </c>
      <c r="I168" s="91" t="b">
        <v>0</v>
      </c>
      <c r="J168" s="91" t="b">
        <v>0</v>
      </c>
      <c r="K168" s="91" t="b">
        <v>0</v>
      </c>
      <c r="L168" s="91" t="b">
        <v>0</v>
      </c>
    </row>
    <row r="169" spans="1:12" ht="15">
      <c r="A169" s="91" t="s">
        <v>743</v>
      </c>
      <c r="B169" s="91" t="s">
        <v>744</v>
      </c>
      <c r="C169" s="91">
        <v>8</v>
      </c>
      <c r="D169" s="134">
        <v>0</v>
      </c>
      <c r="E169" s="134">
        <v>1.2399248132621514</v>
      </c>
      <c r="F169" s="91" t="s">
        <v>656</v>
      </c>
      <c r="G169" s="91" t="b">
        <v>0</v>
      </c>
      <c r="H169" s="91" t="b">
        <v>0</v>
      </c>
      <c r="I169" s="91" t="b">
        <v>0</v>
      </c>
      <c r="J169" s="91" t="b">
        <v>0</v>
      </c>
      <c r="K169" s="91" t="b">
        <v>0</v>
      </c>
      <c r="L169" s="91" t="b">
        <v>0</v>
      </c>
    </row>
    <row r="170" spans="1:12" ht="15">
      <c r="A170" s="91" t="s">
        <v>744</v>
      </c>
      <c r="B170" s="91" t="s">
        <v>745</v>
      </c>
      <c r="C170" s="91">
        <v>8</v>
      </c>
      <c r="D170" s="134">
        <v>0</v>
      </c>
      <c r="E170" s="134">
        <v>1.2399248132621514</v>
      </c>
      <c r="F170" s="91" t="s">
        <v>656</v>
      </c>
      <c r="G170" s="91" t="b">
        <v>0</v>
      </c>
      <c r="H170" s="91" t="b">
        <v>0</v>
      </c>
      <c r="I170" s="91" t="b">
        <v>0</v>
      </c>
      <c r="J170" s="91" t="b">
        <v>0</v>
      </c>
      <c r="K170" s="91" t="b">
        <v>0</v>
      </c>
      <c r="L170" s="91" t="b">
        <v>0</v>
      </c>
    </row>
    <row r="171" spans="1:12" ht="15">
      <c r="A171" s="91" t="s">
        <v>745</v>
      </c>
      <c r="B171" s="91" t="s">
        <v>880</v>
      </c>
      <c r="C171" s="91">
        <v>8</v>
      </c>
      <c r="D171" s="134">
        <v>0</v>
      </c>
      <c r="E171" s="134">
        <v>1.2399248132621514</v>
      </c>
      <c r="F171" s="91" t="s">
        <v>656</v>
      </c>
      <c r="G171" s="91" t="b">
        <v>0</v>
      </c>
      <c r="H171" s="91" t="b">
        <v>0</v>
      </c>
      <c r="I171" s="91" t="b">
        <v>0</v>
      </c>
      <c r="J171" s="91" t="b">
        <v>0</v>
      </c>
      <c r="K171" s="91" t="b">
        <v>0</v>
      </c>
      <c r="L171" s="91" t="b">
        <v>0</v>
      </c>
    </row>
    <row r="172" spans="1:12" ht="15">
      <c r="A172" s="91" t="s">
        <v>881</v>
      </c>
      <c r="B172" s="91" t="s">
        <v>882</v>
      </c>
      <c r="C172" s="91">
        <v>6</v>
      </c>
      <c r="D172" s="134">
        <v>0.005099540269726527</v>
      </c>
      <c r="E172" s="134">
        <v>1.3648635498704513</v>
      </c>
      <c r="F172" s="91" t="s">
        <v>656</v>
      </c>
      <c r="G172" s="91" t="b">
        <v>0</v>
      </c>
      <c r="H172" s="91" t="b">
        <v>0</v>
      </c>
      <c r="I172" s="91" t="b">
        <v>0</v>
      </c>
      <c r="J172" s="91" t="b">
        <v>0</v>
      </c>
      <c r="K172" s="91" t="b">
        <v>0</v>
      </c>
      <c r="L172" s="91" t="b">
        <v>0</v>
      </c>
    </row>
    <row r="173" spans="1:12" ht="15">
      <c r="A173" s="91" t="s">
        <v>882</v>
      </c>
      <c r="B173" s="91" t="s">
        <v>883</v>
      </c>
      <c r="C173" s="91">
        <v>6</v>
      </c>
      <c r="D173" s="134">
        <v>0.005099540269726527</v>
      </c>
      <c r="E173" s="134">
        <v>1.3648635498704513</v>
      </c>
      <c r="F173" s="91" t="s">
        <v>656</v>
      </c>
      <c r="G173" s="91" t="b">
        <v>0</v>
      </c>
      <c r="H173" s="91" t="b">
        <v>0</v>
      </c>
      <c r="I173" s="91" t="b">
        <v>0</v>
      </c>
      <c r="J173" s="91" t="b">
        <v>0</v>
      </c>
      <c r="K173" s="91" t="b">
        <v>0</v>
      </c>
      <c r="L173" s="91" t="b">
        <v>0</v>
      </c>
    </row>
    <row r="174" spans="1:12" ht="15">
      <c r="A174" s="91" t="s">
        <v>883</v>
      </c>
      <c r="B174" s="91" t="s">
        <v>728</v>
      </c>
      <c r="C174" s="91">
        <v>6</v>
      </c>
      <c r="D174" s="134">
        <v>0.005099540269726527</v>
      </c>
      <c r="E174" s="134">
        <v>1.3648635498704513</v>
      </c>
      <c r="F174" s="91" t="s">
        <v>656</v>
      </c>
      <c r="G174" s="91" t="b">
        <v>0</v>
      </c>
      <c r="H174" s="91" t="b">
        <v>0</v>
      </c>
      <c r="I174" s="91" t="b">
        <v>0</v>
      </c>
      <c r="J174" s="91" t="b">
        <v>0</v>
      </c>
      <c r="K174" s="91" t="b">
        <v>0</v>
      </c>
      <c r="L174" s="91" t="b">
        <v>0</v>
      </c>
    </row>
    <row r="175" spans="1:12" ht="15">
      <c r="A175" s="91" t="s">
        <v>728</v>
      </c>
      <c r="B175" s="91" t="s">
        <v>726</v>
      </c>
      <c r="C175" s="91">
        <v>6</v>
      </c>
      <c r="D175" s="134">
        <v>0.005099540269726527</v>
      </c>
      <c r="E175" s="134">
        <v>1.2979167602398383</v>
      </c>
      <c r="F175" s="91" t="s">
        <v>656</v>
      </c>
      <c r="G175" s="91" t="b">
        <v>0</v>
      </c>
      <c r="H175" s="91" t="b">
        <v>0</v>
      </c>
      <c r="I175" s="91" t="b">
        <v>0</v>
      </c>
      <c r="J175" s="91" t="b">
        <v>0</v>
      </c>
      <c r="K175" s="91" t="b">
        <v>0</v>
      </c>
      <c r="L175" s="91" t="b">
        <v>0</v>
      </c>
    </row>
    <row r="176" spans="1:12" ht="15">
      <c r="A176" s="91" t="s">
        <v>740</v>
      </c>
      <c r="B176" s="91" t="s">
        <v>741</v>
      </c>
      <c r="C176" s="91">
        <v>6</v>
      </c>
      <c r="D176" s="134">
        <v>0.005099540269726527</v>
      </c>
      <c r="E176" s="134">
        <v>1.1149860766538515</v>
      </c>
      <c r="F176" s="91" t="s">
        <v>656</v>
      </c>
      <c r="G176" s="91" t="b">
        <v>0</v>
      </c>
      <c r="H176" s="91" t="b">
        <v>0</v>
      </c>
      <c r="I176" s="91" t="b">
        <v>0</v>
      </c>
      <c r="J176" s="91" t="b">
        <v>0</v>
      </c>
      <c r="K176" s="91" t="b">
        <v>0</v>
      </c>
      <c r="L176" s="91" t="b">
        <v>0</v>
      </c>
    </row>
    <row r="177" spans="1:12" ht="15">
      <c r="A177" s="91" t="s">
        <v>220</v>
      </c>
      <c r="B177" s="91" t="s">
        <v>881</v>
      </c>
      <c r="C177" s="91">
        <v>5</v>
      </c>
      <c r="D177" s="134">
        <v>0.006942856552922613</v>
      </c>
      <c r="E177" s="134">
        <v>1.2979167602398383</v>
      </c>
      <c r="F177" s="91" t="s">
        <v>656</v>
      </c>
      <c r="G177" s="91" t="b">
        <v>0</v>
      </c>
      <c r="H177" s="91" t="b">
        <v>0</v>
      </c>
      <c r="I177" s="91" t="b">
        <v>0</v>
      </c>
      <c r="J177" s="91" t="b">
        <v>0</v>
      </c>
      <c r="K177" s="91" t="b">
        <v>0</v>
      </c>
      <c r="L177" s="91" t="b">
        <v>0</v>
      </c>
    </row>
    <row r="178" spans="1:12" ht="15">
      <c r="A178" s="91" t="s">
        <v>880</v>
      </c>
      <c r="B178" s="91" t="s">
        <v>879</v>
      </c>
      <c r="C178" s="91">
        <v>3</v>
      </c>
      <c r="D178" s="134">
        <v>0.008693239434128185</v>
      </c>
      <c r="E178" s="134">
        <v>1.4440447959180762</v>
      </c>
      <c r="F178" s="91" t="s">
        <v>656</v>
      </c>
      <c r="G178" s="91" t="b">
        <v>0</v>
      </c>
      <c r="H178" s="91" t="b">
        <v>0</v>
      </c>
      <c r="I178" s="91" t="b">
        <v>0</v>
      </c>
      <c r="J178" s="91" t="b">
        <v>0</v>
      </c>
      <c r="K178" s="91" t="b">
        <v>0</v>
      </c>
      <c r="L178" s="91" t="b">
        <v>0</v>
      </c>
    </row>
    <row r="179" spans="1:12" ht="15">
      <c r="A179" s="91" t="s">
        <v>879</v>
      </c>
      <c r="B179" s="91" t="s">
        <v>236</v>
      </c>
      <c r="C179" s="91">
        <v>2</v>
      </c>
      <c r="D179" s="134">
        <v>0.008191292399019896</v>
      </c>
      <c r="E179" s="134">
        <v>1.4440447959180764</v>
      </c>
      <c r="F179" s="91" t="s">
        <v>656</v>
      </c>
      <c r="G179" s="91" t="b">
        <v>0</v>
      </c>
      <c r="H179" s="91" t="b">
        <v>0</v>
      </c>
      <c r="I179" s="91" t="b">
        <v>0</v>
      </c>
      <c r="J179" s="91" t="b">
        <v>0</v>
      </c>
      <c r="K179" s="91" t="b">
        <v>0</v>
      </c>
      <c r="L179" s="91" t="b">
        <v>0</v>
      </c>
    </row>
    <row r="180" spans="1:12" ht="15">
      <c r="A180" s="91" t="s">
        <v>236</v>
      </c>
      <c r="B180" s="91" t="s">
        <v>235</v>
      </c>
      <c r="C180" s="91">
        <v>2</v>
      </c>
      <c r="D180" s="134">
        <v>0.008191292399019896</v>
      </c>
      <c r="E180" s="134">
        <v>1.841984804590114</v>
      </c>
      <c r="F180" s="91" t="s">
        <v>656</v>
      </c>
      <c r="G180" s="91" t="b">
        <v>0</v>
      </c>
      <c r="H180" s="91" t="b">
        <v>0</v>
      </c>
      <c r="I180" s="91" t="b">
        <v>0</v>
      </c>
      <c r="J180" s="91" t="b">
        <v>0</v>
      </c>
      <c r="K180" s="91" t="b">
        <v>0</v>
      </c>
      <c r="L180" s="91" t="b">
        <v>0</v>
      </c>
    </row>
    <row r="181" spans="1:12" ht="15">
      <c r="A181" s="91" t="s">
        <v>235</v>
      </c>
      <c r="B181" s="91" t="s">
        <v>234</v>
      </c>
      <c r="C181" s="91">
        <v>2</v>
      </c>
      <c r="D181" s="134">
        <v>0.008191292399019896</v>
      </c>
      <c r="E181" s="134">
        <v>1.841984804590114</v>
      </c>
      <c r="F181" s="91" t="s">
        <v>656</v>
      </c>
      <c r="G181" s="91" t="b">
        <v>0</v>
      </c>
      <c r="H181" s="91" t="b">
        <v>0</v>
      </c>
      <c r="I181" s="91" t="b">
        <v>0</v>
      </c>
      <c r="J181" s="91" t="b">
        <v>0</v>
      </c>
      <c r="K181" s="91" t="b">
        <v>0</v>
      </c>
      <c r="L181" s="91" t="b">
        <v>0</v>
      </c>
    </row>
    <row r="182" spans="1:12" ht="15">
      <c r="A182" s="91" t="s">
        <v>234</v>
      </c>
      <c r="B182" s="91" t="s">
        <v>233</v>
      </c>
      <c r="C182" s="91">
        <v>2</v>
      </c>
      <c r="D182" s="134">
        <v>0.008191292399019896</v>
      </c>
      <c r="E182" s="134">
        <v>1.841984804590114</v>
      </c>
      <c r="F182" s="91" t="s">
        <v>656</v>
      </c>
      <c r="G182" s="91" t="b">
        <v>0</v>
      </c>
      <c r="H182" s="91" t="b">
        <v>0</v>
      </c>
      <c r="I182" s="91" t="b">
        <v>0</v>
      </c>
      <c r="J182" s="91" t="b">
        <v>0</v>
      </c>
      <c r="K182" s="91" t="b">
        <v>0</v>
      </c>
      <c r="L182" s="91" t="b">
        <v>0</v>
      </c>
    </row>
    <row r="183" spans="1:12" ht="15">
      <c r="A183" s="91" t="s">
        <v>233</v>
      </c>
      <c r="B183" s="91" t="s">
        <v>727</v>
      </c>
      <c r="C183" s="91">
        <v>2</v>
      </c>
      <c r="D183" s="134">
        <v>0.008191292399019896</v>
      </c>
      <c r="E183" s="134">
        <v>1.841984804590114</v>
      </c>
      <c r="F183" s="91" t="s">
        <v>656</v>
      </c>
      <c r="G183" s="91" t="b">
        <v>0</v>
      </c>
      <c r="H183" s="91" t="b">
        <v>0</v>
      </c>
      <c r="I183" s="91" t="b">
        <v>0</v>
      </c>
      <c r="J183" s="91" t="b">
        <v>0</v>
      </c>
      <c r="K183" s="91" t="b">
        <v>0</v>
      </c>
      <c r="L183" s="91" t="b">
        <v>0</v>
      </c>
    </row>
    <row r="184" spans="1:12" ht="15">
      <c r="A184" s="91" t="s">
        <v>727</v>
      </c>
      <c r="B184" s="91" t="s">
        <v>220</v>
      </c>
      <c r="C184" s="91">
        <v>2</v>
      </c>
      <c r="D184" s="134">
        <v>0.008191292399019896</v>
      </c>
      <c r="E184" s="134">
        <v>1.841984804590114</v>
      </c>
      <c r="F184" s="91" t="s">
        <v>656</v>
      </c>
      <c r="G184" s="91" t="b">
        <v>0</v>
      </c>
      <c r="H184" s="91" t="b">
        <v>0</v>
      </c>
      <c r="I184" s="91" t="b">
        <v>0</v>
      </c>
      <c r="J184" s="91" t="b">
        <v>0</v>
      </c>
      <c r="K184" s="91" t="b">
        <v>0</v>
      </c>
      <c r="L184" s="91" t="b">
        <v>0</v>
      </c>
    </row>
    <row r="185" spans="1:12" ht="15">
      <c r="A185" s="91" t="s">
        <v>220</v>
      </c>
      <c r="B185" s="91" t="s">
        <v>924</v>
      </c>
      <c r="C185" s="91">
        <v>2</v>
      </c>
      <c r="D185" s="134">
        <v>0.008191292399019896</v>
      </c>
      <c r="E185" s="134">
        <v>1.2979167602398383</v>
      </c>
      <c r="F185" s="91" t="s">
        <v>656</v>
      </c>
      <c r="G185" s="91" t="b">
        <v>0</v>
      </c>
      <c r="H185" s="91" t="b">
        <v>0</v>
      </c>
      <c r="I185" s="91" t="b">
        <v>0</v>
      </c>
      <c r="J185" s="91" t="b">
        <v>0</v>
      </c>
      <c r="K185" s="91" t="b">
        <v>0</v>
      </c>
      <c r="L185" s="91" t="b">
        <v>0</v>
      </c>
    </row>
    <row r="186" spans="1:12" ht="15">
      <c r="A186" s="91" t="s">
        <v>924</v>
      </c>
      <c r="B186" s="91" t="s">
        <v>230</v>
      </c>
      <c r="C186" s="91">
        <v>2</v>
      </c>
      <c r="D186" s="134">
        <v>0.008191292399019896</v>
      </c>
      <c r="E186" s="134">
        <v>1.841984804590114</v>
      </c>
      <c r="F186" s="91" t="s">
        <v>656</v>
      </c>
      <c r="G186" s="91" t="b">
        <v>0</v>
      </c>
      <c r="H186" s="91" t="b">
        <v>0</v>
      </c>
      <c r="I186" s="91" t="b">
        <v>0</v>
      </c>
      <c r="J186" s="91" t="b">
        <v>0</v>
      </c>
      <c r="K186" s="91" t="b">
        <v>0</v>
      </c>
      <c r="L186" s="91" t="b">
        <v>0</v>
      </c>
    </row>
    <row r="187" spans="1:12" ht="15">
      <c r="A187" s="91" t="s">
        <v>230</v>
      </c>
      <c r="B187" s="91" t="s">
        <v>231</v>
      </c>
      <c r="C187" s="91">
        <v>2</v>
      </c>
      <c r="D187" s="134">
        <v>0.008191292399019896</v>
      </c>
      <c r="E187" s="134">
        <v>1.841984804590114</v>
      </c>
      <c r="F187" s="91" t="s">
        <v>656</v>
      </c>
      <c r="G187" s="91" t="b">
        <v>0</v>
      </c>
      <c r="H187" s="91" t="b">
        <v>0</v>
      </c>
      <c r="I187" s="91" t="b">
        <v>0</v>
      </c>
      <c r="J187" s="91" t="b">
        <v>0</v>
      </c>
      <c r="K187" s="91" t="b">
        <v>0</v>
      </c>
      <c r="L187" s="91" t="b">
        <v>0</v>
      </c>
    </row>
    <row r="188" spans="1:12" ht="15">
      <c r="A188" s="91" t="s">
        <v>231</v>
      </c>
      <c r="B188" s="91" t="s">
        <v>925</v>
      </c>
      <c r="C188" s="91">
        <v>2</v>
      </c>
      <c r="D188" s="134">
        <v>0.008191292399019896</v>
      </c>
      <c r="E188" s="134">
        <v>1.841984804590114</v>
      </c>
      <c r="F188" s="91" t="s">
        <v>656</v>
      </c>
      <c r="G188" s="91" t="b">
        <v>0</v>
      </c>
      <c r="H188" s="91" t="b">
        <v>0</v>
      </c>
      <c r="I188" s="91" t="b">
        <v>0</v>
      </c>
      <c r="J188" s="91" t="b">
        <v>0</v>
      </c>
      <c r="K188" s="91" t="b">
        <v>0</v>
      </c>
      <c r="L188" s="91" t="b">
        <v>0</v>
      </c>
    </row>
    <row r="189" spans="1:12" ht="15">
      <c r="A189" s="91" t="s">
        <v>740</v>
      </c>
      <c r="B189" s="91" t="s">
        <v>879</v>
      </c>
      <c r="C189" s="91">
        <v>2</v>
      </c>
      <c r="D189" s="134">
        <v>0.008191292399019896</v>
      </c>
      <c r="E189" s="134">
        <v>0.8419848045901139</v>
      </c>
      <c r="F189" s="91" t="s">
        <v>656</v>
      </c>
      <c r="G189" s="91" t="b">
        <v>0</v>
      </c>
      <c r="H189" s="91" t="b">
        <v>0</v>
      </c>
      <c r="I189" s="91" t="b">
        <v>0</v>
      </c>
      <c r="J189" s="91" t="b">
        <v>0</v>
      </c>
      <c r="K189" s="91" t="b">
        <v>0</v>
      </c>
      <c r="L189" s="91" t="b">
        <v>0</v>
      </c>
    </row>
    <row r="190" spans="1:12" ht="15">
      <c r="A190" s="91" t="s">
        <v>879</v>
      </c>
      <c r="B190" s="91" t="s">
        <v>221</v>
      </c>
      <c r="C190" s="91">
        <v>2</v>
      </c>
      <c r="D190" s="134">
        <v>0.008191292399019896</v>
      </c>
      <c r="E190" s="134">
        <v>1.4440447959180764</v>
      </c>
      <c r="F190" s="91" t="s">
        <v>656</v>
      </c>
      <c r="G190" s="91" t="b">
        <v>0</v>
      </c>
      <c r="H190" s="91" t="b">
        <v>0</v>
      </c>
      <c r="I190" s="91" t="b">
        <v>0</v>
      </c>
      <c r="J190" s="91" t="b">
        <v>0</v>
      </c>
      <c r="K190" s="91" t="b">
        <v>0</v>
      </c>
      <c r="L190" s="91" t="b">
        <v>0</v>
      </c>
    </row>
    <row r="191" spans="1:12" ht="15">
      <c r="A191" s="91" t="s">
        <v>221</v>
      </c>
      <c r="B191" s="91" t="s">
        <v>741</v>
      </c>
      <c r="C191" s="91">
        <v>2</v>
      </c>
      <c r="D191" s="134">
        <v>0.008191292399019896</v>
      </c>
      <c r="E191" s="134">
        <v>1.0638335542064703</v>
      </c>
      <c r="F191" s="91" t="s">
        <v>656</v>
      </c>
      <c r="G191" s="91" t="b">
        <v>0</v>
      </c>
      <c r="H191" s="91" t="b">
        <v>0</v>
      </c>
      <c r="I191" s="91" t="b">
        <v>0</v>
      </c>
      <c r="J191" s="91" t="b">
        <v>0</v>
      </c>
      <c r="K191" s="91" t="b">
        <v>0</v>
      </c>
      <c r="L191" s="91" t="b">
        <v>0</v>
      </c>
    </row>
    <row r="192" spans="1:12" ht="15">
      <c r="A192" s="91" t="s">
        <v>748</v>
      </c>
      <c r="B192" s="91" t="s">
        <v>749</v>
      </c>
      <c r="C192" s="91">
        <v>2</v>
      </c>
      <c r="D192" s="134">
        <v>0.01372206926455302</v>
      </c>
      <c r="E192" s="134">
        <v>1.423245873936808</v>
      </c>
      <c r="F192" s="91" t="s">
        <v>657</v>
      </c>
      <c r="G192" s="91" t="b">
        <v>0</v>
      </c>
      <c r="H192" s="91" t="b">
        <v>0</v>
      </c>
      <c r="I192" s="91" t="b">
        <v>0</v>
      </c>
      <c r="J192" s="91" t="b">
        <v>0</v>
      </c>
      <c r="K192" s="91" t="b">
        <v>0</v>
      </c>
      <c r="L192" s="91" t="b">
        <v>0</v>
      </c>
    </row>
    <row r="193" spans="1:12" ht="15">
      <c r="A193" s="91" t="s">
        <v>749</v>
      </c>
      <c r="B193" s="91" t="s">
        <v>747</v>
      </c>
      <c r="C193" s="91">
        <v>2</v>
      </c>
      <c r="D193" s="134">
        <v>0.01372206926455302</v>
      </c>
      <c r="E193" s="134">
        <v>1.2471546148811266</v>
      </c>
      <c r="F193" s="91" t="s">
        <v>657</v>
      </c>
      <c r="G193" s="91" t="b">
        <v>0</v>
      </c>
      <c r="H193" s="91" t="b">
        <v>0</v>
      </c>
      <c r="I193" s="91" t="b">
        <v>0</v>
      </c>
      <c r="J193" s="91" t="b">
        <v>0</v>
      </c>
      <c r="K193" s="91" t="b">
        <v>0</v>
      </c>
      <c r="L193" s="91" t="b">
        <v>0</v>
      </c>
    </row>
    <row r="194" spans="1:12" ht="15">
      <c r="A194" s="91" t="s">
        <v>728</v>
      </c>
      <c r="B194" s="91" t="s">
        <v>726</v>
      </c>
      <c r="C194" s="91">
        <v>2</v>
      </c>
      <c r="D194" s="134">
        <v>0</v>
      </c>
      <c r="E194" s="134">
        <v>1.146128035678238</v>
      </c>
      <c r="F194" s="91" t="s">
        <v>658</v>
      </c>
      <c r="G194" s="91" t="b">
        <v>0</v>
      </c>
      <c r="H194" s="91" t="b">
        <v>0</v>
      </c>
      <c r="I194" s="91" t="b">
        <v>0</v>
      </c>
      <c r="J194" s="91" t="b">
        <v>0</v>
      </c>
      <c r="K194" s="91" t="b">
        <v>0</v>
      </c>
      <c r="L194" s="91" t="b">
        <v>0</v>
      </c>
    </row>
    <row r="195" spans="1:12" ht="15">
      <c r="A195" s="91" t="s">
        <v>738</v>
      </c>
      <c r="B195" s="91" t="s">
        <v>739</v>
      </c>
      <c r="C195" s="91">
        <v>2</v>
      </c>
      <c r="D195" s="134">
        <v>0</v>
      </c>
      <c r="E195" s="134">
        <v>1.146128035678238</v>
      </c>
      <c r="F195" s="91" t="s">
        <v>658</v>
      </c>
      <c r="G195" s="91" t="b">
        <v>0</v>
      </c>
      <c r="H195" s="91" t="b">
        <v>0</v>
      </c>
      <c r="I195" s="91" t="b">
        <v>0</v>
      </c>
      <c r="J195" s="91" t="b">
        <v>0</v>
      </c>
      <c r="K195" s="91" t="b">
        <v>0</v>
      </c>
      <c r="L19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957</v>
      </c>
      <c r="B1" s="13" t="s">
        <v>34</v>
      </c>
    </row>
    <row r="2" spans="1:2" ht="15">
      <c r="A2" s="125" t="s">
        <v>230</v>
      </c>
      <c r="B2" s="85">
        <v>302</v>
      </c>
    </row>
    <row r="3" spans="1:2" ht="15">
      <c r="A3" s="125" t="s">
        <v>220</v>
      </c>
      <c r="B3" s="85">
        <v>268</v>
      </c>
    </row>
    <row r="4" spans="1:2" ht="15">
      <c r="A4" s="125" t="s">
        <v>221</v>
      </c>
      <c r="B4" s="85">
        <v>70</v>
      </c>
    </row>
    <row r="5" spans="1:2" ht="15">
      <c r="A5" s="125" t="s">
        <v>216</v>
      </c>
      <c r="B5" s="85">
        <v>44</v>
      </c>
    </row>
    <row r="6" spans="1:2" ht="15">
      <c r="A6" s="125" t="s">
        <v>223</v>
      </c>
      <c r="B6" s="85">
        <v>44</v>
      </c>
    </row>
    <row r="7" spans="1:2" ht="15">
      <c r="A7" s="125" t="s">
        <v>227</v>
      </c>
      <c r="B7" s="85">
        <v>44</v>
      </c>
    </row>
    <row r="8" spans="1:2" ht="15">
      <c r="A8" s="125" t="s">
        <v>231</v>
      </c>
      <c r="B8" s="85">
        <v>38</v>
      </c>
    </row>
    <row r="9" spans="1:2" ht="15">
      <c r="A9" s="125" t="s">
        <v>225</v>
      </c>
      <c r="B9" s="85">
        <v>0</v>
      </c>
    </row>
    <row r="10" spans="1:2" ht="15">
      <c r="A10" s="125" t="s">
        <v>224</v>
      </c>
      <c r="B10" s="85">
        <v>0</v>
      </c>
    </row>
    <row r="11" spans="1:2" ht="15">
      <c r="A11" s="125" t="s">
        <v>222</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968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400</v>
      </c>
      <c r="AF2" s="13" t="s">
        <v>401</v>
      </c>
      <c r="AG2" s="13" t="s">
        <v>402</v>
      </c>
      <c r="AH2" s="13" t="s">
        <v>403</v>
      </c>
      <c r="AI2" s="13" t="s">
        <v>404</v>
      </c>
      <c r="AJ2" s="13" t="s">
        <v>405</v>
      </c>
      <c r="AK2" s="13" t="s">
        <v>406</v>
      </c>
      <c r="AL2" s="13" t="s">
        <v>407</v>
      </c>
      <c r="AM2" s="13" t="s">
        <v>408</v>
      </c>
      <c r="AN2" s="13" t="s">
        <v>409</v>
      </c>
      <c r="AO2" s="13" t="s">
        <v>410</v>
      </c>
      <c r="AP2" s="13" t="s">
        <v>411</v>
      </c>
      <c r="AQ2" s="13" t="s">
        <v>412</v>
      </c>
      <c r="AR2" s="13" t="s">
        <v>413</v>
      </c>
      <c r="AS2" s="13" t="s">
        <v>414</v>
      </c>
      <c r="AT2" s="13" t="s">
        <v>192</v>
      </c>
      <c r="AU2" s="13" t="s">
        <v>415</v>
      </c>
      <c r="AV2" s="13" t="s">
        <v>416</v>
      </c>
      <c r="AW2" s="13" t="s">
        <v>417</v>
      </c>
      <c r="AX2" s="13" t="s">
        <v>418</v>
      </c>
      <c r="AY2" s="13" t="s">
        <v>419</v>
      </c>
      <c r="AZ2" s="13" t="s">
        <v>420</v>
      </c>
      <c r="BA2" s="13" t="s">
        <v>665</v>
      </c>
      <c r="BB2" s="131" t="s">
        <v>820</v>
      </c>
      <c r="BC2" s="131" t="s">
        <v>821</v>
      </c>
      <c r="BD2" s="131" t="s">
        <v>822</v>
      </c>
      <c r="BE2" s="131" t="s">
        <v>823</v>
      </c>
      <c r="BF2" s="131" t="s">
        <v>824</v>
      </c>
      <c r="BG2" s="131" t="s">
        <v>827</v>
      </c>
      <c r="BH2" s="131" t="s">
        <v>831</v>
      </c>
      <c r="BI2" s="131" t="s">
        <v>849</v>
      </c>
      <c r="BJ2" s="131" t="s">
        <v>855</v>
      </c>
      <c r="BK2" s="131" t="s">
        <v>872</v>
      </c>
      <c r="BL2" s="131" t="s">
        <v>945</v>
      </c>
      <c r="BM2" s="131" t="s">
        <v>946</v>
      </c>
      <c r="BN2" s="131" t="s">
        <v>947</v>
      </c>
      <c r="BO2" s="131" t="s">
        <v>948</v>
      </c>
      <c r="BP2" s="131" t="s">
        <v>949</v>
      </c>
      <c r="BQ2" s="131" t="s">
        <v>950</v>
      </c>
      <c r="BR2" s="131" t="s">
        <v>951</v>
      </c>
      <c r="BS2" s="131" t="s">
        <v>952</v>
      </c>
      <c r="BT2" s="131" t="s">
        <v>954</v>
      </c>
      <c r="BU2" s="3"/>
      <c r="BV2" s="3"/>
    </row>
    <row r="3" spans="1:74" ht="41.45" customHeight="1">
      <c r="A3" s="50" t="s">
        <v>212</v>
      </c>
      <c r="C3" s="53"/>
      <c r="D3" s="53" t="s">
        <v>64</v>
      </c>
      <c r="E3" s="54">
        <v>726.8155136268343</v>
      </c>
      <c r="F3" s="55">
        <v>90.38145100972326</v>
      </c>
      <c r="G3" s="112" t="s">
        <v>299</v>
      </c>
      <c r="H3" s="53"/>
      <c r="I3" s="57" t="s">
        <v>212</v>
      </c>
      <c r="J3" s="56"/>
      <c r="K3" s="56"/>
      <c r="L3" s="114" t="s">
        <v>587</v>
      </c>
      <c r="M3" s="59">
        <v>3206.5417601595614</v>
      </c>
      <c r="N3" s="60">
        <v>7669.79833984375</v>
      </c>
      <c r="O3" s="60">
        <v>7140.46240234375</v>
      </c>
      <c r="P3" s="58"/>
      <c r="Q3" s="61"/>
      <c r="R3" s="61"/>
      <c r="S3" s="51"/>
      <c r="T3" s="51">
        <v>1</v>
      </c>
      <c r="U3" s="51">
        <v>1</v>
      </c>
      <c r="V3" s="52">
        <v>0</v>
      </c>
      <c r="W3" s="52">
        <v>0</v>
      </c>
      <c r="X3" s="52">
        <v>0</v>
      </c>
      <c r="Y3" s="52">
        <v>0.999982</v>
      </c>
      <c r="Z3" s="52">
        <v>0</v>
      </c>
      <c r="AA3" s="52" t="s">
        <v>956</v>
      </c>
      <c r="AB3" s="62">
        <v>3</v>
      </c>
      <c r="AC3" s="62"/>
      <c r="AD3" s="63"/>
      <c r="AE3" s="85" t="s">
        <v>421</v>
      </c>
      <c r="AF3" s="85">
        <v>1008</v>
      </c>
      <c r="AG3" s="85">
        <v>2577</v>
      </c>
      <c r="AH3" s="85">
        <v>19735</v>
      </c>
      <c r="AI3" s="85">
        <v>415</v>
      </c>
      <c r="AJ3" s="85"/>
      <c r="AK3" s="85" t="s">
        <v>449</v>
      </c>
      <c r="AL3" s="85" t="s">
        <v>475</v>
      </c>
      <c r="AM3" s="89" t="s">
        <v>491</v>
      </c>
      <c r="AN3" s="85"/>
      <c r="AO3" s="87">
        <v>40357.46241898148</v>
      </c>
      <c r="AP3" s="89" t="s">
        <v>513</v>
      </c>
      <c r="AQ3" s="85" t="b">
        <v>0</v>
      </c>
      <c r="AR3" s="85" t="b">
        <v>0</v>
      </c>
      <c r="AS3" s="85" t="b">
        <v>1</v>
      </c>
      <c r="AT3" s="85" t="s">
        <v>377</v>
      </c>
      <c r="AU3" s="85">
        <v>200</v>
      </c>
      <c r="AV3" s="89" t="s">
        <v>536</v>
      </c>
      <c r="AW3" s="85" t="b">
        <v>0</v>
      </c>
      <c r="AX3" s="85" t="s">
        <v>557</v>
      </c>
      <c r="AY3" s="89" t="s">
        <v>558</v>
      </c>
      <c r="AZ3" s="85" t="s">
        <v>66</v>
      </c>
      <c r="BA3" s="85" t="str">
        <f>REPLACE(INDEX(GroupVertices[Group],MATCH(Vertices[[#This Row],[Vertex]],GroupVertices[Vertex],0)),1,1,"")</f>
        <v>3</v>
      </c>
      <c r="BB3" s="51" t="s">
        <v>267</v>
      </c>
      <c r="BC3" s="51" t="s">
        <v>267</v>
      </c>
      <c r="BD3" s="51" t="s">
        <v>275</v>
      </c>
      <c r="BE3" s="51" t="s">
        <v>275</v>
      </c>
      <c r="BF3" s="51" t="s">
        <v>279</v>
      </c>
      <c r="BG3" s="51" t="s">
        <v>279</v>
      </c>
      <c r="BH3" s="132" t="s">
        <v>832</v>
      </c>
      <c r="BI3" s="132" t="s">
        <v>832</v>
      </c>
      <c r="BJ3" s="132" t="s">
        <v>856</v>
      </c>
      <c r="BK3" s="132" t="s">
        <v>856</v>
      </c>
      <c r="BL3" s="132">
        <v>0</v>
      </c>
      <c r="BM3" s="135">
        <v>0</v>
      </c>
      <c r="BN3" s="132">
        <v>0</v>
      </c>
      <c r="BO3" s="135">
        <v>0</v>
      </c>
      <c r="BP3" s="132">
        <v>0</v>
      </c>
      <c r="BQ3" s="135">
        <v>0</v>
      </c>
      <c r="BR3" s="132">
        <v>6</v>
      </c>
      <c r="BS3" s="135">
        <v>100</v>
      </c>
      <c r="BT3" s="132">
        <v>6</v>
      </c>
      <c r="BU3" s="3"/>
      <c r="BV3" s="3"/>
    </row>
    <row r="4" spans="1:77" ht="41.45" customHeight="1">
      <c r="A4" s="14" t="s">
        <v>213</v>
      </c>
      <c r="C4" s="15"/>
      <c r="D4" s="15" t="s">
        <v>64</v>
      </c>
      <c r="E4" s="93">
        <v>217.55922431865827</v>
      </c>
      <c r="F4" s="81">
        <v>99.05385190725505</v>
      </c>
      <c r="G4" s="112" t="s">
        <v>300</v>
      </c>
      <c r="H4" s="15"/>
      <c r="I4" s="16" t="s">
        <v>213</v>
      </c>
      <c r="J4" s="66"/>
      <c r="K4" s="66"/>
      <c r="L4" s="114" t="s">
        <v>588</v>
      </c>
      <c r="M4" s="94">
        <v>316.31962104213414</v>
      </c>
      <c r="N4" s="95">
        <v>9092.6572265625</v>
      </c>
      <c r="O4" s="95">
        <v>8810.8837890625</v>
      </c>
      <c r="P4" s="77"/>
      <c r="Q4" s="96"/>
      <c r="R4" s="96"/>
      <c r="S4" s="97"/>
      <c r="T4" s="51">
        <v>1</v>
      </c>
      <c r="U4" s="51">
        <v>1</v>
      </c>
      <c r="V4" s="52">
        <v>0</v>
      </c>
      <c r="W4" s="52">
        <v>0</v>
      </c>
      <c r="X4" s="52">
        <v>0</v>
      </c>
      <c r="Y4" s="52">
        <v>0.999982</v>
      </c>
      <c r="Z4" s="52">
        <v>0</v>
      </c>
      <c r="AA4" s="52" t="s">
        <v>956</v>
      </c>
      <c r="AB4" s="82">
        <v>4</v>
      </c>
      <c r="AC4" s="82"/>
      <c r="AD4" s="98"/>
      <c r="AE4" s="85" t="s">
        <v>422</v>
      </c>
      <c r="AF4" s="85">
        <v>382</v>
      </c>
      <c r="AG4" s="85">
        <v>258</v>
      </c>
      <c r="AH4" s="85">
        <v>1297</v>
      </c>
      <c r="AI4" s="85">
        <v>73</v>
      </c>
      <c r="AJ4" s="85"/>
      <c r="AK4" s="85" t="s">
        <v>450</v>
      </c>
      <c r="AL4" s="85" t="s">
        <v>389</v>
      </c>
      <c r="AM4" s="85"/>
      <c r="AN4" s="85"/>
      <c r="AO4" s="87">
        <v>39742.8184837963</v>
      </c>
      <c r="AP4" s="85"/>
      <c r="AQ4" s="85" t="b">
        <v>1</v>
      </c>
      <c r="AR4" s="85" t="b">
        <v>0</v>
      </c>
      <c r="AS4" s="85" t="b">
        <v>0</v>
      </c>
      <c r="AT4" s="85" t="s">
        <v>378</v>
      </c>
      <c r="AU4" s="85">
        <v>23</v>
      </c>
      <c r="AV4" s="89" t="s">
        <v>537</v>
      </c>
      <c r="AW4" s="85" t="b">
        <v>0</v>
      </c>
      <c r="AX4" s="85" t="s">
        <v>557</v>
      </c>
      <c r="AY4" s="89" t="s">
        <v>559</v>
      </c>
      <c r="AZ4" s="85" t="s">
        <v>66</v>
      </c>
      <c r="BA4" s="85" t="str">
        <f>REPLACE(INDEX(GroupVertices[Group],MATCH(Vertices[[#This Row],[Vertex]],GroupVertices[Vertex],0)),1,1,"")</f>
        <v>3</v>
      </c>
      <c r="BB4" s="51" t="s">
        <v>268</v>
      </c>
      <c r="BC4" s="51" t="s">
        <v>268</v>
      </c>
      <c r="BD4" s="51" t="s">
        <v>276</v>
      </c>
      <c r="BE4" s="51" t="s">
        <v>276</v>
      </c>
      <c r="BF4" s="51" t="s">
        <v>279</v>
      </c>
      <c r="BG4" s="51" t="s">
        <v>279</v>
      </c>
      <c r="BH4" s="132" t="s">
        <v>833</v>
      </c>
      <c r="BI4" s="132" t="s">
        <v>833</v>
      </c>
      <c r="BJ4" s="132" t="s">
        <v>857</v>
      </c>
      <c r="BK4" s="132" t="s">
        <v>857</v>
      </c>
      <c r="BL4" s="132">
        <v>2</v>
      </c>
      <c r="BM4" s="135">
        <v>10</v>
      </c>
      <c r="BN4" s="132">
        <v>0</v>
      </c>
      <c r="BO4" s="135">
        <v>0</v>
      </c>
      <c r="BP4" s="132">
        <v>0</v>
      </c>
      <c r="BQ4" s="135">
        <v>0</v>
      </c>
      <c r="BR4" s="132">
        <v>18</v>
      </c>
      <c r="BS4" s="135">
        <v>90</v>
      </c>
      <c r="BT4" s="132">
        <v>20</v>
      </c>
      <c r="BU4" s="2"/>
      <c r="BV4" s="3"/>
      <c r="BW4" s="3"/>
      <c r="BX4" s="3"/>
      <c r="BY4" s="3"/>
    </row>
    <row r="5" spans="1:77" ht="41.45" customHeight="1">
      <c r="A5" s="14" t="s">
        <v>214</v>
      </c>
      <c r="C5" s="15"/>
      <c r="D5" s="15" t="s">
        <v>64</v>
      </c>
      <c r="E5" s="93">
        <v>226.12368972746333</v>
      </c>
      <c r="F5" s="81">
        <v>98.90800299177262</v>
      </c>
      <c r="G5" s="112" t="s">
        <v>544</v>
      </c>
      <c r="H5" s="15"/>
      <c r="I5" s="16" t="s">
        <v>214</v>
      </c>
      <c r="J5" s="66"/>
      <c r="K5" s="66"/>
      <c r="L5" s="114" t="s">
        <v>589</v>
      </c>
      <c r="M5" s="94">
        <v>364.92620294190976</v>
      </c>
      <c r="N5" s="95">
        <v>6703.96728515625</v>
      </c>
      <c r="O5" s="95">
        <v>5571.07177734375</v>
      </c>
      <c r="P5" s="77"/>
      <c r="Q5" s="96"/>
      <c r="R5" s="96"/>
      <c r="S5" s="97"/>
      <c r="T5" s="51">
        <v>0</v>
      </c>
      <c r="U5" s="51">
        <v>2</v>
      </c>
      <c r="V5" s="52">
        <v>0</v>
      </c>
      <c r="W5" s="52">
        <v>0.017544</v>
      </c>
      <c r="X5" s="52">
        <v>0.040851</v>
      </c>
      <c r="Y5" s="52">
        <v>0.7121</v>
      </c>
      <c r="Z5" s="52">
        <v>0.5</v>
      </c>
      <c r="AA5" s="52">
        <v>0</v>
      </c>
      <c r="AB5" s="82">
        <v>5</v>
      </c>
      <c r="AC5" s="82"/>
      <c r="AD5" s="98"/>
      <c r="AE5" s="85" t="s">
        <v>423</v>
      </c>
      <c r="AF5" s="85">
        <v>432</v>
      </c>
      <c r="AG5" s="85">
        <v>297</v>
      </c>
      <c r="AH5" s="85">
        <v>1021</v>
      </c>
      <c r="AI5" s="85">
        <v>984</v>
      </c>
      <c r="AJ5" s="85"/>
      <c r="AK5" s="85" t="s">
        <v>451</v>
      </c>
      <c r="AL5" s="85" t="s">
        <v>476</v>
      </c>
      <c r="AM5" s="89" t="s">
        <v>492</v>
      </c>
      <c r="AN5" s="85"/>
      <c r="AO5" s="87">
        <v>41303.64921296296</v>
      </c>
      <c r="AP5" s="89" t="s">
        <v>514</v>
      </c>
      <c r="AQ5" s="85" t="b">
        <v>0</v>
      </c>
      <c r="AR5" s="85" t="b">
        <v>0</v>
      </c>
      <c r="AS5" s="85" t="b">
        <v>1</v>
      </c>
      <c r="AT5" s="85" t="s">
        <v>378</v>
      </c>
      <c r="AU5" s="85">
        <v>122</v>
      </c>
      <c r="AV5" s="89" t="s">
        <v>537</v>
      </c>
      <c r="AW5" s="85" t="b">
        <v>0</v>
      </c>
      <c r="AX5" s="85" t="s">
        <v>557</v>
      </c>
      <c r="AY5" s="89" t="s">
        <v>560</v>
      </c>
      <c r="AZ5" s="85" t="s">
        <v>66</v>
      </c>
      <c r="BA5" s="85" t="str">
        <f>REPLACE(INDEX(GroupVertices[Group],MATCH(Vertices[[#This Row],[Vertex]],GroupVertices[Vertex],0)),1,1,"")</f>
        <v>1</v>
      </c>
      <c r="BB5" s="51"/>
      <c r="BC5" s="51"/>
      <c r="BD5" s="51"/>
      <c r="BE5" s="51"/>
      <c r="BF5" s="51" t="s">
        <v>279</v>
      </c>
      <c r="BG5" s="51" t="s">
        <v>279</v>
      </c>
      <c r="BH5" s="132" t="s">
        <v>834</v>
      </c>
      <c r="BI5" s="132" t="s">
        <v>834</v>
      </c>
      <c r="BJ5" s="132" t="s">
        <v>858</v>
      </c>
      <c r="BK5" s="132" t="s">
        <v>858</v>
      </c>
      <c r="BL5" s="132">
        <v>0</v>
      </c>
      <c r="BM5" s="135">
        <v>0</v>
      </c>
      <c r="BN5" s="132">
        <v>0</v>
      </c>
      <c r="BO5" s="135">
        <v>0</v>
      </c>
      <c r="BP5" s="132">
        <v>0</v>
      </c>
      <c r="BQ5" s="135">
        <v>0</v>
      </c>
      <c r="BR5" s="132">
        <v>19</v>
      </c>
      <c r="BS5" s="135">
        <v>100</v>
      </c>
      <c r="BT5" s="132">
        <v>19</v>
      </c>
      <c r="BU5" s="2"/>
      <c r="BV5" s="3"/>
      <c r="BW5" s="3"/>
      <c r="BX5" s="3"/>
      <c r="BY5" s="3"/>
    </row>
    <row r="6" spans="1:77" ht="41.45" customHeight="1">
      <c r="A6" s="14" t="s">
        <v>231</v>
      </c>
      <c r="C6" s="15"/>
      <c r="D6" s="15" t="s">
        <v>64</v>
      </c>
      <c r="E6" s="93">
        <v>446.3841719077568</v>
      </c>
      <c r="F6" s="81">
        <v>95.15706806282722</v>
      </c>
      <c r="G6" s="112" t="s">
        <v>545</v>
      </c>
      <c r="H6" s="15"/>
      <c r="I6" s="16" t="s">
        <v>231</v>
      </c>
      <c r="J6" s="66"/>
      <c r="K6" s="66"/>
      <c r="L6" s="114" t="s">
        <v>590</v>
      </c>
      <c r="M6" s="94">
        <v>1614.9877835951133</v>
      </c>
      <c r="N6" s="95">
        <v>5914.66064453125</v>
      </c>
      <c r="O6" s="95">
        <v>4293.474609375</v>
      </c>
      <c r="P6" s="77"/>
      <c r="Q6" s="96"/>
      <c r="R6" s="96"/>
      <c r="S6" s="97"/>
      <c r="T6" s="51">
        <v>5</v>
      </c>
      <c r="U6" s="51">
        <v>0</v>
      </c>
      <c r="V6" s="52">
        <v>38</v>
      </c>
      <c r="W6" s="52">
        <v>0.023256</v>
      </c>
      <c r="X6" s="52">
        <v>0.084101</v>
      </c>
      <c r="Y6" s="52">
        <v>1.591031</v>
      </c>
      <c r="Z6" s="52">
        <v>0.3</v>
      </c>
      <c r="AA6" s="52">
        <v>0</v>
      </c>
      <c r="AB6" s="82">
        <v>6</v>
      </c>
      <c r="AC6" s="82"/>
      <c r="AD6" s="98"/>
      <c r="AE6" s="85" t="s">
        <v>424</v>
      </c>
      <c r="AF6" s="85">
        <v>220</v>
      </c>
      <c r="AG6" s="85">
        <v>1300</v>
      </c>
      <c r="AH6" s="85">
        <v>3728</v>
      </c>
      <c r="AI6" s="85">
        <v>10</v>
      </c>
      <c r="AJ6" s="85"/>
      <c r="AK6" s="85" t="s">
        <v>452</v>
      </c>
      <c r="AL6" s="85" t="s">
        <v>389</v>
      </c>
      <c r="AM6" s="89" t="s">
        <v>493</v>
      </c>
      <c r="AN6" s="85"/>
      <c r="AO6" s="87">
        <v>40674.34162037037</v>
      </c>
      <c r="AP6" s="89" t="s">
        <v>515</v>
      </c>
      <c r="AQ6" s="85" t="b">
        <v>1</v>
      </c>
      <c r="AR6" s="85" t="b">
        <v>0</v>
      </c>
      <c r="AS6" s="85" t="b">
        <v>1</v>
      </c>
      <c r="AT6" s="85"/>
      <c r="AU6" s="85">
        <v>184</v>
      </c>
      <c r="AV6" s="89" t="s">
        <v>537</v>
      </c>
      <c r="AW6" s="85" t="b">
        <v>0</v>
      </c>
      <c r="AX6" s="85" t="s">
        <v>557</v>
      </c>
      <c r="AY6" s="89" t="s">
        <v>561</v>
      </c>
      <c r="AZ6" s="85" t="s">
        <v>65</v>
      </c>
      <c r="BA6" s="85" t="str">
        <f>REPLACE(INDEX(GroupVertices[Group],MATCH(Vertices[[#This Row],[Vertex]],GroupVertices[Vertex],0)),1,1,"")</f>
        <v>1</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230</v>
      </c>
      <c r="C7" s="15"/>
      <c r="D7" s="15" t="s">
        <v>64</v>
      </c>
      <c r="E7" s="93">
        <v>782.8139412997904</v>
      </c>
      <c r="F7" s="81">
        <v>89.4278234854151</v>
      </c>
      <c r="G7" s="112" t="s">
        <v>546</v>
      </c>
      <c r="H7" s="15"/>
      <c r="I7" s="16" t="s">
        <v>230</v>
      </c>
      <c r="J7" s="66"/>
      <c r="K7" s="66"/>
      <c r="L7" s="114" t="s">
        <v>591</v>
      </c>
      <c r="M7" s="94">
        <v>3524.3540264273247</v>
      </c>
      <c r="N7" s="95">
        <v>5170.4033203125</v>
      </c>
      <c r="O7" s="95">
        <v>6663.83544921875</v>
      </c>
      <c r="P7" s="77"/>
      <c r="Q7" s="96"/>
      <c r="R7" s="96"/>
      <c r="S7" s="97"/>
      <c r="T7" s="51">
        <v>9</v>
      </c>
      <c r="U7" s="51">
        <v>5</v>
      </c>
      <c r="V7" s="52">
        <v>302</v>
      </c>
      <c r="W7" s="52">
        <v>0.027778</v>
      </c>
      <c r="X7" s="52">
        <v>0.128863</v>
      </c>
      <c r="Y7" s="52">
        <v>4.117082</v>
      </c>
      <c r="Z7" s="52">
        <v>0.045454545454545456</v>
      </c>
      <c r="AA7" s="52">
        <v>0.09090909090909091</v>
      </c>
      <c r="AB7" s="82">
        <v>7</v>
      </c>
      <c r="AC7" s="82"/>
      <c r="AD7" s="98"/>
      <c r="AE7" s="85" t="s">
        <v>425</v>
      </c>
      <c r="AF7" s="85">
        <v>1698</v>
      </c>
      <c r="AG7" s="85">
        <v>2832</v>
      </c>
      <c r="AH7" s="85">
        <v>3678</v>
      </c>
      <c r="AI7" s="85">
        <v>3881</v>
      </c>
      <c r="AJ7" s="85"/>
      <c r="AK7" s="85" t="s">
        <v>453</v>
      </c>
      <c r="AL7" s="85"/>
      <c r="AM7" s="89" t="s">
        <v>494</v>
      </c>
      <c r="AN7" s="85"/>
      <c r="AO7" s="87">
        <v>42481.795381944445</v>
      </c>
      <c r="AP7" s="89" t="s">
        <v>516</v>
      </c>
      <c r="AQ7" s="85" t="b">
        <v>1</v>
      </c>
      <c r="AR7" s="85" t="b">
        <v>0</v>
      </c>
      <c r="AS7" s="85" t="b">
        <v>1</v>
      </c>
      <c r="AT7" s="85" t="s">
        <v>377</v>
      </c>
      <c r="AU7" s="85">
        <v>97</v>
      </c>
      <c r="AV7" s="85"/>
      <c r="AW7" s="85" t="b">
        <v>0</v>
      </c>
      <c r="AX7" s="85" t="s">
        <v>557</v>
      </c>
      <c r="AY7" s="89" t="s">
        <v>562</v>
      </c>
      <c r="AZ7" s="85" t="s">
        <v>66</v>
      </c>
      <c r="BA7" s="85" t="str">
        <f>REPLACE(INDEX(GroupVertices[Group],MATCH(Vertices[[#This Row],[Vertex]],GroupVertices[Vertex],0)),1,1,"")</f>
        <v>1</v>
      </c>
      <c r="BB7" s="51" t="s">
        <v>688</v>
      </c>
      <c r="BC7" s="51" t="s">
        <v>688</v>
      </c>
      <c r="BD7" s="51" t="s">
        <v>276</v>
      </c>
      <c r="BE7" s="51" t="s">
        <v>276</v>
      </c>
      <c r="BF7" s="51" t="s">
        <v>825</v>
      </c>
      <c r="BG7" s="51" t="s">
        <v>828</v>
      </c>
      <c r="BH7" s="132" t="s">
        <v>835</v>
      </c>
      <c r="BI7" s="132" t="s">
        <v>850</v>
      </c>
      <c r="BJ7" s="132" t="s">
        <v>859</v>
      </c>
      <c r="BK7" s="132" t="s">
        <v>873</v>
      </c>
      <c r="BL7" s="132">
        <v>0</v>
      </c>
      <c r="BM7" s="135">
        <v>0</v>
      </c>
      <c r="BN7" s="132">
        <v>0</v>
      </c>
      <c r="BO7" s="135">
        <v>0</v>
      </c>
      <c r="BP7" s="132">
        <v>0</v>
      </c>
      <c r="BQ7" s="135">
        <v>0</v>
      </c>
      <c r="BR7" s="132">
        <v>199</v>
      </c>
      <c r="BS7" s="135">
        <v>100</v>
      </c>
      <c r="BT7" s="132">
        <v>199</v>
      </c>
      <c r="BU7" s="2"/>
      <c r="BV7" s="3"/>
      <c r="BW7" s="3"/>
      <c r="BX7" s="3"/>
      <c r="BY7" s="3"/>
    </row>
    <row r="8" spans="1:77" ht="41.45" customHeight="1">
      <c r="A8" s="14" t="s">
        <v>215</v>
      </c>
      <c r="C8" s="15"/>
      <c r="D8" s="15" t="s">
        <v>64</v>
      </c>
      <c r="E8" s="93">
        <v>162.4392033542977</v>
      </c>
      <c r="F8" s="81">
        <v>99.9925205684368</v>
      </c>
      <c r="G8" s="112" t="s">
        <v>301</v>
      </c>
      <c r="H8" s="15"/>
      <c r="I8" s="16" t="s">
        <v>215</v>
      </c>
      <c r="J8" s="66"/>
      <c r="K8" s="66"/>
      <c r="L8" s="114" t="s">
        <v>592</v>
      </c>
      <c r="M8" s="94">
        <v>3.4926452256295186</v>
      </c>
      <c r="N8" s="95">
        <v>6763.4560546875</v>
      </c>
      <c r="O8" s="95">
        <v>8139.54833984375</v>
      </c>
      <c r="P8" s="77"/>
      <c r="Q8" s="96"/>
      <c r="R8" s="96"/>
      <c r="S8" s="97"/>
      <c r="T8" s="51">
        <v>0</v>
      </c>
      <c r="U8" s="51">
        <v>1</v>
      </c>
      <c r="V8" s="52">
        <v>0</v>
      </c>
      <c r="W8" s="52">
        <v>0.017241</v>
      </c>
      <c r="X8" s="52">
        <v>0.024718</v>
      </c>
      <c r="Y8" s="52">
        <v>0.441626</v>
      </c>
      <c r="Z8" s="52">
        <v>0</v>
      </c>
      <c r="AA8" s="52">
        <v>0</v>
      </c>
      <c r="AB8" s="82">
        <v>8</v>
      </c>
      <c r="AC8" s="82"/>
      <c r="AD8" s="98"/>
      <c r="AE8" s="85" t="s">
        <v>426</v>
      </c>
      <c r="AF8" s="85">
        <v>52</v>
      </c>
      <c r="AG8" s="85">
        <v>7</v>
      </c>
      <c r="AH8" s="85">
        <v>2</v>
      </c>
      <c r="AI8" s="85">
        <v>3</v>
      </c>
      <c r="AJ8" s="85"/>
      <c r="AK8" s="85"/>
      <c r="AL8" s="85" t="s">
        <v>477</v>
      </c>
      <c r="AM8" s="85"/>
      <c r="AN8" s="85"/>
      <c r="AO8" s="87">
        <v>43596.67166666667</v>
      </c>
      <c r="AP8" s="85"/>
      <c r="AQ8" s="85" t="b">
        <v>1</v>
      </c>
      <c r="AR8" s="85" t="b">
        <v>0</v>
      </c>
      <c r="AS8" s="85" t="b">
        <v>0</v>
      </c>
      <c r="AT8" s="85" t="s">
        <v>378</v>
      </c>
      <c r="AU8" s="85">
        <v>0</v>
      </c>
      <c r="AV8" s="85"/>
      <c r="AW8" s="85" t="b">
        <v>0</v>
      </c>
      <c r="AX8" s="85" t="s">
        <v>557</v>
      </c>
      <c r="AY8" s="89" t="s">
        <v>563</v>
      </c>
      <c r="AZ8" s="85" t="s">
        <v>66</v>
      </c>
      <c r="BA8" s="85" t="str">
        <f>REPLACE(INDEX(GroupVertices[Group],MATCH(Vertices[[#This Row],[Vertex]],GroupVertices[Vertex],0)),1,1,"")</f>
        <v>1</v>
      </c>
      <c r="BB8" s="51"/>
      <c r="BC8" s="51"/>
      <c r="BD8" s="51"/>
      <c r="BE8" s="51"/>
      <c r="BF8" s="51" t="s">
        <v>279</v>
      </c>
      <c r="BG8" s="51" t="s">
        <v>279</v>
      </c>
      <c r="BH8" s="132" t="s">
        <v>836</v>
      </c>
      <c r="BI8" s="132" t="s">
        <v>836</v>
      </c>
      <c r="BJ8" s="132" t="s">
        <v>860</v>
      </c>
      <c r="BK8" s="132" t="s">
        <v>860</v>
      </c>
      <c r="BL8" s="132">
        <v>0</v>
      </c>
      <c r="BM8" s="135">
        <v>0</v>
      </c>
      <c r="BN8" s="132">
        <v>0</v>
      </c>
      <c r="BO8" s="135">
        <v>0</v>
      </c>
      <c r="BP8" s="132">
        <v>0</v>
      </c>
      <c r="BQ8" s="135">
        <v>0</v>
      </c>
      <c r="BR8" s="132">
        <v>17</v>
      </c>
      <c r="BS8" s="135">
        <v>100</v>
      </c>
      <c r="BT8" s="132">
        <v>17</v>
      </c>
      <c r="BU8" s="2"/>
      <c r="BV8" s="3"/>
      <c r="BW8" s="3"/>
      <c r="BX8" s="3"/>
      <c r="BY8" s="3"/>
    </row>
    <row r="9" spans="1:77" ht="41.45" customHeight="1">
      <c r="A9" s="14" t="s">
        <v>216</v>
      </c>
      <c r="C9" s="15"/>
      <c r="D9" s="15" t="s">
        <v>64</v>
      </c>
      <c r="E9" s="93">
        <v>579.0235849056603</v>
      </c>
      <c r="F9" s="81">
        <v>92.89827973074047</v>
      </c>
      <c r="G9" s="112" t="s">
        <v>302</v>
      </c>
      <c r="H9" s="15"/>
      <c r="I9" s="16" t="s">
        <v>216</v>
      </c>
      <c r="J9" s="66"/>
      <c r="K9" s="66"/>
      <c r="L9" s="114" t="s">
        <v>593</v>
      </c>
      <c r="M9" s="94">
        <v>2367.766641735228</v>
      </c>
      <c r="N9" s="95">
        <v>7621.0703125</v>
      </c>
      <c r="O9" s="95">
        <v>1335.16064453125</v>
      </c>
      <c r="P9" s="77"/>
      <c r="Q9" s="96"/>
      <c r="R9" s="96"/>
      <c r="S9" s="97"/>
      <c r="T9" s="51">
        <v>0</v>
      </c>
      <c r="U9" s="51">
        <v>2</v>
      </c>
      <c r="V9" s="52">
        <v>44</v>
      </c>
      <c r="W9" s="52">
        <v>0.017857</v>
      </c>
      <c r="X9" s="52">
        <v>0.025663</v>
      </c>
      <c r="Y9" s="52">
        <v>0.890996</v>
      </c>
      <c r="Z9" s="52">
        <v>0</v>
      </c>
      <c r="AA9" s="52">
        <v>0</v>
      </c>
      <c r="AB9" s="82">
        <v>9</v>
      </c>
      <c r="AC9" s="82"/>
      <c r="AD9" s="98"/>
      <c r="AE9" s="85" t="s">
        <v>427</v>
      </c>
      <c r="AF9" s="85">
        <v>1298</v>
      </c>
      <c r="AG9" s="85">
        <v>1904</v>
      </c>
      <c r="AH9" s="85">
        <v>41596</v>
      </c>
      <c r="AI9" s="85">
        <v>23610</v>
      </c>
      <c r="AJ9" s="85"/>
      <c r="AK9" s="85" t="s">
        <v>454</v>
      </c>
      <c r="AL9" s="85" t="s">
        <v>478</v>
      </c>
      <c r="AM9" s="89" t="s">
        <v>495</v>
      </c>
      <c r="AN9" s="85"/>
      <c r="AO9" s="87">
        <v>40189.793599537035</v>
      </c>
      <c r="AP9" s="89" t="s">
        <v>517</v>
      </c>
      <c r="AQ9" s="85" t="b">
        <v>0</v>
      </c>
      <c r="AR9" s="85" t="b">
        <v>0</v>
      </c>
      <c r="AS9" s="85" t="b">
        <v>1</v>
      </c>
      <c r="AT9" s="85" t="s">
        <v>377</v>
      </c>
      <c r="AU9" s="85">
        <v>35</v>
      </c>
      <c r="AV9" s="89" t="s">
        <v>538</v>
      </c>
      <c r="AW9" s="85" t="b">
        <v>0</v>
      </c>
      <c r="AX9" s="85" t="s">
        <v>557</v>
      </c>
      <c r="AY9" s="89" t="s">
        <v>564</v>
      </c>
      <c r="AZ9" s="85" t="s">
        <v>66</v>
      </c>
      <c r="BA9" s="85" t="str">
        <f>REPLACE(INDEX(GroupVertices[Group],MATCH(Vertices[[#This Row],[Vertex]],GroupVertices[Vertex],0)),1,1,"")</f>
        <v>5</v>
      </c>
      <c r="BB9" s="51"/>
      <c r="BC9" s="51"/>
      <c r="BD9" s="51"/>
      <c r="BE9" s="51"/>
      <c r="BF9" s="51" t="s">
        <v>280</v>
      </c>
      <c r="BG9" s="51" t="s">
        <v>280</v>
      </c>
      <c r="BH9" s="132" t="s">
        <v>837</v>
      </c>
      <c r="BI9" s="132" t="s">
        <v>837</v>
      </c>
      <c r="BJ9" s="132" t="s">
        <v>861</v>
      </c>
      <c r="BK9" s="132" t="s">
        <v>861</v>
      </c>
      <c r="BL9" s="132">
        <v>0</v>
      </c>
      <c r="BM9" s="135">
        <v>0</v>
      </c>
      <c r="BN9" s="132">
        <v>0</v>
      </c>
      <c r="BO9" s="135">
        <v>0</v>
      </c>
      <c r="BP9" s="132">
        <v>0</v>
      </c>
      <c r="BQ9" s="135">
        <v>0</v>
      </c>
      <c r="BR9" s="132">
        <v>21</v>
      </c>
      <c r="BS9" s="135">
        <v>100</v>
      </c>
      <c r="BT9" s="132">
        <v>21</v>
      </c>
      <c r="BU9" s="2"/>
      <c r="BV9" s="3"/>
      <c r="BW9" s="3"/>
      <c r="BX9" s="3"/>
      <c r="BY9" s="3"/>
    </row>
    <row r="10" spans="1:77" ht="41.45" customHeight="1">
      <c r="A10" s="14" t="s">
        <v>232</v>
      </c>
      <c r="C10" s="15"/>
      <c r="D10" s="15" t="s">
        <v>64</v>
      </c>
      <c r="E10" s="93">
        <v>319.45440251572325</v>
      </c>
      <c r="F10" s="81">
        <v>97.31862378459238</v>
      </c>
      <c r="G10" s="112" t="s">
        <v>547</v>
      </c>
      <c r="H10" s="15"/>
      <c r="I10" s="16" t="s">
        <v>232</v>
      </c>
      <c r="J10" s="66"/>
      <c r="K10" s="66"/>
      <c r="L10" s="114" t="s">
        <v>594</v>
      </c>
      <c r="M10" s="94">
        <v>894.6133133881825</v>
      </c>
      <c r="N10" s="95">
        <v>7621.0703125</v>
      </c>
      <c r="O10" s="95">
        <v>3299.669921875</v>
      </c>
      <c r="P10" s="77"/>
      <c r="Q10" s="96"/>
      <c r="R10" s="96"/>
      <c r="S10" s="97"/>
      <c r="T10" s="51">
        <v>1</v>
      </c>
      <c r="U10" s="51">
        <v>0</v>
      </c>
      <c r="V10" s="52">
        <v>0</v>
      </c>
      <c r="W10" s="52">
        <v>0.012821</v>
      </c>
      <c r="X10" s="52">
        <v>0.004923</v>
      </c>
      <c r="Y10" s="52">
        <v>0.528672</v>
      </c>
      <c r="Z10" s="52">
        <v>0</v>
      </c>
      <c r="AA10" s="52">
        <v>0</v>
      </c>
      <c r="AB10" s="82">
        <v>10</v>
      </c>
      <c r="AC10" s="82"/>
      <c r="AD10" s="98"/>
      <c r="AE10" s="85" t="s">
        <v>428</v>
      </c>
      <c r="AF10" s="85">
        <v>425</v>
      </c>
      <c r="AG10" s="85">
        <v>722</v>
      </c>
      <c r="AH10" s="85">
        <v>8645</v>
      </c>
      <c r="AI10" s="85">
        <v>35</v>
      </c>
      <c r="AJ10" s="85"/>
      <c r="AK10" s="85" t="s">
        <v>455</v>
      </c>
      <c r="AL10" s="85" t="s">
        <v>479</v>
      </c>
      <c r="AM10" s="89" t="s">
        <v>496</v>
      </c>
      <c r="AN10" s="85"/>
      <c r="AO10" s="87">
        <v>39124.74108796296</v>
      </c>
      <c r="AP10" s="85"/>
      <c r="AQ10" s="85" t="b">
        <v>0</v>
      </c>
      <c r="AR10" s="85" t="b">
        <v>0</v>
      </c>
      <c r="AS10" s="85" t="b">
        <v>0</v>
      </c>
      <c r="AT10" s="85"/>
      <c r="AU10" s="85">
        <v>28</v>
      </c>
      <c r="AV10" s="89" t="s">
        <v>539</v>
      </c>
      <c r="AW10" s="85" t="b">
        <v>0</v>
      </c>
      <c r="AX10" s="85" t="s">
        <v>557</v>
      </c>
      <c r="AY10" s="89" t="s">
        <v>565</v>
      </c>
      <c r="AZ10" s="85" t="s">
        <v>65</v>
      </c>
      <c r="BA10" s="85" t="str">
        <f>REPLACE(INDEX(GroupVertices[Group],MATCH(Vertices[[#This Row],[Vertex]],GroupVertices[Vertex],0)),1,1,"")</f>
        <v>5</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41.45" customHeight="1">
      <c r="A11" s="14" t="s">
        <v>217</v>
      </c>
      <c r="C11" s="15"/>
      <c r="D11" s="15" t="s">
        <v>64</v>
      </c>
      <c r="E11" s="93">
        <v>284.75733752620545</v>
      </c>
      <c r="F11" s="81">
        <v>97.90949887808526</v>
      </c>
      <c r="G11" s="112" t="s">
        <v>303</v>
      </c>
      <c r="H11" s="15"/>
      <c r="I11" s="16" t="s">
        <v>217</v>
      </c>
      <c r="J11" s="66"/>
      <c r="K11" s="66"/>
      <c r="L11" s="114" t="s">
        <v>595</v>
      </c>
      <c r="M11" s="94">
        <v>697.6943405634505</v>
      </c>
      <c r="N11" s="95">
        <v>2768.87451171875</v>
      </c>
      <c r="O11" s="95">
        <v>497.5971374511719</v>
      </c>
      <c r="P11" s="77"/>
      <c r="Q11" s="96"/>
      <c r="R11" s="96"/>
      <c r="S11" s="97"/>
      <c r="T11" s="51">
        <v>0</v>
      </c>
      <c r="U11" s="51">
        <v>1</v>
      </c>
      <c r="V11" s="52">
        <v>0</v>
      </c>
      <c r="W11" s="52">
        <v>0.017241</v>
      </c>
      <c r="X11" s="52">
        <v>0.023149</v>
      </c>
      <c r="Y11" s="52">
        <v>0.424307</v>
      </c>
      <c r="Z11" s="52">
        <v>0</v>
      </c>
      <c r="AA11" s="52">
        <v>0</v>
      </c>
      <c r="AB11" s="82">
        <v>11</v>
      </c>
      <c r="AC11" s="82"/>
      <c r="AD11" s="98"/>
      <c r="AE11" s="85" t="s">
        <v>429</v>
      </c>
      <c r="AF11" s="85">
        <v>522</v>
      </c>
      <c r="AG11" s="85">
        <v>564</v>
      </c>
      <c r="AH11" s="85">
        <v>1927</v>
      </c>
      <c r="AI11" s="85">
        <v>632</v>
      </c>
      <c r="AJ11" s="85"/>
      <c r="AK11" s="85" t="s">
        <v>456</v>
      </c>
      <c r="AL11" s="85" t="s">
        <v>389</v>
      </c>
      <c r="AM11" s="85"/>
      <c r="AN11" s="85"/>
      <c r="AO11" s="87">
        <v>40830.62274305556</v>
      </c>
      <c r="AP11" s="89" t="s">
        <v>518</v>
      </c>
      <c r="AQ11" s="85" t="b">
        <v>0</v>
      </c>
      <c r="AR11" s="85" t="b">
        <v>0</v>
      </c>
      <c r="AS11" s="85" t="b">
        <v>1</v>
      </c>
      <c r="AT11" s="85" t="s">
        <v>378</v>
      </c>
      <c r="AU11" s="85">
        <v>257</v>
      </c>
      <c r="AV11" s="89" t="s">
        <v>537</v>
      </c>
      <c r="AW11" s="85" t="b">
        <v>0</v>
      </c>
      <c r="AX11" s="85" t="s">
        <v>557</v>
      </c>
      <c r="AY11" s="89" t="s">
        <v>566</v>
      </c>
      <c r="AZ11" s="85" t="s">
        <v>66</v>
      </c>
      <c r="BA11" s="85" t="str">
        <f>REPLACE(INDEX(GroupVertices[Group],MATCH(Vertices[[#This Row],[Vertex]],GroupVertices[Vertex],0)),1,1,"")</f>
        <v>2</v>
      </c>
      <c r="BB11" s="51"/>
      <c r="BC11" s="51"/>
      <c r="BD11" s="51"/>
      <c r="BE11" s="51"/>
      <c r="BF11" s="51" t="s">
        <v>281</v>
      </c>
      <c r="BG11" s="51" t="s">
        <v>281</v>
      </c>
      <c r="BH11" s="132" t="s">
        <v>838</v>
      </c>
      <c r="BI11" s="132" t="s">
        <v>838</v>
      </c>
      <c r="BJ11" s="132" t="s">
        <v>862</v>
      </c>
      <c r="BK11" s="132" t="s">
        <v>862</v>
      </c>
      <c r="BL11" s="132">
        <v>0</v>
      </c>
      <c r="BM11" s="135">
        <v>0</v>
      </c>
      <c r="BN11" s="132">
        <v>0</v>
      </c>
      <c r="BO11" s="135">
        <v>0</v>
      </c>
      <c r="BP11" s="132">
        <v>0</v>
      </c>
      <c r="BQ11" s="135">
        <v>0</v>
      </c>
      <c r="BR11" s="132">
        <v>20</v>
      </c>
      <c r="BS11" s="135">
        <v>100</v>
      </c>
      <c r="BT11" s="132">
        <v>20</v>
      </c>
      <c r="BU11" s="2"/>
      <c r="BV11" s="3"/>
      <c r="BW11" s="3"/>
      <c r="BX11" s="3"/>
      <c r="BY11" s="3"/>
    </row>
    <row r="12" spans="1:77" ht="41.45" customHeight="1">
      <c r="A12" s="14" t="s">
        <v>220</v>
      </c>
      <c r="C12" s="15"/>
      <c r="D12" s="15" t="s">
        <v>64</v>
      </c>
      <c r="E12" s="93">
        <v>1000</v>
      </c>
      <c r="F12" s="81">
        <v>81.8922961854899</v>
      </c>
      <c r="G12" s="112" t="s">
        <v>548</v>
      </c>
      <c r="H12" s="15"/>
      <c r="I12" s="16" t="s">
        <v>220</v>
      </c>
      <c r="J12" s="66"/>
      <c r="K12" s="66"/>
      <c r="L12" s="114" t="s">
        <v>596</v>
      </c>
      <c r="M12" s="94">
        <v>6035.694091249065</v>
      </c>
      <c r="N12" s="95">
        <v>1808.9158935546875</v>
      </c>
      <c r="O12" s="95">
        <v>4815.22900390625</v>
      </c>
      <c r="P12" s="77"/>
      <c r="Q12" s="96"/>
      <c r="R12" s="96"/>
      <c r="S12" s="97"/>
      <c r="T12" s="51">
        <v>6</v>
      </c>
      <c r="U12" s="51">
        <v>6</v>
      </c>
      <c r="V12" s="52">
        <v>268</v>
      </c>
      <c r="W12" s="52">
        <v>0.027778</v>
      </c>
      <c r="X12" s="52">
        <v>0.12068</v>
      </c>
      <c r="Y12" s="52">
        <v>3.872584</v>
      </c>
      <c r="Z12" s="52">
        <v>0.06060606060606061</v>
      </c>
      <c r="AA12" s="52">
        <v>0</v>
      </c>
      <c r="AB12" s="82">
        <v>12</v>
      </c>
      <c r="AC12" s="82"/>
      <c r="AD12" s="98"/>
      <c r="AE12" s="85" t="s">
        <v>430</v>
      </c>
      <c r="AF12" s="85">
        <v>1056</v>
      </c>
      <c r="AG12" s="85">
        <v>4847</v>
      </c>
      <c r="AH12" s="85">
        <v>10442</v>
      </c>
      <c r="AI12" s="85">
        <v>7099</v>
      </c>
      <c r="AJ12" s="85"/>
      <c r="AK12" s="85" t="s">
        <v>457</v>
      </c>
      <c r="AL12" s="85" t="s">
        <v>480</v>
      </c>
      <c r="AM12" s="89" t="s">
        <v>497</v>
      </c>
      <c r="AN12" s="85"/>
      <c r="AO12" s="87">
        <v>40585.50035879629</v>
      </c>
      <c r="AP12" s="89" t="s">
        <v>519</v>
      </c>
      <c r="AQ12" s="85" t="b">
        <v>0</v>
      </c>
      <c r="AR12" s="85" t="b">
        <v>0</v>
      </c>
      <c r="AS12" s="85" t="b">
        <v>0</v>
      </c>
      <c r="AT12" s="85" t="s">
        <v>377</v>
      </c>
      <c r="AU12" s="85">
        <v>673</v>
      </c>
      <c r="AV12" s="89" t="s">
        <v>536</v>
      </c>
      <c r="AW12" s="85" t="b">
        <v>0</v>
      </c>
      <c r="AX12" s="85" t="s">
        <v>557</v>
      </c>
      <c r="AY12" s="89" t="s">
        <v>567</v>
      </c>
      <c r="AZ12" s="85" t="s">
        <v>66</v>
      </c>
      <c r="BA12" s="85" t="str">
        <f>REPLACE(INDEX(GroupVertices[Group],MATCH(Vertices[[#This Row],[Vertex]],GroupVertices[Vertex],0)),1,1,"")</f>
        <v>2</v>
      </c>
      <c r="BB12" s="51" t="s">
        <v>269</v>
      </c>
      <c r="BC12" s="51" t="s">
        <v>269</v>
      </c>
      <c r="BD12" s="51" t="s">
        <v>276</v>
      </c>
      <c r="BE12" s="51" t="s">
        <v>276</v>
      </c>
      <c r="BF12" s="51" t="s">
        <v>281</v>
      </c>
      <c r="BG12" s="51" t="s">
        <v>281</v>
      </c>
      <c r="BH12" s="132" t="s">
        <v>839</v>
      </c>
      <c r="BI12" s="132" t="s">
        <v>839</v>
      </c>
      <c r="BJ12" s="132" t="s">
        <v>863</v>
      </c>
      <c r="BK12" s="132" t="s">
        <v>863</v>
      </c>
      <c r="BL12" s="132">
        <v>0</v>
      </c>
      <c r="BM12" s="135">
        <v>0</v>
      </c>
      <c r="BN12" s="132">
        <v>0</v>
      </c>
      <c r="BO12" s="135">
        <v>0</v>
      </c>
      <c r="BP12" s="132">
        <v>0</v>
      </c>
      <c r="BQ12" s="135">
        <v>0</v>
      </c>
      <c r="BR12" s="132">
        <v>30</v>
      </c>
      <c r="BS12" s="135">
        <v>100</v>
      </c>
      <c r="BT12" s="132">
        <v>30</v>
      </c>
      <c r="BU12" s="2"/>
      <c r="BV12" s="3"/>
      <c r="BW12" s="3"/>
      <c r="BX12" s="3"/>
      <c r="BY12" s="3"/>
    </row>
    <row r="13" spans="1:77" ht="41.45" customHeight="1">
      <c r="A13" s="14" t="s">
        <v>218</v>
      </c>
      <c r="C13" s="15"/>
      <c r="D13" s="15" t="s">
        <v>64</v>
      </c>
      <c r="E13" s="93">
        <v>1000</v>
      </c>
      <c r="F13" s="81">
        <v>70</v>
      </c>
      <c r="G13" s="112" t="s">
        <v>304</v>
      </c>
      <c r="H13" s="15"/>
      <c r="I13" s="16" t="s">
        <v>218</v>
      </c>
      <c r="J13" s="66"/>
      <c r="K13" s="66"/>
      <c r="L13" s="114" t="s">
        <v>597</v>
      </c>
      <c r="M13" s="94">
        <v>9999</v>
      </c>
      <c r="N13" s="95">
        <v>759.7955932617188</v>
      </c>
      <c r="O13" s="95">
        <v>1156.270751953125</v>
      </c>
      <c r="P13" s="77"/>
      <c r="Q13" s="96"/>
      <c r="R13" s="96"/>
      <c r="S13" s="97"/>
      <c r="T13" s="51">
        <v>0</v>
      </c>
      <c r="U13" s="51">
        <v>1</v>
      </c>
      <c r="V13" s="52">
        <v>0</v>
      </c>
      <c r="W13" s="52">
        <v>0.017241</v>
      </c>
      <c r="X13" s="52">
        <v>0.023149</v>
      </c>
      <c r="Y13" s="52">
        <v>0.424307</v>
      </c>
      <c r="Z13" s="52">
        <v>0</v>
      </c>
      <c r="AA13" s="52">
        <v>0</v>
      </c>
      <c r="AB13" s="82">
        <v>13</v>
      </c>
      <c r="AC13" s="82"/>
      <c r="AD13" s="98"/>
      <c r="AE13" s="85" t="s">
        <v>431</v>
      </c>
      <c r="AF13" s="85">
        <v>5169</v>
      </c>
      <c r="AG13" s="85">
        <v>8027</v>
      </c>
      <c r="AH13" s="85">
        <v>3895</v>
      </c>
      <c r="AI13" s="85">
        <v>70847</v>
      </c>
      <c r="AJ13" s="85"/>
      <c r="AK13" s="85" t="s">
        <v>458</v>
      </c>
      <c r="AL13" s="85" t="s">
        <v>476</v>
      </c>
      <c r="AM13" s="89" t="s">
        <v>498</v>
      </c>
      <c r="AN13" s="85"/>
      <c r="AO13" s="87">
        <v>41925.96423611111</v>
      </c>
      <c r="AP13" s="89" t="s">
        <v>520</v>
      </c>
      <c r="AQ13" s="85" t="b">
        <v>0</v>
      </c>
      <c r="AR13" s="85" t="b">
        <v>0</v>
      </c>
      <c r="AS13" s="85" t="b">
        <v>1</v>
      </c>
      <c r="AT13" s="85" t="s">
        <v>378</v>
      </c>
      <c r="AU13" s="85">
        <v>368</v>
      </c>
      <c r="AV13" s="89" t="s">
        <v>537</v>
      </c>
      <c r="AW13" s="85" t="b">
        <v>0</v>
      </c>
      <c r="AX13" s="85" t="s">
        <v>557</v>
      </c>
      <c r="AY13" s="89" t="s">
        <v>568</v>
      </c>
      <c r="AZ13" s="85" t="s">
        <v>66</v>
      </c>
      <c r="BA13" s="85" t="str">
        <f>REPLACE(INDEX(GroupVertices[Group],MATCH(Vertices[[#This Row],[Vertex]],GroupVertices[Vertex],0)),1,1,"")</f>
        <v>2</v>
      </c>
      <c r="BB13" s="51"/>
      <c r="BC13" s="51"/>
      <c r="BD13" s="51"/>
      <c r="BE13" s="51"/>
      <c r="BF13" s="51" t="s">
        <v>281</v>
      </c>
      <c r="BG13" s="51" t="s">
        <v>281</v>
      </c>
      <c r="BH13" s="132" t="s">
        <v>838</v>
      </c>
      <c r="BI13" s="132" t="s">
        <v>838</v>
      </c>
      <c r="BJ13" s="132" t="s">
        <v>862</v>
      </c>
      <c r="BK13" s="132" t="s">
        <v>862</v>
      </c>
      <c r="BL13" s="132">
        <v>0</v>
      </c>
      <c r="BM13" s="135">
        <v>0</v>
      </c>
      <c r="BN13" s="132">
        <v>0</v>
      </c>
      <c r="BO13" s="135">
        <v>0</v>
      </c>
      <c r="BP13" s="132">
        <v>0</v>
      </c>
      <c r="BQ13" s="135">
        <v>0</v>
      </c>
      <c r="BR13" s="132">
        <v>20</v>
      </c>
      <c r="BS13" s="135">
        <v>100</v>
      </c>
      <c r="BT13" s="132">
        <v>20</v>
      </c>
      <c r="BU13" s="2"/>
      <c r="BV13" s="3"/>
      <c r="BW13" s="3"/>
      <c r="BX13" s="3"/>
      <c r="BY13" s="3"/>
    </row>
    <row r="14" spans="1:77" ht="41.45" customHeight="1">
      <c r="A14" s="14" t="s">
        <v>219</v>
      </c>
      <c r="C14" s="15"/>
      <c r="D14" s="15" t="s">
        <v>64</v>
      </c>
      <c r="E14" s="93">
        <v>824.5382599580713</v>
      </c>
      <c r="F14" s="81">
        <v>88.717277486911</v>
      </c>
      <c r="G14" s="112" t="s">
        <v>305</v>
      </c>
      <c r="H14" s="15"/>
      <c r="I14" s="16" t="s">
        <v>219</v>
      </c>
      <c r="J14" s="66"/>
      <c r="K14" s="66"/>
      <c r="L14" s="114" t="s">
        <v>598</v>
      </c>
      <c r="M14" s="94">
        <v>3761.155322862129</v>
      </c>
      <c r="N14" s="95">
        <v>399.4077453613281</v>
      </c>
      <c r="O14" s="95">
        <v>4906.74755859375</v>
      </c>
      <c r="P14" s="77"/>
      <c r="Q14" s="96"/>
      <c r="R14" s="96"/>
      <c r="S14" s="97"/>
      <c r="T14" s="51">
        <v>0</v>
      </c>
      <c r="U14" s="51">
        <v>1</v>
      </c>
      <c r="V14" s="52">
        <v>0</v>
      </c>
      <c r="W14" s="52">
        <v>0.017241</v>
      </c>
      <c r="X14" s="52">
        <v>0.023149</v>
      </c>
      <c r="Y14" s="52">
        <v>0.424307</v>
      </c>
      <c r="Z14" s="52">
        <v>0</v>
      </c>
      <c r="AA14" s="52">
        <v>0</v>
      </c>
      <c r="AB14" s="82">
        <v>14</v>
      </c>
      <c r="AC14" s="82"/>
      <c r="AD14" s="98"/>
      <c r="AE14" s="85" t="s">
        <v>432</v>
      </c>
      <c r="AF14" s="85">
        <v>1468</v>
      </c>
      <c r="AG14" s="85">
        <v>3022</v>
      </c>
      <c r="AH14" s="85">
        <v>8395</v>
      </c>
      <c r="AI14" s="85">
        <v>13558</v>
      </c>
      <c r="AJ14" s="85"/>
      <c r="AK14" s="85" t="s">
        <v>459</v>
      </c>
      <c r="AL14" s="85" t="s">
        <v>481</v>
      </c>
      <c r="AM14" s="89" t="s">
        <v>499</v>
      </c>
      <c r="AN14" s="85"/>
      <c r="AO14" s="87">
        <v>40636.85917824074</v>
      </c>
      <c r="AP14" s="89" t="s">
        <v>521</v>
      </c>
      <c r="AQ14" s="85" t="b">
        <v>0</v>
      </c>
      <c r="AR14" s="85" t="b">
        <v>0</v>
      </c>
      <c r="AS14" s="85" t="b">
        <v>1</v>
      </c>
      <c r="AT14" s="85" t="s">
        <v>377</v>
      </c>
      <c r="AU14" s="85">
        <v>631</v>
      </c>
      <c r="AV14" s="89" t="s">
        <v>540</v>
      </c>
      <c r="AW14" s="85" t="b">
        <v>0</v>
      </c>
      <c r="AX14" s="85" t="s">
        <v>557</v>
      </c>
      <c r="AY14" s="89" t="s">
        <v>569</v>
      </c>
      <c r="AZ14" s="85" t="s">
        <v>66</v>
      </c>
      <c r="BA14" s="85" t="str">
        <f>REPLACE(INDEX(GroupVertices[Group],MATCH(Vertices[[#This Row],[Vertex]],GroupVertices[Vertex],0)),1,1,"")</f>
        <v>2</v>
      </c>
      <c r="BB14" s="51"/>
      <c r="BC14" s="51"/>
      <c r="BD14" s="51"/>
      <c r="BE14" s="51"/>
      <c r="BF14" s="51" t="s">
        <v>281</v>
      </c>
      <c r="BG14" s="51" t="s">
        <v>281</v>
      </c>
      <c r="BH14" s="132" t="s">
        <v>838</v>
      </c>
      <c r="BI14" s="132" t="s">
        <v>838</v>
      </c>
      <c r="BJ14" s="132" t="s">
        <v>862</v>
      </c>
      <c r="BK14" s="132" t="s">
        <v>862</v>
      </c>
      <c r="BL14" s="132">
        <v>0</v>
      </c>
      <c r="BM14" s="135">
        <v>0</v>
      </c>
      <c r="BN14" s="132">
        <v>0</v>
      </c>
      <c r="BO14" s="135">
        <v>0</v>
      </c>
      <c r="BP14" s="132">
        <v>0</v>
      </c>
      <c r="BQ14" s="135">
        <v>0</v>
      </c>
      <c r="BR14" s="132">
        <v>20</v>
      </c>
      <c r="BS14" s="135">
        <v>100</v>
      </c>
      <c r="BT14" s="132">
        <v>20</v>
      </c>
      <c r="BU14" s="2"/>
      <c r="BV14" s="3"/>
      <c r="BW14" s="3"/>
      <c r="BX14" s="3"/>
      <c r="BY14" s="3"/>
    </row>
    <row r="15" spans="1:77" ht="41.45" customHeight="1">
      <c r="A15" s="14" t="s">
        <v>233</v>
      </c>
      <c r="C15" s="15"/>
      <c r="D15" s="15" t="s">
        <v>64</v>
      </c>
      <c r="E15" s="93">
        <v>262.35796645702305</v>
      </c>
      <c r="F15" s="81">
        <v>98.29094988780852</v>
      </c>
      <c r="G15" s="112" t="s">
        <v>549</v>
      </c>
      <c r="H15" s="15"/>
      <c r="I15" s="16" t="s">
        <v>233</v>
      </c>
      <c r="J15" s="66"/>
      <c r="K15" s="66"/>
      <c r="L15" s="114" t="s">
        <v>599</v>
      </c>
      <c r="M15" s="94">
        <v>570.569434056345</v>
      </c>
      <c r="N15" s="95">
        <v>3378.4794921875</v>
      </c>
      <c r="O15" s="95">
        <v>4368.3251953125</v>
      </c>
      <c r="P15" s="77"/>
      <c r="Q15" s="96"/>
      <c r="R15" s="96"/>
      <c r="S15" s="97"/>
      <c r="T15" s="51">
        <v>2</v>
      </c>
      <c r="U15" s="51">
        <v>0</v>
      </c>
      <c r="V15" s="52">
        <v>0</v>
      </c>
      <c r="W15" s="52">
        <v>0.017544</v>
      </c>
      <c r="X15" s="52">
        <v>0.043412</v>
      </c>
      <c r="Y15" s="52">
        <v>0.683413</v>
      </c>
      <c r="Z15" s="52">
        <v>0.5</v>
      </c>
      <c r="AA15" s="52">
        <v>0</v>
      </c>
      <c r="AB15" s="82">
        <v>15</v>
      </c>
      <c r="AC15" s="82"/>
      <c r="AD15" s="98"/>
      <c r="AE15" s="85" t="s">
        <v>433</v>
      </c>
      <c r="AF15" s="85">
        <v>702</v>
      </c>
      <c r="AG15" s="85">
        <v>462</v>
      </c>
      <c r="AH15" s="85">
        <v>178</v>
      </c>
      <c r="AI15" s="85">
        <v>15</v>
      </c>
      <c r="AJ15" s="85"/>
      <c r="AK15" s="85" t="s">
        <v>460</v>
      </c>
      <c r="AL15" s="85" t="s">
        <v>482</v>
      </c>
      <c r="AM15" s="89" t="s">
        <v>500</v>
      </c>
      <c r="AN15" s="85"/>
      <c r="AO15" s="87">
        <v>41019.35679398148</v>
      </c>
      <c r="AP15" s="89" t="s">
        <v>522</v>
      </c>
      <c r="AQ15" s="85" t="b">
        <v>1</v>
      </c>
      <c r="AR15" s="85" t="b">
        <v>0</v>
      </c>
      <c r="AS15" s="85" t="b">
        <v>0</v>
      </c>
      <c r="AT15" s="85"/>
      <c r="AU15" s="85">
        <v>13</v>
      </c>
      <c r="AV15" s="89" t="s">
        <v>537</v>
      </c>
      <c r="AW15" s="85" t="b">
        <v>0</v>
      </c>
      <c r="AX15" s="85" t="s">
        <v>557</v>
      </c>
      <c r="AY15" s="89" t="s">
        <v>570</v>
      </c>
      <c r="AZ15" s="85" t="s">
        <v>65</v>
      </c>
      <c r="BA15" s="85" t="str">
        <f>REPLACE(INDEX(GroupVertices[Group],MATCH(Vertices[[#This Row],[Vertex]],GroupVertices[Vertex],0)),1,1,"")</f>
        <v>2</v>
      </c>
      <c r="BB15" s="51"/>
      <c r="BC15" s="51"/>
      <c r="BD15" s="51"/>
      <c r="BE15" s="51"/>
      <c r="BF15" s="51"/>
      <c r="BG15" s="51"/>
      <c r="BH15" s="51"/>
      <c r="BI15" s="51"/>
      <c r="BJ15" s="51"/>
      <c r="BK15" s="51"/>
      <c r="BL15" s="51"/>
      <c r="BM15" s="52"/>
      <c r="BN15" s="51"/>
      <c r="BO15" s="52"/>
      <c r="BP15" s="51"/>
      <c r="BQ15" s="52"/>
      <c r="BR15" s="51"/>
      <c r="BS15" s="52"/>
      <c r="BT15" s="51"/>
      <c r="BU15" s="2"/>
      <c r="BV15" s="3"/>
      <c r="BW15" s="3"/>
      <c r="BX15" s="3"/>
      <c r="BY15" s="3"/>
    </row>
    <row r="16" spans="1:77" ht="41.45" customHeight="1">
      <c r="A16" s="14" t="s">
        <v>221</v>
      </c>
      <c r="C16" s="15"/>
      <c r="D16" s="15" t="s">
        <v>64</v>
      </c>
      <c r="E16" s="93">
        <v>1000</v>
      </c>
      <c r="F16" s="81">
        <v>82.09050112191474</v>
      </c>
      <c r="G16" s="112" t="s">
        <v>306</v>
      </c>
      <c r="H16" s="15"/>
      <c r="I16" s="16" t="s">
        <v>221</v>
      </c>
      <c r="J16" s="66"/>
      <c r="K16" s="66"/>
      <c r="L16" s="114" t="s">
        <v>600</v>
      </c>
      <c r="M16" s="94">
        <v>5969.638992769883</v>
      </c>
      <c r="N16" s="95">
        <v>2337.717041015625</v>
      </c>
      <c r="O16" s="95">
        <v>6711.0390625</v>
      </c>
      <c r="P16" s="77"/>
      <c r="Q16" s="96"/>
      <c r="R16" s="96"/>
      <c r="S16" s="97"/>
      <c r="T16" s="51">
        <v>1</v>
      </c>
      <c r="U16" s="51">
        <v>7</v>
      </c>
      <c r="V16" s="52">
        <v>70</v>
      </c>
      <c r="W16" s="52">
        <v>0.02439</v>
      </c>
      <c r="X16" s="52">
        <v>0.105635</v>
      </c>
      <c r="Y16" s="52">
        <v>2.438655</v>
      </c>
      <c r="Z16" s="52">
        <v>0.14285714285714285</v>
      </c>
      <c r="AA16" s="52">
        <v>0</v>
      </c>
      <c r="AB16" s="82">
        <v>16</v>
      </c>
      <c r="AC16" s="82"/>
      <c r="AD16" s="98"/>
      <c r="AE16" s="85" t="s">
        <v>434</v>
      </c>
      <c r="AF16" s="85">
        <v>1523</v>
      </c>
      <c r="AG16" s="85">
        <v>4794</v>
      </c>
      <c r="AH16" s="85">
        <v>13561</v>
      </c>
      <c r="AI16" s="85">
        <v>7379</v>
      </c>
      <c r="AJ16" s="85"/>
      <c r="AK16" s="85" t="s">
        <v>461</v>
      </c>
      <c r="AL16" s="85" t="s">
        <v>481</v>
      </c>
      <c r="AM16" s="89" t="s">
        <v>501</v>
      </c>
      <c r="AN16" s="85"/>
      <c r="AO16" s="87">
        <v>41068.534166666665</v>
      </c>
      <c r="AP16" s="89" t="s">
        <v>523</v>
      </c>
      <c r="AQ16" s="85" t="b">
        <v>0</v>
      </c>
      <c r="AR16" s="85" t="b">
        <v>0</v>
      </c>
      <c r="AS16" s="85" t="b">
        <v>1</v>
      </c>
      <c r="AT16" s="85" t="s">
        <v>377</v>
      </c>
      <c r="AU16" s="85">
        <v>842</v>
      </c>
      <c r="AV16" s="89" t="s">
        <v>537</v>
      </c>
      <c r="AW16" s="85" t="b">
        <v>0</v>
      </c>
      <c r="AX16" s="85" t="s">
        <v>557</v>
      </c>
      <c r="AY16" s="89" t="s">
        <v>571</v>
      </c>
      <c r="AZ16" s="85" t="s">
        <v>66</v>
      </c>
      <c r="BA16" s="85" t="str">
        <f>REPLACE(INDEX(GroupVertices[Group],MATCH(Vertices[[#This Row],[Vertex]],GroupVertices[Vertex],0)),1,1,"")</f>
        <v>2</v>
      </c>
      <c r="BB16" s="51" t="s">
        <v>269</v>
      </c>
      <c r="BC16" s="51" t="s">
        <v>269</v>
      </c>
      <c r="BD16" s="51" t="s">
        <v>276</v>
      </c>
      <c r="BE16" s="51" t="s">
        <v>276</v>
      </c>
      <c r="BF16" s="51" t="s">
        <v>281</v>
      </c>
      <c r="BG16" s="51" t="s">
        <v>281</v>
      </c>
      <c r="BH16" s="132" t="s">
        <v>840</v>
      </c>
      <c r="BI16" s="132" t="s">
        <v>851</v>
      </c>
      <c r="BJ16" s="132" t="s">
        <v>864</v>
      </c>
      <c r="BK16" s="132" t="s">
        <v>874</v>
      </c>
      <c r="BL16" s="132">
        <v>0</v>
      </c>
      <c r="BM16" s="135">
        <v>0</v>
      </c>
      <c r="BN16" s="132">
        <v>0</v>
      </c>
      <c r="BO16" s="135">
        <v>0</v>
      </c>
      <c r="BP16" s="132">
        <v>0</v>
      </c>
      <c r="BQ16" s="135">
        <v>0</v>
      </c>
      <c r="BR16" s="132">
        <v>48</v>
      </c>
      <c r="BS16" s="135">
        <v>100</v>
      </c>
      <c r="BT16" s="132">
        <v>48</v>
      </c>
      <c r="BU16" s="2"/>
      <c r="BV16" s="3"/>
      <c r="BW16" s="3"/>
      <c r="BX16" s="3"/>
      <c r="BY16" s="3"/>
    </row>
    <row r="17" spans="1:77" ht="41.45" customHeight="1">
      <c r="A17" s="14" t="s">
        <v>234</v>
      </c>
      <c r="C17" s="15"/>
      <c r="D17" s="15" t="s">
        <v>64</v>
      </c>
      <c r="E17" s="93">
        <v>740.6504192872118</v>
      </c>
      <c r="F17" s="81">
        <v>90.14584891548242</v>
      </c>
      <c r="G17" s="112" t="s">
        <v>550</v>
      </c>
      <c r="H17" s="15"/>
      <c r="I17" s="16" t="s">
        <v>234</v>
      </c>
      <c r="J17" s="66"/>
      <c r="K17" s="66"/>
      <c r="L17" s="114" t="s">
        <v>601</v>
      </c>
      <c r="M17" s="94">
        <v>3285.060084766891</v>
      </c>
      <c r="N17" s="95">
        <v>3198.272216796875</v>
      </c>
      <c r="O17" s="95">
        <v>7924.85009765625</v>
      </c>
      <c r="P17" s="77"/>
      <c r="Q17" s="96"/>
      <c r="R17" s="96"/>
      <c r="S17" s="97"/>
      <c r="T17" s="51">
        <v>2</v>
      </c>
      <c r="U17" s="51">
        <v>0</v>
      </c>
      <c r="V17" s="52">
        <v>0</v>
      </c>
      <c r="W17" s="52">
        <v>0.017544</v>
      </c>
      <c r="X17" s="52">
        <v>0.043412</v>
      </c>
      <c r="Y17" s="52">
        <v>0.683413</v>
      </c>
      <c r="Z17" s="52">
        <v>0.5</v>
      </c>
      <c r="AA17" s="52">
        <v>0</v>
      </c>
      <c r="AB17" s="82">
        <v>17</v>
      </c>
      <c r="AC17" s="82"/>
      <c r="AD17" s="98"/>
      <c r="AE17" s="85" t="s">
        <v>435</v>
      </c>
      <c r="AF17" s="85">
        <v>1211</v>
      </c>
      <c r="AG17" s="85">
        <v>2640</v>
      </c>
      <c r="AH17" s="85">
        <v>26013</v>
      </c>
      <c r="AI17" s="85">
        <v>5150</v>
      </c>
      <c r="AJ17" s="85"/>
      <c r="AK17" s="85" t="s">
        <v>462</v>
      </c>
      <c r="AL17" s="85" t="s">
        <v>483</v>
      </c>
      <c r="AM17" s="89" t="s">
        <v>502</v>
      </c>
      <c r="AN17" s="85"/>
      <c r="AO17" s="87">
        <v>40235.804606481484</v>
      </c>
      <c r="AP17" s="89" t="s">
        <v>524</v>
      </c>
      <c r="AQ17" s="85" t="b">
        <v>0</v>
      </c>
      <c r="AR17" s="85" t="b">
        <v>0</v>
      </c>
      <c r="AS17" s="85" t="b">
        <v>1</v>
      </c>
      <c r="AT17" s="85"/>
      <c r="AU17" s="85">
        <v>116</v>
      </c>
      <c r="AV17" s="89" t="s">
        <v>539</v>
      </c>
      <c r="AW17" s="85" t="b">
        <v>1</v>
      </c>
      <c r="AX17" s="85" t="s">
        <v>557</v>
      </c>
      <c r="AY17" s="89" t="s">
        <v>572</v>
      </c>
      <c r="AZ17" s="85" t="s">
        <v>65</v>
      </c>
      <c r="BA17" s="85" t="str">
        <f>REPLACE(INDEX(GroupVertices[Group],MATCH(Vertices[[#This Row],[Vertex]],GroupVertices[Vertex],0)),1,1,"")</f>
        <v>2</v>
      </c>
      <c r="BB17" s="51"/>
      <c r="BC17" s="51"/>
      <c r="BD17" s="51"/>
      <c r="BE17" s="51"/>
      <c r="BF17" s="51"/>
      <c r="BG17" s="51"/>
      <c r="BH17" s="51"/>
      <c r="BI17" s="51"/>
      <c r="BJ17" s="51"/>
      <c r="BK17" s="51"/>
      <c r="BL17" s="51"/>
      <c r="BM17" s="52"/>
      <c r="BN17" s="51"/>
      <c r="BO17" s="52"/>
      <c r="BP17" s="51"/>
      <c r="BQ17" s="52"/>
      <c r="BR17" s="51"/>
      <c r="BS17" s="52"/>
      <c r="BT17" s="51"/>
      <c r="BU17" s="2"/>
      <c r="BV17" s="3"/>
      <c r="BW17" s="3"/>
      <c r="BX17" s="3"/>
      <c r="BY17" s="3"/>
    </row>
    <row r="18" spans="1:77" ht="41.45" customHeight="1">
      <c r="A18" s="14" t="s">
        <v>235</v>
      </c>
      <c r="C18" s="15"/>
      <c r="D18" s="15" t="s">
        <v>64</v>
      </c>
      <c r="E18" s="93">
        <v>163.75681341719078</v>
      </c>
      <c r="F18" s="81">
        <v>99.9700822737472</v>
      </c>
      <c r="G18" s="112" t="s">
        <v>551</v>
      </c>
      <c r="H18" s="15"/>
      <c r="I18" s="16" t="s">
        <v>235</v>
      </c>
      <c r="J18" s="66"/>
      <c r="K18" s="66"/>
      <c r="L18" s="114" t="s">
        <v>602</v>
      </c>
      <c r="M18" s="94">
        <v>10.970580902518074</v>
      </c>
      <c r="N18" s="95">
        <v>942.5637817382812</v>
      </c>
      <c r="O18" s="95">
        <v>7999.376953125</v>
      </c>
      <c r="P18" s="77"/>
      <c r="Q18" s="96"/>
      <c r="R18" s="96"/>
      <c r="S18" s="97"/>
      <c r="T18" s="51">
        <v>2</v>
      </c>
      <c r="U18" s="51">
        <v>0</v>
      </c>
      <c r="V18" s="52">
        <v>0</v>
      </c>
      <c r="W18" s="52">
        <v>0.017544</v>
      </c>
      <c r="X18" s="52">
        <v>0.043412</v>
      </c>
      <c r="Y18" s="52">
        <v>0.683413</v>
      </c>
      <c r="Z18" s="52">
        <v>0.5</v>
      </c>
      <c r="AA18" s="52">
        <v>0</v>
      </c>
      <c r="AB18" s="82">
        <v>18</v>
      </c>
      <c r="AC18" s="82"/>
      <c r="AD18" s="98"/>
      <c r="AE18" s="85" t="s">
        <v>436</v>
      </c>
      <c r="AF18" s="85">
        <v>11</v>
      </c>
      <c r="AG18" s="85">
        <v>13</v>
      </c>
      <c r="AH18" s="85">
        <v>1</v>
      </c>
      <c r="AI18" s="85">
        <v>0</v>
      </c>
      <c r="AJ18" s="85"/>
      <c r="AK18" s="85"/>
      <c r="AL18" s="85" t="s">
        <v>476</v>
      </c>
      <c r="AM18" s="85"/>
      <c r="AN18" s="85"/>
      <c r="AO18" s="87">
        <v>41405.56450231482</v>
      </c>
      <c r="AP18" s="85"/>
      <c r="AQ18" s="85" t="b">
        <v>1</v>
      </c>
      <c r="AR18" s="85" t="b">
        <v>1</v>
      </c>
      <c r="AS18" s="85" t="b">
        <v>0</v>
      </c>
      <c r="AT18" s="85"/>
      <c r="AU18" s="85">
        <v>1</v>
      </c>
      <c r="AV18" s="89" t="s">
        <v>537</v>
      </c>
      <c r="AW18" s="85" t="b">
        <v>0</v>
      </c>
      <c r="AX18" s="85" t="s">
        <v>557</v>
      </c>
      <c r="AY18" s="89" t="s">
        <v>573</v>
      </c>
      <c r="AZ18" s="85" t="s">
        <v>65</v>
      </c>
      <c r="BA18" s="85" t="str">
        <f>REPLACE(INDEX(GroupVertices[Group],MATCH(Vertices[[#This Row],[Vertex]],GroupVertices[Vertex],0)),1,1,"")</f>
        <v>2</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41.45" customHeight="1">
      <c r="A19" s="14" t="s">
        <v>236</v>
      </c>
      <c r="C19" s="15"/>
      <c r="D19" s="15" t="s">
        <v>64</v>
      </c>
      <c r="E19" s="93">
        <v>733.6231656184486</v>
      </c>
      <c r="F19" s="81">
        <v>90.26551982049364</v>
      </c>
      <c r="G19" s="112" t="s">
        <v>552</v>
      </c>
      <c r="H19" s="15"/>
      <c r="I19" s="16" t="s">
        <v>236</v>
      </c>
      <c r="J19" s="66"/>
      <c r="K19" s="66"/>
      <c r="L19" s="114" t="s">
        <v>603</v>
      </c>
      <c r="M19" s="94">
        <v>3245.1777611568186</v>
      </c>
      <c r="N19" s="95">
        <v>1943.60107421875</v>
      </c>
      <c r="O19" s="95">
        <v>2092.80908203125</v>
      </c>
      <c r="P19" s="77"/>
      <c r="Q19" s="96"/>
      <c r="R19" s="96"/>
      <c r="S19" s="97"/>
      <c r="T19" s="51">
        <v>2</v>
      </c>
      <c r="U19" s="51">
        <v>0</v>
      </c>
      <c r="V19" s="52">
        <v>0</v>
      </c>
      <c r="W19" s="52">
        <v>0.017544</v>
      </c>
      <c r="X19" s="52">
        <v>0.043412</v>
      </c>
      <c r="Y19" s="52">
        <v>0.683413</v>
      </c>
      <c r="Z19" s="52">
        <v>0.5</v>
      </c>
      <c r="AA19" s="52">
        <v>0</v>
      </c>
      <c r="AB19" s="82">
        <v>19</v>
      </c>
      <c r="AC19" s="82"/>
      <c r="AD19" s="98"/>
      <c r="AE19" s="85" t="s">
        <v>437</v>
      </c>
      <c r="AF19" s="85">
        <v>3625</v>
      </c>
      <c r="AG19" s="85">
        <v>2608</v>
      </c>
      <c r="AH19" s="85">
        <v>4947</v>
      </c>
      <c r="AI19" s="85">
        <v>838</v>
      </c>
      <c r="AJ19" s="85"/>
      <c r="AK19" s="85" t="s">
        <v>463</v>
      </c>
      <c r="AL19" s="85" t="s">
        <v>484</v>
      </c>
      <c r="AM19" s="89" t="s">
        <v>503</v>
      </c>
      <c r="AN19" s="85"/>
      <c r="AO19" s="87">
        <v>39840.322534722225</v>
      </c>
      <c r="AP19" s="89" t="s">
        <v>525</v>
      </c>
      <c r="AQ19" s="85" t="b">
        <v>0</v>
      </c>
      <c r="AR19" s="85" t="b">
        <v>0</v>
      </c>
      <c r="AS19" s="85" t="b">
        <v>1</v>
      </c>
      <c r="AT19" s="85"/>
      <c r="AU19" s="85">
        <v>197</v>
      </c>
      <c r="AV19" s="89" t="s">
        <v>537</v>
      </c>
      <c r="AW19" s="85" t="b">
        <v>0</v>
      </c>
      <c r="AX19" s="85" t="s">
        <v>557</v>
      </c>
      <c r="AY19" s="89" t="s">
        <v>574</v>
      </c>
      <c r="AZ19" s="85" t="s">
        <v>65</v>
      </c>
      <c r="BA19" s="85" t="str">
        <f>REPLACE(INDEX(GroupVertices[Group],MATCH(Vertices[[#This Row],[Vertex]],GroupVertices[Vertex],0)),1,1,"")</f>
        <v>2</v>
      </c>
      <c r="BB19" s="51"/>
      <c r="BC19" s="51"/>
      <c r="BD19" s="51"/>
      <c r="BE19" s="51"/>
      <c r="BF19" s="51"/>
      <c r="BG19" s="51"/>
      <c r="BH19" s="51"/>
      <c r="BI19" s="51"/>
      <c r="BJ19" s="51"/>
      <c r="BK19" s="51"/>
      <c r="BL19" s="51"/>
      <c r="BM19" s="52"/>
      <c r="BN19" s="51"/>
      <c r="BO19" s="52"/>
      <c r="BP19" s="51"/>
      <c r="BQ19" s="52"/>
      <c r="BR19" s="51"/>
      <c r="BS19" s="52"/>
      <c r="BT19" s="51"/>
      <c r="BU19" s="2"/>
      <c r="BV19" s="3"/>
      <c r="BW19" s="3"/>
      <c r="BX19" s="3"/>
      <c r="BY19" s="3"/>
    </row>
    <row r="20" spans="1:77" ht="41.45" customHeight="1">
      <c r="A20" s="14" t="s">
        <v>222</v>
      </c>
      <c r="C20" s="15"/>
      <c r="D20" s="15" t="s">
        <v>64</v>
      </c>
      <c r="E20" s="93">
        <v>1000</v>
      </c>
      <c r="F20" s="81">
        <v>73.44427823485415</v>
      </c>
      <c r="G20" s="112" t="s">
        <v>307</v>
      </c>
      <c r="H20" s="15"/>
      <c r="I20" s="16" t="s">
        <v>222</v>
      </c>
      <c r="J20" s="66"/>
      <c r="K20" s="66"/>
      <c r="L20" s="114" t="s">
        <v>604</v>
      </c>
      <c r="M20" s="94">
        <v>8851.136873597607</v>
      </c>
      <c r="N20" s="95">
        <v>1906.2823486328125</v>
      </c>
      <c r="O20" s="95">
        <v>9218.490234375</v>
      </c>
      <c r="P20" s="77"/>
      <c r="Q20" s="96"/>
      <c r="R20" s="96"/>
      <c r="S20" s="97"/>
      <c r="T20" s="51">
        <v>0</v>
      </c>
      <c r="U20" s="51">
        <v>2</v>
      </c>
      <c r="V20" s="52">
        <v>0</v>
      </c>
      <c r="W20" s="52">
        <v>0.017544</v>
      </c>
      <c r="X20" s="52">
        <v>0.043412</v>
      </c>
      <c r="Y20" s="52">
        <v>0.683413</v>
      </c>
      <c r="Z20" s="52">
        <v>0.5</v>
      </c>
      <c r="AA20" s="52">
        <v>0</v>
      </c>
      <c r="AB20" s="82">
        <v>20</v>
      </c>
      <c r="AC20" s="82"/>
      <c r="AD20" s="98"/>
      <c r="AE20" s="85" t="s">
        <v>438</v>
      </c>
      <c r="AF20" s="85">
        <v>5559</v>
      </c>
      <c r="AG20" s="85">
        <v>7106</v>
      </c>
      <c r="AH20" s="85">
        <v>30345</v>
      </c>
      <c r="AI20" s="85">
        <v>11382</v>
      </c>
      <c r="AJ20" s="85"/>
      <c r="AK20" s="85" t="s">
        <v>464</v>
      </c>
      <c r="AL20" s="85" t="s">
        <v>476</v>
      </c>
      <c r="AM20" s="89" t="s">
        <v>504</v>
      </c>
      <c r="AN20" s="85"/>
      <c r="AO20" s="87">
        <v>39896.47809027778</v>
      </c>
      <c r="AP20" s="85"/>
      <c r="AQ20" s="85" t="b">
        <v>1</v>
      </c>
      <c r="AR20" s="85" t="b">
        <v>0</v>
      </c>
      <c r="AS20" s="85" t="b">
        <v>0</v>
      </c>
      <c r="AT20" s="85" t="s">
        <v>377</v>
      </c>
      <c r="AU20" s="85">
        <v>1004</v>
      </c>
      <c r="AV20" s="89" t="s">
        <v>537</v>
      </c>
      <c r="AW20" s="85" t="b">
        <v>0</v>
      </c>
      <c r="AX20" s="85" t="s">
        <v>557</v>
      </c>
      <c r="AY20" s="89" t="s">
        <v>575</v>
      </c>
      <c r="AZ20" s="85" t="s">
        <v>66</v>
      </c>
      <c r="BA20" s="85" t="str">
        <f>REPLACE(INDEX(GroupVertices[Group],MATCH(Vertices[[#This Row],[Vertex]],GroupVertices[Vertex],0)),1,1,"")</f>
        <v>2</v>
      </c>
      <c r="BB20" s="51"/>
      <c r="BC20" s="51"/>
      <c r="BD20" s="51"/>
      <c r="BE20" s="51"/>
      <c r="BF20" s="51" t="s">
        <v>281</v>
      </c>
      <c r="BG20" s="51" t="s">
        <v>281</v>
      </c>
      <c r="BH20" s="132" t="s">
        <v>841</v>
      </c>
      <c r="BI20" s="132" t="s">
        <v>852</v>
      </c>
      <c r="BJ20" s="132" t="s">
        <v>864</v>
      </c>
      <c r="BK20" s="132" t="s">
        <v>875</v>
      </c>
      <c r="BL20" s="132">
        <v>0</v>
      </c>
      <c r="BM20" s="135">
        <v>0</v>
      </c>
      <c r="BN20" s="132">
        <v>0</v>
      </c>
      <c r="BO20" s="135">
        <v>0</v>
      </c>
      <c r="BP20" s="132">
        <v>0</v>
      </c>
      <c r="BQ20" s="135">
        <v>0</v>
      </c>
      <c r="BR20" s="132">
        <v>40</v>
      </c>
      <c r="BS20" s="135">
        <v>100</v>
      </c>
      <c r="BT20" s="132">
        <v>40</v>
      </c>
      <c r="BU20" s="2"/>
      <c r="BV20" s="3"/>
      <c r="BW20" s="3"/>
      <c r="BX20" s="3"/>
      <c r="BY20" s="3"/>
    </row>
    <row r="21" spans="1:77" ht="41.45" customHeight="1">
      <c r="A21" s="14" t="s">
        <v>223</v>
      </c>
      <c r="C21" s="15"/>
      <c r="D21" s="15" t="s">
        <v>64</v>
      </c>
      <c r="E21" s="93">
        <v>1000</v>
      </c>
      <c r="F21" s="81">
        <v>85.72924457741212</v>
      </c>
      <c r="G21" s="112" t="s">
        <v>308</v>
      </c>
      <c r="H21" s="15"/>
      <c r="I21" s="16" t="s">
        <v>223</v>
      </c>
      <c r="J21" s="66"/>
      <c r="K21" s="66"/>
      <c r="L21" s="114" t="s">
        <v>605</v>
      </c>
      <c r="M21" s="94">
        <v>4756.967090501122</v>
      </c>
      <c r="N21" s="95">
        <v>9141.3857421875</v>
      </c>
      <c r="O21" s="95">
        <v>1335.16064453125</v>
      </c>
      <c r="P21" s="77"/>
      <c r="Q21" s="96"/>
      <c r="R21" s="96"/>
      <c r="S21" s="97"/>
      <c r="T21" s="51">
        <v>0</v>
      </c>
      <c r="U21" s="51">
        <v>2</v>
      </c>
      <c r="V21" s="52">
        <v>44</v>
      </c>
      <c r="W21" s="52">
        <v>0.017857</v>
      </c>
      <c r="X21" s="52">
        <v>0.024033</v>
      </c>
      <c r="Y21" s="52">
        <v>0.863883</v>
      </c>
      <c r="Z21" s="52">
        <v>0</v>
      </c>
      <c r="AA21" s="52">
        <v>0</v>
      </c>
      <c r="AB21" s="82">
        <v>21</v>
      </c>
      <c r="AC21" s="82"/>
      <c r="AD21" s="98"/>
      <c r="AE21" s="85" t="s">
        <v>439</v>
      </c>
      <c r="AF21" s="85">
        <v>2626</v>
      </c>
      <c r="AG21" s="85">
        <v>3821</v>
      </c>
      <c r="AH21" s="85">
        <v>6692</v>
      </c>
      <c r="AI21" s="85">
        <v>895</v>
      </c>
      <c r="AJ21" s="85"/>
      <c r="AK21" s="85" t="s">
        <v>465</v>
      </c>
      <c r="AL21" s="85" t="s">
        <v>485</v>
      </c>
      <c r="AM21" s="89" t="s">
        <v>505</v>
      </c>
      <c r="AN21" s="85"/>
      <c r="AO21" s="87">
        <v>41307.84253472222</v>
      </c>
      <c r="AP21" s="89" t="s">
        <v>526</v>
      </c>
      <c r="AQ21" s="85" t="b">
        <v>1</v>
      </c>
      <c r="AR21" s="85" t="b">
        <v>0</v>
      </c>
      <c r="AS21" s="85" t="b">
        <v>1</v>
      </c>
      <c r="AT21" s="85" t="s">
        <v>378</v>
      </c>
      <c r="AU21" s="85">
        <v>469</v>
      </c>
      <c r="AV21" s="89" t="s">
        <v>537</v>
      </c>
      <c r="AW21" s="85" t="b">
        <v>0</v>
      </c>
      <c r="AX21" s="85" t="s">
        <v>557</v>
      </c>
      <c r="AY21" s="89" t="s">
        <v>576</v>
      </c>
      <c r="AZ21" s="85" t="s">
        <v>66</v>
      </c>
      <c r="BA21" s="85" t="str">
        <f>REPLACE(INDEX(GroupVertices[Group],MATCH(Vertices[[#This Row],[Vertex]],GroupVertices[Vertex],0)),1,1,"")</f>
        <v>4</v>
      </c>
      <c r="BB21" s="51"/>
      <c r="BC21" s="51"/>
      <c r="BD21" s="51"/>
      <c r="BE21" s="51"/>
      <c r="BF21" s="51" t="s">
        <v>281</v>
      </c>
      <c r="BG21" s="51" t="s">
        <v>829</v>
      </c>
      <c r="BH21" s="132" t="s">
        <v>842</v>
      </c>
      <c r="BI21" s="132" t="s">
        <v>853</v>
      </c>
      <c r="BJ21" s="132" t="s">
        <v>865</v>
      </c>
      <c r="BK21" s="132" t="s">
        <v>876</v>
      </c>
      <c r="BL21" s="132">
        <v>0</v>
      </c>
      <c r="BM21" s="135">
        <v>0</v>
      </c>
      <c r="BN21" s="132">
        <v>0</v>
      </c>
      <c r="BO21" s="135">
        <v>0</v>
      </c>
      <c r="BP21" s="132">
        <v>0</v>
      </c>
      <c r="BQ21" s="135">
        <v>0</v>
      </c>
      <c r="BR21" s="132">
        <v>35</v>
      </c>
      <c r="BS21" s="135">
        <v>100</v>
      </c>
      <c r="BT21" s="132">
        <v>35</v>
      </c>
      <c r="BU21" s="2"/>
      <c r="BV21" s="3"/>
      <c r="BW21" s="3"/>
      <c r="BX21" s="3"/>
      <c r="BY21" s="3"/>
    </row>
    <row r="22" spans="1:77" ht="41.45" customHeight="1">
      <c r="A22" s="14" t="s">
        <v>237</v>
      </c>
      <c r="C22" s="15"/>
      <c r="D22" s="15" t="s">
        <v>64</v>
      </c>
      <c r="E22" s="93">
        <v>280.8045073375262</v>
      </c>
      <c r="F22" s="81">
        <v>97.97681376215408</v>
      </c>
      <c r="G22" s="112" t="s">
        <v>553</v>
      </c>
      <c r="H22" s="15"/>
      <c r="I22" s="16" t="s">
        <v>237</v>
      </c>
      <c r="J22" s="66"/>
      <c r="K22" s="66"/>
      <c r="L22" s="114" t="s">
        <v>606</v>
      </c>
      <c r="M22" s="94">
        <v>675.2605335327848</v>
      </c>
      <c r="N22" s="95">
        <v>9141.3857421875</v>
      </c>
      <c r="O22" s="95">
        <v>3299.669921875</v>
      </c>
      <c r="P22" s="77"/>
      <c r="Q22" s="96"/>
      <c r="R22" s="96"/>
      <c r="S22" s="97"/>
      <c r="T22" s="51">
        <v>1</v>
      </c>
      <c r="U22" s="51">
        <v>0</v>
      </c>
      <c r="V22" s="52">
        <v>0</v>
      </c>
      <c r="W22" s="52">
        <v>0.012821</v>
      </c>
      <c r="X22" s="52">
        <v>0.00461</v>
      </c>
      <c r="Y22" s="52">
        <v>0.517149</v>
      </c>
      <c r="Z22" s="52">
        <v>0</v>
      </c>
      <c r="AA22" s="52">
        <v>0</v>
      </c>
      <c r="AB22" s="82">
        <v>22</v>
      </c>
      <c r="AC22" s="82"/>
      <c r="AD22" s="98"/>
      <c r="AE22" s="85" t="s">
        <v>440</v>
      </c>
      <c r="AF22" s="85">
        <v>519</v>
      </c>
      <c r="AG22" s="85">
        <v>546</v>
      </c>
      <c r="AH22" s="85">
        <v>1774</v>
      </c>
      <c r="AI22" s="85">
        <v>734</v>
      </c>
      <c r="AJ22" s="85"/>
      <c r="AK22" s="85" t="s">
        <v>466</v>
      </c>
      <c r="AL22" s="85" t="s">
        <v>481</v>
      </c>
      <c r="AM22" s="89" t="s">
        <v>506</v>
      </c>
      <c r="AN22" s="85"/>
      <c r="AO22" s="87">
        <v>41882.2455787037</v>
      </c>
      <c r="AP22" s="89" t="s">
        <v>527</v>
      </c>
      <c r="AQ22" s="85" t="b">
        <v>0</v>
      </c>
      <c r="AR22" s="85" t="b">
        <v>0</v>
      </c>
      <c r="AS22" s="85" t="b">
        <v>1</v>
      </c>
      <c r="AT22" s="85"/>
      <c r="AU22" s="85">
        <v>76</v>
      </c>
      <c r="AV22" s="89" t="s">
        <v>537</v>
      </c>
      <c r="AW22" s="85" t="b">
        <v>0</v>
      </c>
      <c r="AX22" s="85" t="s">
        <v>557</v>
      </c>
      <c r="AY22" s="89" t="s">
        <v>577</v>
      </c>
      <c r="AZ22" s="85" t="s">
        <v>65</v>
      </c>
      <c r="BA22" s="85" t="str">
        <f>REPLACE(INDEX(GroupVertices[Group],MATCH(Vertices[[#This Row],[Vertex]],GroupVertices[Vertex],0)),1,1,"")</f>
        <v>4</v>
      </c>
      <c r="BB22" s="51"/>
      <c r="BC22" s="51"/>
      <c r="BD22" s="51"/>
      <c r="BE22" s="51"/>
      <c r="BF22" s="51"/>
      <c r="BG22" s="51"/>
      <c r="BH22" s="51"/>
      <c r="BI22" s="51"/>
      <c r="BJ22" s="51"/>
      <c r="BK22" s="51"/>
      <c r="BL22" s="51"/>
      <c r="BM22" s="52"/>
      <c r="BN22" s="51"/>
      <c r="BO22" s="52"/>
      <c r="BP22" s="51"/>
      <c r="BQ22" s="52"/>
      <c r="BR22" s="51"/>
      <c r="BS22" s="52"/>
      <c r="BT22" s="51"/>
      <c r="BU22" s="2"/>
      <c r="BV22" s="3"/>
      <c r="BW22" s="3"/>
      <c r="BX22" s="3"/>
      <c r="BY22" s="3"/>
    </row>
    <row r="23" spans="1:77" ht="41.45" customHeight="1">
      <c r="A23" s="14" t="s">
        <v>224</v>
      </c>
      <c r="C23" s="15"/>
      <c r="D23" s="15" t="s">
        <v>64</v>
      </c>
      <c r="E23" s="93">
        <v>213.16719077568135</v>
      </c>
      <c r="F23" s="81">
        <v>99.12864622288706</v>
      </c>
      <c r="G23" s="112" t="s">
        <v>309</v>
      </c>
      <c r="H23" s="15"/>
      <c r="I23" s="16" t="s">
        <v>224</v>
      </c>
      <c r="J23" s="66"/>
      <c r="K23" s="66"/>
      <c r="L23" s="114" t="s">
        <v>607</v>
      </c>
      <c r="M23" s="94">
        <v>291.39316878583895</v>
      </c>
      <c r="N23" s="95">
        <v>4570.01025390625</v>
      </c>
      <c r="O23" s="95">
        <v>9543.4580078125</v>
      </c>
      <c r="P23" s="77"/>
      <c r="Q23" s="96"/>
      <c r="R23" s="96"/>
      <c r="S23" s="97"/>
      <c r="T23" s="51">
        <v>0</v>
      </c>
      <c r="U23" s="51">
        <v>1</v>
      </c>
      <c r="V23" s="52">
        <v>0</v>
      </c>
      <c r="W23" s="52">
        <v>0.017241</v>
      </c>
      <c r="X23" s="52">
        <v>0.024718</v>
      </c>
      <c r="Y23" s="52">
        <v>0.441626</v>
      </c>
      <c r="Z23" s="52">
        <v>0</v>
      </c>
      <c r="AA23" s="52">
        <v>0</v>
      </c>
      <c r="AB23" s="82">
        <v>23</v>
      </c>
      <c r="AC23" s="82"/>
      <c r="AD23" s="98"/>
      <c r="AE23" s="85" t="s">
        <v>441</v>
      </c>
      <c r="AF23" s="85">
        <v>421</v>
      </c>
      <c r="AG23" s="85">
        <v>238</v>
      </c>
      <c r="AH23" s="85">
        <v>465</v>
      </c>
      <c r="AI23" s="85">
        <v>36</v>
      </c>
      <c r="AJ23" s="85"/>
      <c r="AK23" s="85" t="s">
        <v>467</v>
      </c>
      <c r="AL23" s="85" t="s">
        <v>486</v>
      </c>
      <c r="AM23" s="85"/>
      <c r="AN23" s="85"/>
      <c r="AO23" s="87">
        <v>41170.53818287037</v>
      </c>
      <c r="AP23" s="89" t="s">
        <v>528</v>
      </c>
      <c r="AQ23" s="85" t="b">
        <v>1</v>
      </c>
      <c r="AR23" s="85" t="b">
        <v>0</v>
      </c>
      <c r="AS23" s="85" t="b">
        <v>0</v>
      </c>
      <c r="AT23" s="85" t="s">
        <v>377</v>
      </c>
      <c r="AU23" s="85">
        <v>59</v>
      </c>
      <c r="AV23" s="89" t="s">
        <v>537</v>
      </c>
      <c r="AW23" s="85" t="b">
        <v>0</v>
      </c>
      <c r="AX23" s="85" t="s">
        <v>557</v>
      </c>
      <c r="AY23" s="89" t="s">
        <v>578</v>
      </c>
      <c r="AZ23" s="85" t="s">
        <v>66</v>
      </c>
      <c r="BA23" s="85" t="str">
        <f>REPLACE(INDEX(GroupVertices[Group],MATCH(Vertices[[#This Row],[Vertex]],GroupVertices[Vertex],0)),1,1,"")</f>
        <v>1</v>
      </c>
      <c r="BB23" s="51"/>
      <c r="BC23" s="51"/>
      <c r="BD23" s="51"/>
      <c r="BE23" s="51"/>
      <c r="BF23" s="51" t="s">
        <v>282</v>
      </c>
      <c r="BG23" s="51" t="s">
        <v>282</v>
      </c>
      <c r="BH23" s="132" t="s">
        <v>843</v>
      </c>
      <c r="BI23" s="132" t="s">
        <v>843</v>
      </c>
      <c r="BJ23" s="132" t="s">
        <v>866</v>
      </c>
      <c r="BK23" s="132" t="s">
        <v>866</v>
      </c>
      <c r="BL23" s="132">
        <v>0</v>
      </c>
      <c r="BM23" s="135">
        <v>0</v>
      </c>
      <c r="BN23" s="132">
        <v>0</v>
      </c>
      <c r="BO23" s="135">
        <v>0</v>
      </c>
      <c r="BP23" s="132">
        <v>0</v>
      </c>
      <c r="BQ23" s="135">
        <v>0</v>
      </c>
      <c r="BR23" s="132">
        <v>20</v>
      </c>
      <c r="BS23" s="135">
        <v>100</v>
      </c>
      <c r="BT23" s="132">
        <v>20</v>
      </c>
      <c r="BU23" s="2"/>
      <c r="BV23" s="3"/>
      <c r="BW23" s="3"/>
      <c r="BX23" s="3"/>
      <c r="BY23" s="3"/>
    </row>
    <row r="24" spans="1:77" ht="41.45" customHeight="1">
      <c r="A24" s="14" t="s">
        <v>225</v>
      </c>
      <c r="C24" s="15"/>
      <c r="D24" s="15" t="s">
        <v>64</v>
      </c>
      <c r="E24" s="93">
        <v>166.83123689727464</v>
      </c>
      <c r="F24" s="81">
        <v>99.91772625280478</v>
      </c>
      <c r="G24" s="112" t="s">
        <v>310</v>
      </c>
      <c r="H24" s="15"/>
      <c r="I24" s="16" t="s">
        <v>225</v>
      </c>
      <c r="J24" s="66"/>
      <c r="K24" s="66"/>
      <c r="L24" s="114" t="s">
        <v>608</v>
      </c>
      <c r="M24" s="94">
        <v>28.419097481924705</v>
      </c>
      <c r="N24" s="95">
        <v>7669.79833984375</v>
      </c>
      <c r="O24" s="95">
        <v>8810.8837890625</v>
      </c>
      <c r="P24" s="77"/>
      <c r="Q24" s="96"/>
      <c r="R24" s="96"/>
      <c r="S24" s="97"/>
      <c r="T24" s="51">
        <v>1</v>
      </c>
      <c r="U24" s="51">
        <v>1</v>
      </c>
      <c r="V24" s="52">
        <v>0</v>
      </c>
      <c r="W24" s="52">
        <v>0</v>
      </c>
      <c r="X24" s="52">
        <v>0</v>
      </c>
      <c r="Y24" s="52">
        <v>0.999982</v>
      </c>
      <c r="Z24" s="52">
        <v>0</v>
      </c>
      <c r="AA24" s="52" t="s">
        <v>956</v>
      </c>
      <c r="AB24" s="82">
        <v>24</v>
      </c>
      <c r="AC24" s="82"/>
      <c r="AD24" s="98"/>
      <c r="AE24" s="85" t="s">
        <v>442</v>
      </c>
      <c r="AF24" s="85">
        <v>87</v>
      </c>
      <c r="AG24" s="85">
        <v>27</v>
      </c>
      <c r="AH24" s="85">
        <v>82</v>
      </c>
      <c r="AI24" s="85">
        <v>13</v>
      </c>
      <c r="AJ24" s="85"/>
      <c r="AK24" s="85" t="s">
        <v>468</v>
      </c>
      <c r="AL24" s="85" t="s">
        <v>487</v>
      </c>
      <c r="AM24" s="89" t="s">
        <v>507</v>
      </c>
      <c r="AN24" s="85"/>
      <c r="AO24" s="87">
        <v>43129.40278935185</v>
      </c>
      <c r="AP24" s="89" t="s">
        <v>529</v>
      </c>
      <c r="AQ24" s="85" t="b">
        <v>1</v>
      </c>
      <c r="AR24" s="85" t="b">
        <v>0</v>
      </c>
      <c r="AS24" s="85" t="b">
        <v>0</v>
      </c>
      <c r="AT24" s="85" t="s">
        <v>377</v>
      </c>
      <c r="AU24" s="85">
        <v>1</v>
      </c>
      <c r="AV24" s="85"/>
      <c r="AW24" s="85" t="b">
        <v>0</v>
      </c>
      <c r="AX24" s="85" t="s">
        <v>557</v>
      </c>
      <c r="AY24" s="89" t="s">
        <v>579</v>
      </c>
      <c r="AZ24" s="85" t="s">
        <v>66</v>
      </c>
      <c r="BA24" s="85" t="str">
        <f>REPLACE(INDEX(GroupVertices[Group],MATCH(Vertices[[#This Row],[Vertex]],GroupVertices[Vertex],0)),1,1,"")</f>
        <v>3</v>
      </c>
      <c r="BB24" s="51" t="s">
        <v>270</v>
      </c>
      <c r="BC24" s="51" t="s">
        <v>270</v>
      </c>
      <c r="BD24" s="51" t="s">
        <v>277</v>
      </c>
      <c r="BE24" s="51" t="s">
        <v>277</v>
      </c>
      <c r="BF24" s="51" t="s">
        <v>283</v>
      </c>
      <c r="BG24" s="51" t="s">
        <v>283</v>
      </c>
      <c r="BH24" s="132" t="s">
        <v>844</v>
      </c>
      <c r="BI24" s="132" t="s">
        <v>844</v>
      </c>
      <c r="BJ24" s="132" t="s">
        <v>867</v>
      </c>
      <c r="BK24" s="132" t="s">
        <v>867</v>
      </c>
      <c r="BL24" s="132">
        <v>0</v>
      </c>
      <c r="BM24" s="135">
        <v>0</v>
      </c>
      <c r="BN24" s="132">
        <v>0</v>
      </c>
      <c r="BO24" s="135">
        <v>0</v>
      </c>
      <c r="BP24" s="132">
        <v>0</v>
      </c>
      <c r="BQ24" s="135">
        <v>0</v>
      </c>
      <c r="BR24" s="132">
        <v>13</v>
      </c>
      <c r="BS24" s="135">
        <v>100</v>
      </c>
      <c r="BT24" s="132">
        <v>13</v>
      </c>
      <c r="BU24" s="2"/>
      <c r="BV24" s="3"/>
      <c r="BW24" s="3"/>
      <c r="BX24" s="3"/>
      <c r="BY24" s="3"/>
    </row>
    <row r="25" spans="1:77" ht="41.45" customHeight="1">
      <c r="A25" s="14" t="s">
        <v>226</v>
      </c>
      <c r="C25" s="15"/>
      <c r="D25" s="15" t="s">
        <v>64</v>
      </c>
      <c r="E25" s="93">
        <v>275.97327044025155</v>
      </c>
      <c r="F25" s="81">
        <v>98.05908750934928</v>
      </c>
      <c r="G25" s="112" t="s">
        <v>311</v>
      </c>
      <c r="H25" s="15"/>
      <c r="I25" s="16" t="s">
        <v>226</v>
      </c>
      <c r="J25" s="66"/>
      <c r="K25" s="66"/>
      <c r="L25" s="114" t="s">
        <v>609</v>
      </c>
      <c r="M25" s="94">
        <v>647.8414360508601</v>
      </c>
      <c r="N25" s="95">
        <v>3662.987548828125</v>
      </c>
      <c r="O25" s="95">
        <v>7933.21728515625</v>
      </c>
      <c r="P25" s="77"/>
      <c r="Q25" s="96"/>
      <c r="R25" s="96"/>
      <c r="S25" s="97"/>
      <c r="T25" s="51">
        <v>0</v>
      </c>
      <c r="U25" s="51">
        <v>1</v>
      </c>
      <c r="V25" s="52">
        <v>0</v>
      </c>
      <c r="W25" s="52">
        <v>0.017241</v>
      </c>
      <c r="X25" s="52">
        <v>0.024718</v>
      </c>
      <c r="Y25" s="52">
        <v>0.441626</v>
      </c>
      <c r="Z25" s="52">
        <v>0</v>
      </c>
      <c r="AA25" s="52">
        <v>0</v>
      </c>
      <c r="AB25" s="82">
        <v>25</v>
      </c>
      <c r="AC25" s="82"/>
      <c r="AD25" s="98"/>
      <c r="AE25" s="85" t="s">
        <v>443</v>
      </c>
      <c r="AF25" s="85">
        <v>111</v>
      </c>
      <c r="AG25" s="85">
        <v>524</v>
      </c>
      <c r="AH25" s="85">
        <v>4804</v>
      </c>
      <c r="AI25" s="85">
        <v>77</v>
      </c>
      <c r="AJ25" s="85"/>
      <c r="AK25" s="85" t="s">
        <v>469</v>
      </c>
      <c r="AL25" s="85" t="s">
        <v>478</v>
      </c>
      <c r="AM25" s="89" t="s">
        <v>508</v>
      </c>
      <c r="AN25" s="85"/>
      <c r="AO25" s="87">
        <v>40709.314247685186</v>
      </c>
      <c r="AP25" s="89" t="s">
        <v>530</v>
      </c>
      <c r="AQ25" s="85" t="b">
        <v>0</v>
      </c>
      <c r="AR25" s="85" t="b">
        <v>0</v>
      </c>
      <c r="AS25" s="85" t="b">
        <v>1</v>
      </c>
      <c r="AT25" s="85" t="s">
        <v>377</v>
      </c>
      <c r="AU25" s="85">
        <v>35</v>
      </c>
      <c r="AV25" s="89" t="s">
        <v>537</v>
      </c>
      <c r="AW25" s="85" t="b">
        <v>0</v>
      </c>
      <c r="AX25" s="85" t="s">
        <v>557</v>
      </c>
      <c r="AY25" s="89" t="s">
        <v>580</v>
      </c>
      <c r="AZ25" s="85" t="s">
        <v>66</v>
      </c>
      <c r="BA25" s="85" t="str">
        <f>REPLACE(INDEX(GroupVertices[Group],MATCH(Vertices[[#This Row],[Vertex]],GroupVertices[Vertex],0)),1,1,"")</f>
        <v>1</v>
      </c>
      <c r="BB25" s="51"/>
      <c r="BC25" s="51"/>
      <c r="BD25" s="51"/>
      <c r="BE25" s="51"/>
      <c r="BF25" s="51" t="s">
        <v>280</v>
      </c>
      <c r="BG25" s="51" t="s">
        <v>280</v>
      </c>
      <c r="BH25" s="132" t="s">
        <v>845</v>
      </c>
      <c r="BI25" s="132" t="s">
        <v>845</v>
      </c>
      <c r="BJ25" s="132" t="s">
        <v>868</v>
      </c>
      <c r="BK25" s="132" t="s">
        <v>868</v>
      </c>
      <c r="BL25" s="132">
        <v>0</v>
      </c>
      <c r="BM25" s="135">
        <v>0</v>
      </c>
      <c r="BN25" s="132">
        <v>0</v>
      </c>
      <c r="BO25" s="135">
        <v>0</v>
      </c>
      <c r="BP25" s="132">
        <v>0</v>
      </c>
      <c r="BQ25" s="135">
        <v>0</v>
      </c>
      <c r="BR25" s="132">
        <v>16</v>
      </c>
      <c r="BS25" s="135">
        <v>100</v>
      </c>
      <c r="BT25" s="132">
        <v>16</v>
      </c>
      <c r="BU25" s="2"/>
      <c r="BV25" s="3"/>
      <c r="BW25" s="3"/>
      <c r="BX25" s="3"/>
      <c r="BY25" s="3"/>
    </row>
    <row r="26" spans="1:77" ht="41.45" customHeight="1">
      <c r="A26" s="14" t="s">
        <v>227</v>
      </c>
      <c r="C26" s="15"/>
      <c r="D26" s="15" t="s">
        <v>64</v>
      </c>
      <c r="E26" s="93">
        <v>347.5634171907757</v>
      </c>
      <c r="F26" s="81">
        <v>96.8399401645475</v>
      </c>
      <c r="G26" s="112" t="s">
        <v>312</v>
      </c>
      <c r="H26" s="15"/>
      <c r="I26" s="16" t="s">
        <v>227</v>
      </c>
      <c r="J26" s="66"/>
      <c r="K26" s="66"/>
      <c r="L26" s="114" t="s">
        <v>610</v>
      </c>
      <c r="M26" s="94">
        <v>1054.1426078284717</v>
      </c>
      <c r="N26" s="95">
        <v>4950.30126953125</v>
      </c>
      <c r="O26" s="95">
        <v>3428.67529296875</v>
      </c>
      <c r="P26" s="77"/>
      <c r="Q26" s="96"/>
      <c r="R26" s="96"/>
      <c r="S26" s="97"/>
      <c r="T26" s="51">
        <v>1</v>
      </c>
      <c r="U26" s="51">
        <v>3</v>
      </c>
      <c r="V26" s="52">
        <v>44</v>
      </c>
      <c r="W26" s="52">
        <v>0.018182</v>
      </c>
      <c r="X26" s="52">
        <v>0.042411</v>
      </c>
      <c r="Y26" s="52">
        <v>1.105947</v>
      </c>
      <c r="Z26" s="52">
        <v>0.16666666666666666</v>
      </c>
      <c r="AA26" s="52">
        <v>0.3333333333333333</v>
      </c>
      <c r="AB26" s="82">
        <v>26</v>
      </c>
      <c r="AC26" s="82"/>
      <c r="AD26" s="98"/>
      <c r="AE26" s="85" t="s">
        <v>444</v>
      </c>
      <c r="AF26" s="85">
        <v>399</v>
      </c>
      <c r="AG26" s="85">
        <v>850</v>
      </c>
      <c r="AH26" s="85">
        <v>2140</v>
      </c>
      <c r="AI26" s="85">
        <v>2422</v>
      </c>
      <c r="AJ26" s="85"/>
      <c r="AK26" s="85" t="s">
        <v>470</v>
      </c>
      <c r="AL26" s="85" t="s">
        <v>488</v>
      </c>
      <c r="AM26" s="85"/>
      <c r="AN26" s="85"/>
      <c r="AO26" s="87">
        <v>42849.62924768519</v>
      </c>
      <c r="AP26" s="89" t="s">
        <v>531</v>
      </c>
      <c r="AQ26" s="85" t="b">
        <v>0</v>
      </c>
      <c r="AR26" s="85" t="b">
        <v>0</v>
      </c>
      <c r="AS26" s="85" t="b">
        <v>0</v>
      </c>
      <c r="AT26" s="85" t="s">
        <v>377</v>
      </c>
      <c r="AU26" s="85">
        <v>11</v>
      </c>
      <c r="AV26" s="89" t="s">
        <v>537</v>
      </c>
      <c r="AW26" s="85" t="b">
        <v>0</v>
      </c>
      <c r="AX26" s="85" t="s">
        <v>557</v>
      </c>
      <c r="AY26" s="89" t="s">
        <v>581</v>
      </c>
      <c r="AZ26" s="85" t="s">
        <v>66</v>
      </c>
      <c r="BA26" s="85" t="str">
        <f>REPLACE(INDEX(GroupVertices[Group],MATCH(Vertices[[#This Row],[Vertex]],GroupVertices[Vertex],0)),1,1,"")</f>
        <v>1</v>
      </c>
      <c r="BB26" s="51"/>
      <c r="BC26" s="51"/>
      <c r="BD26" s="51"/>
      <c r="BE26" s="51"/>
      <c r="BF26" s="51" t="s">
        <v>826</v>
      </c>
      <c r="BG26" s="51" t="s">
        <v>830</v>
      </c>
      <c r="BH26" s="132" t="s">
        <v>846</v>
      </c>
      <c r="BI26" s="132" t="s">
        <v>854</v>
      </c>
      <c r="BJ26" s="132" t="s">
        <v>869</v>
      </c>
      <c r="BK26" s="132" t="s">
        <v>877</v>
      </c>
      <c r="BL26" s="132">
        <v>0</v>
      </c>
      <c r="BM26" s="135">
        <v>0</v>
      </c>
      <c r="BN26" s="132">
        <v>0</v>
      </c>
      <c r="BO26" s="135">
        <v>0</v>
      </c>
      <c r="BP26" s="132">
        <v>0</v>
      </c>
      <c r="BQ26" s="135">
        <v>0</v>
      </c>
      <c r="BR26" s="132">
        <v>37</v>
      </c>
      <c r="BS26" s="135">
        <v>100</v>
      </c>
      <c r="BT26" s="132">
        <v>37</v>
      </c>
      <c r="BU26" s="2"/>
      <c r="BV26" s="3"/>
      <c r="BW26" s="3"/>
      <c r="BX26" s="3"/>
      <c r="BY26" s="3"/>
    </row>
    <row r="27" spans="1:77" ht="41.45" customHeight="1">
      <c r="A27" s="14" t="s">
        <v>238</v>
      </c>
      <c r="C27" s="15"/>
      <c r="D27" s="15" t="s">
        <v>64</v>
      </c>
      <c r="E27" s="93">
        <v>162</v>
      </c>
      <c r="F27" s="81">
        <v>100</v>
      </c>
      <c r="G27" s="112" t="s">
        <v>554</v>
      </c>
      <c r="H27" s="15"/>
      <c r="I27" s="16" t="s">
        <v>238</v>
      </c>
      <c r="J27" s="66"/>
      <c r="K27" s="66"/>
      <c r="L27" s="114" t="s">
        <v>611</v>
      </c>
      <c r="M27" s="94">
        <v>1</v>
      </c>
      <c r="N27" s="95">
        <v>5010.8671875</v>
      </c>
      <c r="O27" s="95">
        <v>417.3109130859375</v>
      </c>
      <c r="P27" s="77"/>
      <c r="Q27" s="96"/>
      <c r="R27" s="96"/>
      <c r="S27" s="97"/>
      <c r="T27" s="51">
        <v>1</v>
      </c>
      <c r="U27" s="51">
        <v>0</v>
      </c>
      <c r="V27" s="52">
        <v>0</v>
      </c>
      <c r="W27" s="52">
        <v>0.012987</v>
      </c>
      <c r="X27" s="52">
        <v>0.008135</v>
      </c>
      <c r="Y27" s="52">
        <v>0.463351</v>
      </c>
      <c r="Z27" s="52">
        <v>0</v>
      </c>
      <c r="AA27" s="52">
        <v>0</v>
      </c>
      <c r="AB27" s="82">
        <v>27</v>
      </c>
      <c r="AC27" s="82"/>
      <c r="AD27" s="98"/>
      <c r="AE27" s="85" t="s">
        <v>238</v>
      </c>
      <c r="AF27" s="85">
        <v>5</v>
      </c>
      <c r="AG27" s="85">
        <v>5</v>
      </c>
      <c r="AH27" s="85">
        <v>4</v>
      </c>
      <c r="AI27" s="85">
        <v>1</v>
      </c>
      <c r="AJ27" s="85"/>
      <c r="AK27" s="85"/>
      <c r="AL27" s="85"/>
      <c r="AM27" s="85"/>
      <c r="AN27" s="85"/>
      <c r="AO27" s="87">
        <v>42170.65079861111</v>
      </c>
      <c r="AP27" s="85"/>
      <c r="AQ27" s="85" t="b">
        <v>0</v>
      </c>
      <c r="AR27" s="85" t="b">
        <v>0</v>
      </c>
      <c r="AS27" s="85" t="b">
        <v>0</v>
      </c>
      <c r="AT27" s="85"/>
      <c r="AU27" s="85">
        <v>53</v>
      </c>
      <c r="AV27" s="89" t="s">
        <v>541</v>
      </c>
      <c r="AW27" s="85" t="b">
        <v>0</v>
      </c>
      <c r="AX27" s="85" t="s">
        <v>557</v>
      </c>
      <c r="AY27" s="89" t="s">
        <v>582</v>
      </c>
      <c r="AZ27" s="85" t="s">
        <v>65</v>
      </c>
      <c r="BA27" s="85" t="str">
        <f>REPLACE(INDEX(GroupVertices[Group],MATCH(Vertices[[#This Row],[Vertex]],GroupVertices[Vertex],0)),1,1,"")</f>
        <v>1</v>
      </c>
      <c r="BB27" s="51"/>
      <c r="BC27" s="51"/>
      <c r="BD27" s="51"/>
      <c r="BE27" s="51"/>
      <c r="BF27" s="51"/>
      <c r="BG27" s="51"/>
      <c r="BH27" s="51"/>
      <c r="BI27" s="51"/>
      <c r="BJ27" s="51"/>
      <c r="BK27" s="51"/>
      <c r="BL27" s="51"/>
      <c r="BM27" s="52"/>
      <c r="BN27" s="51"/>
      <c r="BO27" s="52"/>
      <c r="BP27" s="51"/>
      <c r="BQ27" s="52"/>
      <c r="BR27" s="51"/>
      <c r="BS27" s="52"/>
      <c r="BT27" s="51"/>
      <c r="BU27" s="2"/>
      <c r="BV27" s="3"/>
      <c r="BW27" s="3"/>
      <c r="BX27" s="3"/>
      <c r="BY27" s="3"/>
    </row>
    <row r="28" spans="1:77" ht="41.45" customHeight="1">
      <c r="A28" s="14" t="s">
        <v>228</v>
      </c>
      <c r="C28" s="15"/>
      <c r="D28" s="15" t="s">
        <v>64</v>
      </c>
      <c r="E28" s="93">
        <v>991.2159329140461</v>
      </c>
      <c r="F28" s="81">
        <v>85.87883320867614</v>
      </c>
      <c r="G28" s="112" t="s">
        <v>313</v>
      </c>
      <c r="H28" s="15"/>
      <c r="I28" s="16" t="s">
        <v>228</v>
      </c>
      <c r="J28" s="66"/>
      <c r="K28" s="66"/>
      <c r="L28" s="114" t="s">
        <v>612</v>
      </c>
      <c r="M28" s="94">
        <v>4707.114185988532</v>
      </c>
      <c r="N28" s="95">
        <v>7669.79833984375</v>
      </c>
      <c r="O28" s="95">
        <v>5470.041015625</v>
      </c>
      <c r="P28" s="77"/>
      <c r="Q28" s="96"/>
      <c r="R28" s="96"/>
      <c r="S28" s="97"/>
      <c r="T28" s="51">
        <v>1</v>
      </c>
      <c r="U28" s="51">
        <v>1</v>
      </c>
      <c r="V28" s="52">
        <v>0</v>
      </c>
      <c r="W28" s="52">
        <v>0</v>
      </c>
      <c r="X28" s="52">
        <v>0</v>
      </c>
      <c r="Y28" s="52">
        <v>0.999982</v>
      </c>
      <c r="Z28" s="52">
        <v>0</v>
      </c>
      <c r="AA28" s="52" t="s">
        <v>956</v>
      </c>
      <c r="AB28" s="82">
        <v>28</v>
      </c>
      <c r="AC28" s="82"/>
      <c r="AD28" s="98"/>
      <c r="AE28" s="85" t="s">
        <v>445</v>
      </c>
      <c r="AF28" s="85">
        <v>412</v>
      </c>
      <c r="AG28" s="85">
        <v>3781</v>
      </c>
      <c r="AH28" s="85">
        <v>56186</v>
      </c>
      <c r="AI28" s="85">
        <v>1468</v>
      </c>
      <c r="AJ28" s="85"/>
      <c r="AK28" s="85" t="s">
        <v>471</v>
      </c>
      <c r="AL28" s="85" t="s">
        <v>489</v>
      </c>
      <c r="AM28" s="89" t="s">
        <v>509</v>
      </c>
      <c r="AN28" s="85"/>
      <c r="AO28" s="87">
        <v>40442.4128587963</v>
      </c>
      <c r="AP28" s="89" t="s">
        <v>532</v>
      </c>
      <c r="AQ28" s="85" t="b">
        <v>0</v>
      </c>
      <c r="AR28" s="85" t="b">
        <v>0</v>
      </c>
      <c r="AS28" s="85" t="b">
        <v>1</v>
      </c>
      <c r="AT28" s="85" t="s">
        <v>377</v>
      </c>
      <c r="AU28" s="85">
        <v>350</v>
      </c>
      <c r="AV28" s="89" t="s">
        <v>542</v>
      </c>
      <c r="AW28" s="85" t="b">
        <v>0</v>
      </c>
      <c r="AX28" s="85" t="s">
        <v>557</v>
      </c>
      <c r="AY28" s="89" t="s">
        <v>583</v>
      </c>
      <c r="AZ28" s="85" t="s">
        <v>66</v>
      </c>
      <c r="BA28" s="85" t="str">
        <f>REPLACE(INDEX(GroupVertices[Group],MATCH(Vertices[[#This Row],[Vertex]],GroupVertices[Vertex],0)),1,1,"")</f>
        <v>3</v>
      </c>
      <c r="BB28" s="51" t="s">
        <v>271</v>
      </c>
      <c r="BC28" s="51" t="s">
        <v>271</v>
      </c>
      <c r="BD28" s="51" t="s">
        <v>278</v>
      </c>
      <c r="BE28" s="51" t="s">
        <v>278</v>
      </c>
      <c r="BF28" s="51" t="s">
        <v>285</v>
      </c>
      <c r="BG28" s="51" t="s">
        <v>285</v>
      </c>
      <c r="BH28" s="132" t="s">
        <v>847</v>
      </c>
      <c r="BI28" s="132" t="s">
        <v>847</v>
      </c>
      <c r="BJ28" s="132" t="s">
        <v>870</v>
      </c>
      <c r="BK28" s="132" t="s">
        <v>870</v>
      </c>
      <c r="BL28" s="132">
        <v>0</v>
      </c>
      <c r="BM28" s="135">
        <v>0</v>
      </c>
      <c r="BN28" s="132">
        <v>0</v>
      </c>
      <c r="BO28" s="135">
        <v>0</v>
      </c>
      <c r="BP28" s="132">
        <v>0</v>
      </c>
      <c r="BQ28" s="135">
        <v>0</v>
      </c>
      <c r="BR28" s="132">
        <v>24</v>
      </c>
      <c r="BS28" s="135">
        <v>100</v>
      </c>
      <c r="BT28" s="132">
        <v>24</v>
      </c>
      <c r="BU28" s="2"/>
      <c r="BV28" s="3"/>
      <c r="BW28" s="3"/>
      <c r="BX28" s="3"/>
      <c r="BY28" s="3"/>
    </row>
    <row r="29" spans="1:77" ht="41.45" customHeight="1">
      <c r="A29" s="14" t="s">
        <v>229</v>
      </c>
      <c r="C29" s="15"/>
      <c r="D29" s="15" t="s">
        <v>64</v>
      </c>
      <c r="E29" s="93">
        <v>768.979035639413</v>
      </c>
      <c r="F29" s="81">
        <v>89.66342557965595</v>
      </c>
      <c r="G29" s="112" t="s">
        <v>314</v>
      </c>
      <c r="H29" s="15"/>
      <c r="I29" s="16" t="s">
        <v>229</v>
      </c>
      <c r="J29" s="66"/>
      <c r="K29" s="66"/>
      <c r="L29" s="114" t="s">
        <v>613</v>
      </c>
      <c r="M29" s="94">
        <v>3445.835701819995</v>
      </c>
      <c r="N29" s="95">
        <v>9092.6572265625</v>
      </c>
      <c r="O29" s="95">
        <v>7140.46240234375</v>
      </c>
      <c r="P29" s="77"/>
      <c r="Q29" s="96"/>
      <c r="R29" s="96"/>
      <c r="S29" s="97"/>
      <c r="T29" s="51">
        <v>1</v>
      </c>
      <c r="U29" s="51">
        <v>1</v>
      </c>
      <c r="V29" s="52">
        <v>0</v>
      </c>
      <c r="W29" s="52">
        <v>0</v>
      </c>
      <c r="X29" s="52">
        <v>0</v>
      </c>
      <c r="Y29" s="52">
        <v>0.999982</v>
      </c>
      <c r="Z29" s="52">
        <v>0</v>
      </c>
      <c r="AA29" s="52" t="s">
        <v>956</v>
      </c>
      <c r="AB29" s="82">
        <v>29</v>
      </c>
      <c r="AC29" s="82"/>
      <c r="AD29" s="98"/>
      <c r="AE29" s="85" t="s">
        <v>446</v>
      </c>
      <c r="AF29" s="85">
        <v>165</v>
      </c>
      <c r="AG29" s="85">
        <v>2769</v>
      </c>
      <c r="AH29" s="85">
        <v>2333</v>
      </c>
      <c r="AI29" s="85">
        <v>64</v>
      </c>
      <c r="AJ29" s="85"/>
      <c r="AK29" s="85" t="s">
        <v>472</v>
      </c>
      <c r="AL29" s="85" t="s">
        <v>490</v>
      </c>
      <c r="AM29" s="89" t="s">
        <v>510</v>
      </c>
      <c r="AN29" s="85"/>
      <c r="AO29" s="87">
        <v>40224.63759259259</v>
      </c>
      <c r="AP29" s="89" t="s">
        <v>533</v>
      </c>
      <c r="AQ29" s="85" t="b">
        <v>0</v>
      </c>
      <c r="AR29" s="85" t="b">
        <v>0</v>
      </c>
      <c r="AS29" s="85" t="b">
        <v>1</v>
      </c>
      <c r="AT29" s="85" t="s">
        <v>377</v>
      </c>
      <c r="AU29" s="85">
        <v>126</v>
      </c>
      <c r="AV29" s="89" t="s">
        <v>542</v>
      </c>
      <c r="AW29" s="85" t="b">
        <v>0</v>
      </c>
      <c r="AX29" s="85" t="s">
        <v>557</v>
      </c>
      <c r="AY29" s="89" t="s">
        <v>584</v>
      </c>
      <c r="AZ29" s="85" t="s">
        <v>66</v>
      </c>
      <c r="BA29" s="85" t="str">
        <f>REPLACE(INDEX(GroupVertices[Group],MATCH(Vertices[[#This Row],[Vertex]],GroupVertices[Vertex],0)),1,1,"")</f>
        <v>3</v>
      </c>
      <c r="BB29" s="51" t="s">
        <v>272</v>
      </c>
      <c r="BC29" s="51" t="s">
        <v>272</v>
      </c>
      <c r="BD29" s="51" t="s">
        <v>275</v>
      </c>
      <c r="BE29" s="51" t="s">
        <v>275</v>
      </c>
      <c r="BF29" s="51" t="s">
        <v>279</v>
      </c>
      <c r="BG29" s="51" t="s">
        <v>279</v>
      </c>
      <c r="BH29" s="132" t="s">
        <v>848</v>
      </c>
      <c r="BI29" s="132" t="s">
        <v>848</v>
      </c>
      <c r="BJ29" s="132" t="s">
        <v>871</v>
      </c>
      <c r="BK29" s="132" t="s">
        <v>871</v>
      </c>
      <c r="BL29" s="132">
        <v>0</v>
      </c>
      <c r="BM29" s="135">
        <v>0</v>
      </c>
      <c r="BN29" s="132">
        <v>0</v>
      </c>
      <c r="BO29" s="135">
        <v>0</v>
      </c>
      <c r="BP29" s="132">
        <v>0</v>
      </c>
      <c r="BQ29" s="135">
        <v>0</v>
      </c>
      <c r="BR29" s="132">
        <v>6</v>
      </c>
      <c r="BS29" s="135">
        <v>100</v>
      </c>
      <c r="BT29" s="132">
        <v>6</v>
      </c>
      <c r="BU29" s="2"/>
      <c r="BV29" s="3"/>
      <c r="BW29" s="3"/>
      <c r="BX29" s="3"/>
      <c r="BY29" s="3"/>
    </row>
    <row r="30" spans="1:77" ht="41.45" customHeight="1">
      <c r="A30" s="14" t="s">
        <v>239</v>
      </c>
      <c r="C30" s="15"/>
      <c r="D30" s="15" t="s">
        <v>64</v>
      </c>
      <c r="E30" s="93">
        <v>1000</v>
      </c>
      <c r="F30" s="81">
        <v>83.20119670905011</v>
      </c>
      <c r="G30" s="112" t="s">
        <v>555</v>
      </c>
      <c r="H30" s="15"/>
      <c r="I30" s="16" t="s">
        <v>239</v>
      </c>
      <c r="J30" s="66"/>
      <c r="K30" s="66"/>
      <c r="L30" s="114" t="s">
        <v>614</v>
      </c>
      <c r="M30" s="94">
        <v>5599.481176763899</v>
      </c>
      <c r="N30" s="95">
        <v>3573.391845703125</v>
      </c>
      <c r="O30" s="95">
        <v>5558.638671875</v>
      </c>
      <c r="P30" s="77"/>
      <c r="Q30" s="96"/>
      <c r="R30" s="96"/>
      <c r="S30" s="97"/>
      <c r="T30" s="51">
        <v>1</v>
      </c>
      <c r="U30" s="51">
        <v>0</v>
      </c>
      <c r="V30" s="52">
        <v>0</v>
      </c>
      <c r="W30" s="52">
        <v>0.017241</v>
      </c>
      <c r="X30" s="52">
        <v>0.024718</v>
      </c>
      <c r="Y30" s="52">
        <v>0.441626</v>
      </c>
      <c r="Z30" s="52">
        <v>0</v>
      </c>
      <c r="AA30" s="52">
        <v>0</v>
      </c>
      <c r="AB30" s="82">
        <v>30</v>
      </c>
      <c r="AC30" s="82"/>
      <c r="AD30" s="98"/>
      <c r="AE30" s="85" t="s">
        <v>447</v>
      </c>
      <c r="AF30" s="85">
        <v>417</v>
      </c>
      <c r="AG30" s="85">
        <v>4497</v>
      </c>
      <c r="AH30" s="85">
        <v>3934</v>
      </c>
      <c r="AI30" s="85">
        <v>288</v>
      </c>
      <c r="AJ30" s="85"/>
      <c r="AK30" s="85" t="s">
        <v>473</v>
      </c>
      <c r="AL30" s="85" t="s">
        <v>389</v>
      </c>
      <c r="AM30" s="89" t="s">
        <v>511</v>
      </c>
      <c r="AN30" s="85"/>
      <c r="AO30" s="87">
        <v>41005.59846064815</v>
      </c>
      <c r="AP30" s="89" t="s">
        <v>534</v>
      </c>
      <c r="AQ30" s="85" t="b">
        <v>0</v>
      </c>
      <c r="AR30" s="85" t="b">
        <v>0</v>
      </c>
      <c r="AS30" s="85" t="b">
        <v>1</v>
      </c>
      <c r="AT30" s="85"/>
      <c r="AU30" s="85">
        <v>224</v>
      </c>
      <c r="AV30" s="89" t="s">
        <v>543</v>
      </c>
      <c r="AW30" s="85" t="b">
        <v>0</v>
      </c>
      <c r="AX30" s="85" t="s">
        <v>557</v>
      </c>
      <c r="AY30" s="89" t="s">
        <v>585</v>
      </c>
      <c r="AZ30" s="85" t="s">
        <v>65</v>
      </c>
      <c r="BA30" s="85" t="str">
        <f>REPLACE(INDEX(GroupVertices[Group],MATCH(Vertices[[#This Row],[Vertex]],GroupVertices[Vertex],0)),1,1,"")</f>
        <v>1</v>
      </c>
      <c r="BB30" s="51"/>
      <c r="BC30" s="51"/>
      <c r="BD30" s="51"/>
      <c r="BE30" s="51"/>
      <c r="BF30" s="51"/>
      <c r="BG30" s="51"/>
      <c r="BH30" s="51"/>
      <c r="BI30" s="51"/>
      <c r="BJ30" s="51"/>
      <c r="BK30" s="51"/>
      <c r="BL30" s="51"/>
      <c r="BM30" s="52"/>
      <c r="BN30" s="51"/>
      <c r="BO30" s="52"/>
      <c r="BP30" s="51"/>
      <c r="BQ30" s="52"/>
      <c r="BR30" s="51"/>
      <c r="BS30" s="52"/>
      <c r="BT30" s="51"/>
      <c r="BU30" s="2"/>
      <c r="BV30" s="3"/>
      <c r="BW30" s="3"/>
      <c r="BX30" s="3"/>
      <c r="BY30" s="3"/>
    </row>
    <row r="31" spans="1:77" ht="41.45" customHeight="1">
      <c r="A31" s="99" t="s">
        <v>240</v>
      </c>
      <c r="C31" s="100"/>
      <c r="D31" s="100" t="s">
        <v>64</v>
      </c>
      <c r="E31" s="101">
        <v>243.25262054507337</v>
      </c>
      <c r="F31" s="102">
        <v>98.61630516080778</v>
      </c>
      <c r="G31" s="113" t="s">
        <v>556</v>
      </c>
      <c r="H31" s="100"/>
      <c r="I31" s="103" t="s">
        <v>240</v>
      </c>
      <c r="J31" s="104"/>
      <c r="K31" s="104"/>
      <c r="L31" s="115" t="s">
        <v>615</v>
      </c>
      <c r="M31" s="105">
        <v>462.139366741461</v>
      </c>
      <c r="N31" s="106">
        <v>5770.28857421875</v>
      </c>
      <c r="O31" s="106">
        <v>9528.1650390625</v>
      </c>
      <c r="P31" s="107"/>
      <c r="Q31" s="108"/>
      <c r="R31" s="108"/>
      <c r="S31" s="109"/>
      <c r="T31" s="51">
        <v>1</v>
      </c>
      <c r="U31" s="51">
        <v>0</v>
      </c>
      <c r="V31" s="52">
        <v>0</v>
      </c>
      <c r="W31" s="52">
        <v>0.017241</v>
      </c>
      <c r="X31" s="52">
        <v>0.024718</v>
      </c>
      <c r="Y31" s="52">
        <v>0.441626</v>
      </c>
      <c r="Z31" s="52">
        <v>0</v>
      </c>
      <c r="AA31" s="52">
        <v>0</v>
      </c>
      <c r="AB31" s="110">
        <v>31</v>
      </c>
      <c r="AC31" s="110"/>
      <c r="AD31" s="111"/>
      <c r="AE31" s="85" t="s">
        <v>448</v>
      </c>
      <c r="AF31" s="85">
        <v>382</v>
      </c>
      <c r="AG31" s="85">
        <v>375</v>
      </c>
      <c r="AH31" s="85">
        <v>438</v>
      </c>
      <c r="AI31" s="85">
        <v>638</v>
      </c>
      <c r="AJ31" s="85"/>
      <c r="AK31" s="85" t="s">
        <v>474</v>
      </c>
      <c r="AL31" s="85" t="s">
        <v>486</v>
      </c>
      <c r="AM31" s="89" t="s">
        <v>512</v>
      </c>
      <c r="AN31" s="85"/>
      <c r="AO31" s="87">
        <v>43084.3031712963</v>
      </c>
      <c r="AP31" s="89" t="s">
        <v>535</v>
      </c>
      <c r="AQ31" s="85" t="b">
        <v>1</v>
      </c>
      <c r="AR31" s="85" t="b">
        <v>0</v>
      </c>
      <c r="AS31" s="85" t="b">
        <v>0</v>
      </c>
      <c r="AT31" s="85"/>
      <c r="AU31" s="85">
        <v>12</v>
      </c>
      <c r="AV31" s="85"/>
      <c r="AW31" s="85" t="b">
        <v>0</v>
      </c>
      <c r="AX31" s="85" t="s">
        <v>557</v>
      </c>
      <c r="AY31" s="89" t="s">
        <v>586</v>
      </c>
      <c r="AZ31" s="85" t="s">
        <v>65</v>
      </c>
      <c r="BA31" s="85" t="str">
        <f>REPLACE(INDEX(GroupVertices[Group],MATCH(Vertices[[#This Row],[Vertex]],GroupVertices[Vertex],0)),1,1,"")</f>
        <v>1</v>
      </c>
      <c r="BB31" s="51"/>
      <c r="BC31" s="51"/>
      <c r="BD31" s="51"/>
      <c r="BE31" s="51"/>
      <c r="BF31" s="51"/>
      <c r="BG31" s="51"/>
      <c r="BH31" s="51"/>
      <c r="BI31" s="51"/>
      <c r="BJ31" s="51"/>
      <c r="BK31" s="51"/>
      <c r="BL31" s="51"/>
      <c r="BM31" s="52"/>
      <c r="BN31" s="51"/>
      <c r="BO31" s="52"/>
      <c r="BP31" s="51"/>
      <c r="BQ31" s="52"/>
      <c r="BR31" s="51"/>
      <c r="BS31" s="52"/>
      <c r="BT31" s="51"/>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1"/>
    <dataValidation allowBlank="1" showInputMessage="1" promptTitle="Vertex Tooltip" prompt="Enter optional text that will pop up when the mouse is hovered over the vertex." errorTitle="Invalid Vertex Image Key" sqref="L3:L3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1"/>
    <dataValidation allowBlank="1" showInputMessage="1" promptTitle="Vertex Label Fill Color" prompt="To select an optional fill color for the Label shape, right-click and select Select Color on the right-click menu." sqref="J3:J31"/>
    <dataValidation allowBlank="1" showInputMessage="1" promptTitle="Vertex Image File" prompt="Enter the path to an image file.  Hover over the column header for examples." errorTitle="Invalid Vertex Image Key" sqref="G3:G31"/>
    <dataValidation allowBlank="1" showInputMessage="1" promptTitle="Vertex Color" prompt="To select an optional vertex color, right-click and select Select Color on the right-click menu." sqref="C3:C31"/>
    <dataValidation allowBlank="1" showInputMessage="1" promptTitle="Vertex Opacity" prompt="Enter an optional vertex opacity between 0 (transparent) and 100 (opaque)." errorTitle="Invalid Vertex Opacity" error="The optional vertex opacity must be a whole number between 0 and 10." sqref="F3:F31"/>
    <dataValidation type="list" allowBlank="1" showInputMessage="1" showErrorMessage="1" promptTitle="Vertex Shape" prompt="Select an optional vertex shape." errorTitle="Invalid Vertex Shape" error="You have entered an invalid vertex shape.  Try selecting from the drop-down list instead." sqref="D3:D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1">
      <formula1>ValidVertexLabelPositions</formula1>
    </dataValidation>
    <dataValidation allowBlank="1" showInputMessage="1" showErrorMessage="1" promptTitle="Vertex Name" prompt="Enter the name of the vertex." sqref="A3:A31"/>
  </dataValidations>
  <hyperlinks>
    <hyperlink ref="AM3" r:id="rId1" display="https://t.co/2dkd3smfiW"/>
    <hyperlink ref="AM5" r:id="rId2" display="https://t.co/BTBmWFdzqE"/>
    <hyperlink ref="AM6" r:id="rId3" display="https://t.co/x4BY4cnC1T"/>
    <hyperlink ref="AM7" r:id="rId4" display="https://t.co/dMWgdcz20e"/>
    <hyperlink ref="AM9" r:id="rId5" display="https://t.co/JcdIENEVHT"/>
    <hyperlink ref="AM10" r:id="rId6" display="http://t.co/YwNIyBEBqP"/>
    <hyperlink ref="AM12" r:id="rId7" display="https://t.co/QBdWeKra3w"/>
    <hyperlink ref="AM13" r:id="rId8" display="https://t.co/0M0F6c7NTG"/>
    <hyperlink ref="AM14" r:id="rId9" display="https://t.co/8LWhqvlHcV"/>
    <hyperlink ref="AM15" r:id="rId10" display="https://t.co/BQ9J7t2l1y"/>
    <hyperlink ref="AM16" r:id="rId11" display="https://t.co/OlesNt5glf"/>
    <hyperlink ref="AM17" r:id="rId12" display="https://t.co/cJObxkWVcX"/>
    <hyperlink ref="AM19" r:id="rId13" display="http://t.co/7wIKRpDNz4"/>
    <hyperlink ref="AM20" r:id="rId14" display="https://t.co/ImfV9s8i1a"/>
    <hyperlink ref="AM21" r:id="rId15" display="http://t.co/fLJJmxzziX"/>
    <hyperlink ref="AM22" r:id="rId16" display="https://t.co/r6XxAerXF3"/>
    <hyperlink ref="AM24" r:id="rId17" display="https://t.co/ECpzbjUYha"/>
    <hyperlink ref="AM25" r:id="rId18" display="http://t.co/BfRe6ysnxf"/>
    <hyperlink ref="AM28" r:id="rId19" display="https://t.co/9H9tKPnQe5"/>
    <hyperlink ref="AM29" r:id="rId20" display="http://t.co/Yd2pjMZnqf"/>
    <hyperlink ref="AM30" r:id="rId21" display="http://t.co/y8d8IBx6Gv"/>
    <hyperlink ref="AM31" r:id="rId22" display="https://t.co/K81eP7POMd"/>
    <hyperlink ref="AP3" r:id="rId23" display="https://pbs.twimg.com/profile_banners/160509805/1460972148"/>
    <hyperlink ref="AP5" r:id="rId24" display="https://pbs.twimg.com/profile_banners/1131348792/1443769748"/>
    <hyperlink ref="AP6" r:id="rId25" display="https://pbs.twimg.com/profile_banners/296706215/1466753095"/>
    <hyperlink ref="AP7" r:id="rId26" display="https://pbs.twimg.com/profile_banners/723226132670218240/1524935313"/>
    <hyperlink ref="AP9" r:id="rId27" display="https://pbs.twimg.com/profile_banners/103939977/1546197858"/>
    <hyperlink ref="AP11" r:id="rId28" display="https://pbs.twimg.com/profile_banners/390778931/1510589454"/>
    <hyperlink ref="AP12" r:id="rId29" display="https://pbs.twimg.com/profile_banners/250592410/1453672130"/>
    <hyperlink ref="AP13" r:id="rId30" display="https://pbs.twimg.com/profile_banners/2828598352/1518159124"/>
    <hyperlink ref="AP14" r:id="rId31" display="https://pbs.twimg.com/profile_banners/276661647/1398242765"/>
    <hyperlink ref="AP15" r:id="rId32" display="https://pbs.twimg.com/profile_banners/558526650/1546942499"/>
    <hyperlink ref="AP16" r:id="rId33" display="https://pbs.twimg.com/profile_banners/602733907/1459524935"/>
    <hyperlink ref="AP17" r:id="rId34" display="https://pbs.twimg.com/profile_banners/117830654/1478533099"/>
    <hyperlink ref="AP19" r:id="rId35" display="https://pbs.twimg.com/profile_banners/19581850/1452275292"/>
    <hyperlink ref="AP21" r:id="rId36" display="https://pbs.twimg.com/profile_banners/1143316898/1517504698"/>
    <hyperlink ref="AP22" r:id="rId37" display="https://pbs.twimg.com/profile_banners/2756800282/1549482788"/>
    <hyperlink ref="AP23" r:id="rId38" display="https://pbs.twimg.com/profile_banners/831004352/1416468952"/>
    <hyperlink ref="AP24" r:id="rId39" display="https://pbs.twimg.com/profile_banners/957911197487116290/1517230320"/>
    <hyperlink ref="AP25" r:id="rId40" display="https://pbs.twimg.com/profile_banners/317642561/1507829880"/>
    <hyperlink ref="AP26" r:id="rId41" display="https://pbs.twimg.com/profile_banners/856524660346892288/1510238179"/>
    <hyperlink ref="AP28" r:id="rId42" display="https://pbs.twimg.com/profile_banners/193236367/1514821252"/>
    <hyperlink ref="AP29" r:id="rId43" display="https://pbs.twimg.com/profile_banners/114480327/1548945669"/>
    <hyperlink ref="AP30" r:id="rId44" display="https://pbs.twimg.com/profile_banners/546845444/1548926005"/>
    <hyperlink ref="AP31" r:id="rId45" display="https://pbs.twimg.com/profile_banners/941567644100112384/1513323061"/>
    <hyperlink ref="AV3" r:id="rId46" display="http://abs.twimg.com/images/themes/theme9/bg.gif"/>
    <hyperlink ref="AV4" r:id="rId47" display="http://abs.twimg.com/images/themes/theme1/bg.png"/>
    <hyperlink ref="AV5" r:id="rId48" display="http://abs.twimg.com/images/themes/theme1/bg.png"/>
    <hyperlink ref="AV6" r:id="rId49" display="http://abs.twimg.com/images/themes/theme1/bg.png"/>
    <hyperlink ref="AV9" r:id="rId50" display="http://abs.twimg.com/images/themes/theme4/bg.gif"/>
    <hyperlink ref="AV10" r:id="rId51" display="http://abs.twimg.com/images/themes/theme20/bg.png"/>
    <hyperlink ref="AV11" r:id="rId52" display="http://abs.twimg.com/images/themes/theme1/bg.png"/>
    <hyperlink ref="AV12" r:id="rId53" display="http://abs.twimg.com/images/themes/theme9/bg.gif"/>
    <hyperlink ref="AV13" r:id="rId54" display="http://abs.twimg.com/images/themes/theme1/bg.png"/>
    <hyperlink ref="AV14" r:id="rId55" display="http://abs.twimg.com/images/themes/theme14/bg.gif"/>
    <hyperlink ref="AV15" r:id="rId56" display="http://abs.twimg.com/images/themes/theme1/bg.png"/>
    <hyperlink ref="AV16" r:id="rId57" display="http://abs.twimg.com/images/themes/theme1/bg.png"/>
    <hyperlink ref="AV17" r:id="rId58" display="http://abs.twimg.com/images/themes/theme20/bg.png"/>
    <hyperlink ref="AV18" r:id="rId59" display="http://abs.twimg.com/images/themes/theme1/bg.png"/>
    <hyperlink ref="AV19" r:id="rId60" display="http://abs.twimg.com/images/themes/theme1/bg.png"/>
    <hyperlink ref="AV20" r:id="rId61" display="http://abs.twimg.com/images/themes/theme1/bg.png"/>
    <hyperlink ref="AV21" r:id="rId62" display="http://abs.twimg.com/images/themes/theme1/bg.png"/>
    <hyperlink ref="AV22" r:id="rId63" display="http://abs.twimg.com/images/themes/theme1/bg.png"/>
    <hyperlink ref="AV23" r:id="rId64" display="http://abs.twimg.com/images/themes/theme1/bg.png"/>
    <hyperlink ref="AV25" r:id="rId65" display="http://abs.twimg.com/images/themes/theme1/bg.png"/>
    <hyperlink ref="AV26" r:id="rId66" display="http://abs.twimg.com/images/themes/theme1/bg.png"/>
    <hyperlink ref="AV27" r:id="rId67" display="http://abs.twimg.com/images/themes/theme18/bg.gif"/>
    <hyperlink ref="AV28" r:id="rId68" display="http://abs.twimg.com/images/themes/theme17/bg.gif"/>
    <hyperlink ref="AV29" r:id="rId69" display="http://abs.twimg.com/images/themes/theme17/bg.gif"/>
    <hyperlink ref="AV30" r:id="rId70" display="http://abs.twimg.com/images/themes/theme15/bg.png"/>
    <hyperlink ref="G3" r:id="rId71" display="http://pbs.twimg.com/profile_images/3256848470/16ac6384c7b020fad5a045ec44c673dd_normal.jpeg"/>
    <hyperlink ref="G4" r:id="rId72" display="http://pbs.twimg.com/profile_images/1130194837536419846/NV0V4wiJ_normal.png"/>
    <hyperlink ref="G5" r:id="rId73" display="http://pbs.twimg.com/profile_images/958698533405757440/oFJx6c8H_normal.jpg"/>
    <hyperlink ref="G6" r:id="rId74" display="http://pbs.twimg.com/profile_images/746242190561665024/HPe2kobh_normal.jpg"/>
    <hyperlink ref="G7" r:id="rId75" display="http://pbs.twimg.com/profile_images/821015820314771459/FpwAaek__normal.jpg"/>
    <hyperlink ref="G8" r:id="rId76" display="http://pbs.twimg.com/profile_images/1127244621464186880/PhPugsDX_normal.png"/>
    <hyperlink ref="G9" r:id="rId77" display="http://pbs.twimg.com/profile_images/1122595134821076995/F9NmD2pa_normal.jpg"/>
    <hyperlink ref="G10" r:id="rId78" display="http://pbs.twimg.com/profile_images/1253653187/photo_normal.JPG"/>
    <hyperlink ref="G11" r:id="rId79" display="http://pbs.twimg.com/profile_images/939850529307578374/RoRPPJVo_normal.jpg"/>
    <hyperlink ref="G12" r:id="rId80" display="http://pbs.twimg.com/profile_images/927461268205854720/moMDJ3cJ_normal.jpg"/>
    <hyperlink ref="G13" r:id="rId81" display="http://pbs.twimg.com/profile_images/1066403462316023808/rSVoGk3d_normal.jpg"/>
    <hyperlink ref="G14" r:id="rId82" display="http://pbs.twimg.com/profile_images/458884021598957568/72aMX1Nq_normal.jpeg"/>
    <hyperlink ref="G15" r:id="rId83" display="http://pbs.twimg.com/profile_images/641171193530155008/xPvvsY0o_normal.jpg"/>
    <hyperlink ref="G16" r:id="rId84" display="http://pbs.twimg.com/profile_images/1090975725488914433/W29zKa9f_normal.jpg"/>
    <hyperlink ref="G17" r:id="rId85" display="http://pbs.twimg.com/profile_images/1126906667352850433/daoyz0ln_normal.png"/>
    <hyperlink ref="G18" r:id="rId86" display="http://abs.twimg.com/sticky/default_profile_images/default_profile_normal.png"/>
    <hyperlink ref="G19" r:id="rId87" display="http://pbs.twimg.com/profile_images/3514330725/07ff523c058f0c91df26b41628cbf30d_normal.png"/>
    <hyperlink ref="G20" r:id="rId88" display="http://pbs.twimg.com/profile_images/3657841346/eedfef186ac7e10c607a48d103a24ae9_normal.jpeg"/>
    <hyperlink ref="G21" r:id="rId89" display="http://pbs.twimg.com/profile_images/959114101191532544/qxlwbF7S_normal.jpg"/>
    <hyperlink ref="G22" r:id="rId90" display="http://pbs.twimg.com/profile_images/1093236164478287874/Y-g1_hkY_normal.jpg"/>
    <hyperlink ref="G23" r:id="rId91" display="http://pbs.twimg.com/profile_images/1063440929615417344/bMWclBVi_normal.jpg"/>
    <hyperlink ref="G24" r:id="rId92" display="http://pbs.twimg.com/profile_images/1046023829787750401/AIzr8LQR_normal.jpg"/>
    <hyperlink ref="G25" r:id="rId93" display="http://pbs.twimg.com/profile_images/1406158200/arnaudcielle2_copy_normal.jpg"/>
    <hyperlink ref="G26" r:id="rId94" display="http://pbs.twimg.com/profile_images/989365920459116544/aeMV2-KA_normal.jpg"/>
    <hyperlink ref="G27" r:id="rId95" display="http://pbs.twimg.com/profile_images/1131745517279432704/xn7HvYqV_normal.jpg"/>
    <hyperlink ref="G28" r:id="rId96" display="http://pbs.twimg.com/profile_images/458999771055661057/jd76ECMS_normal.jpeg"/>
    <hyperlink ref="G29" r:id="rId97" display="http://pbs.twimg.com/profile_images/1090224036943138817/jlsMI0CE_normal.jpg"/>
    <hyperlink ref="G30" r:id="rId98" display="http://pbs.twimg.com/profile_images/1100686744196915201/5fiMsbRO_normal.png"/>
    <hyperlink ref="G31" r:id="rId99" display="http://pbs.twimg.com/profile_images/995253680462016517/y3Sia-NC_normal.jpg"/>
    <hyperlink ref="AY3" r:id="rId100" display="https://twitter.com/gpasturel"/>
    <hyperlink ref="AY4" r:id="rId101" display="https://twitter.com/gilliangover"/>
    <hyperlink ref="AY5" r:id="rId102" display="https://twitter.com/thuardguillaume"/>
    <hyperlink ref="AY6" r:id="rId103" display="https://twitter.com/loicsim"/>
    <hyperlink ref="AY7" r:id="rId104" display="https://twitter.com/socialsellingf"/>
    <hyperlink ref="AY8" r:id="rId105" display="https://twitter.com/link_indra"/>
    <hyperlink ref="AY9" r:id="rId106" display="https://twitter.com/anaisdebreuille"/>
    <hyperlink ref="AY10" r:id="rId107" display="https://twitter.com/loi"/>
    <hyperlink ref="AY11" r:id="rId108" display="https://twitter.com/sandrineleysens"/>
    <hyperlink ref="AY12" r:id="rId109" display="https://twitter.com/jeandenisg"/>
    <hyperlink ref="AY13" r:id="rId110" display="https://twitter.com/aurelien_gohier"/>
    <hyperlink ref="AY14" r:id="rId111" display="https://twitter.com/vperquia"/>
    <hyperlink ref="AY15" r:id="rId112" display="https://twitter.com/emilielessire"/>
    <hyperlink ref="AY16" r:id="rId113" display="https://twitter.com/cmitfr"/>
    <hyperlink ref="AY17" r:id="rId114" display="https://twitter.com/gafisme"/>
    <hyperlink ref="AY18" r:id="rId115" display="https://twitter.com/sallantint"/>
    <hyperlink ref="AY19" r:id="rId116" display="https://twitter.com/laurentoparis"/>
    <hyperlink ref="AY20" r:id="rId117" display="https://twitter.com/sandrinea"/>
    <hyperlink ref="AY21" r:id="rId118" display="https://twitter.com/michelmariet"/>
    <hyperlink ref="AY22" r:id="rId119" display="https://twitter.com/elisabethkounou"/>
    <hyperlink ref="AY23" r:id="rId120" display="https://twitter.com/jacbrousse"/>
    <hyperlink ref="AY24" r:id="rId121" display="https://twitter.com/aquilifer_fr"/>
    <hyperlink ref="AY25" r:id="rId122" display="https://twitter.com/arnaudcielle"/>
    <hyperlink ref="AY26" r:id="rId123" display="https://twitter.com/daniellefazzio"/>
    <hyperlink ref="AY27" r:id="rId124" display="https://twitter.com/d"/>
    <hyperlink ref="AY28" r:id="rId125" display="https://twitter.com/coachdevente"/>
    <hyperlink ref="AY29" r:id="rId126" display="https://twitter.com/grenobleecobiz"/>
    <hyperlink ref="AY30" r:id="rId127" display="https://twitter.com/ccigrenoble"/>
    <hyperlink ref="AY31" r:id="rId128" display="https://twitter.com/lioclement"/>
  </hyperlinks>
  <printOptions/>
  <pageMargins left="0.7" right="0.7" top="0.75" bottom="0.75" header="0.3" footer="0.3"/>
  <pageSetup horizontalDpi="600" verticalDpi="600" orientation="portrait" r:id="rId133"/>
  <drawing r:id="rId132"/>
  <legacyDrawing r:id="rId130"/>
  <tableParts>
    <tablePart r:id="rId1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687</v>
      </c>
      <c r="Z2" s="13" t="s">
        <v>696</v>
      </c>
      <c r="AA2" s="13" t="s">
        <v>717</v>
      </c>
      <c r="AB2" s="13" t="s">
        <v>752</v>
      </c>
      <c r="AC2" s="13" t="s">
        <v>785</v>
      </c>
      <c r="AD2" s="13" t="s">
        <v>803</v>
      </c>
      <c r="AE2" s="13" t="s">
        <v>804</v>
      </c>
      <c r="AF2" s="13" t="s">
        <v>814</v>
      </c>
      <c r="AG2" s="67" t="s">
        <v>945</v>
      </c>
      <c r="AH2" s="67" t="s">
        <v>946</v>
      </c>
      <c r="AI2" s="67" t="s">
        <v>947</v>
      </c>
      <c r="AJ2" s="67" t="s">
        <v>948</v>
      </c>
      <c r="AK2" s="67" t="s">
        <v>949</v>
      </c>
      <c r="AL2" s="67" t="s">
        <v>950</v>
      </c>
      <c r="AM2" s="67" t="s">
        <v>951</v>
      </c>
      <c r="AN2" s="67" t="s">
        <v>952</v>
      </c>
      <c r="AO2" s="67" t="s">
        <v>955</v>
      </c>
    </row>
    <row r="3" spans="1:41" ht="15">
      <c r="A3" s="126" t="s">
        <v>655</v>
      </c>
      <c r="B3" s="127" t="s">
        <v>660</v>
      </c>
      <c r="C3" s="127" t="s">
        <v>56</v>
      </c>
      <c r="D3" s="118"/>
      <c r="E3" s="117"/>
      <c r="F3" s="119" t="s">
        <v>961</v>
      </c>
      <c r="G3" s="120"/>
      <c r="H3" s="120"/>
      <c r="I3" s="121">
        <v>3</v>
      </c>
      <c r="J3" s="122"/>
      <c r="K3" s="51">
        <v>10</v>
      </c>
      <c r="L3" s="51">
        <v>9</v>
      </c>
      <c r="M3" s="51">
        <v>10</v>
      </c>
      <c r="N3" s="51">
        <v>19</v>
      </c>
      <c r="O3" s="51">
        <v>4</v>
      </c>
      <c r="P3" s="52">
        <v>0.09090909090909091</v>
      </c>
      <c r="Q3" s="52">
        <v>0.16666666666666666</v>
      </c>
      <c r="R3" s="51">
        <v>1</v>
      </c>
      <c r="S3" s="51">
        <v>0</v>
      </c>
      <c r="T3" s="51">
        <v>10</v>
      </c>
      <c r="U3" s="51">
        <v>19</v>
      </c>
      <c r="V3" s="51">
        <v>3</v>
      </c>
      <c r="W3" s="52">
        <v>1.7</v>
      </c>
      <c r="X3" s="52">
        <v>0.13333333333333333</v>
      </c>
      <c r="Y3" s="85" t="s">
        <v>688</v>
      </c>
      <c r="Z3" s="85" t="s">
        <v>276</v>
      </c>
      <c r="AA3" s="85" t="s">
        <v>718</v>
      </c>
      <c r="AB3" s="91" t="s">
        <v>753</v>
      </c>
      <c r="AC3" s="91" t="s">
        <v>786</v>
      </c>
      <c r="AD3" s="91"/>
      <c r="AE3" s="91" t="s">
        <v>805</v>
      </c>
      <c r="AF3" s="91" t="s">
        <v>815</v>
      </c>
      <c r="AG3" s="132">
        <v>0</v>
      </c>
      <c r="AH3" s="135">
        <v>0</v>
      </c>
      <c r="AI3" s="132">
        <v>0</v>
      </c>
      <c r="AJ3" s="135">
        <v>0</v>
      </c>
      <c r="AK3" s="132">
        <v>0</v>
      </c>
      <c r="AL3" s="135">
        <v>0</v>
      </c>
      <c r="AM3" s="132">
        <v>308</v>
      </c>
      <c r="AN3" s="135">
        <v>100</v>
      </c>
      <c r="AO3" s="132">
        <v>308</v>
      </c>
    </row>
    <row r="4" spans="1:41" ht="15">
      <c r="A4" s="126" t="s">
        <v>656</v>
      </c>
      <c r="B4" s="127" t="s">
        <v>661</v>
      </c>
      <c r="C4" s="127" t="s">
        <v>56</v>
      </c>
      <c r="D4" s="123"/>
      <c r="E4" s="100"/>
      <c r="F4" s="103" t="s">
        <v>962</v>
      </c>
      <c r="G4" s="107"/>
      <c r="H4" s="107"/>
      <c r="I4" s="124">
        <v>4</v>
      </c>
      <c r="J4" s="110"/>
      <c r="K4" s="51">
        <v>10</v>
      </c>
      <c r="L4" s="51">
        <v>13</v>
      </c>
      <c r="M4" s="51">
        <v>2</v>
      </c>
      <c r="N4" s="51">
        <v>15</v>
      </c>
      <c r="O4" s="51">
        <v>0</v>
      </c>
      <c r="P4" s="52">
        <v>0</v>
      </c>
      <c r="Q4" s="52">
        <v>0</v>
      </c>
      <c r="R4" s="51">
        <v>1</v>
      </c>
      <c r="S4" s="51">
        <v>0</v>
      </c>
      <c r="T4" s="51">
        <v>10</v>
      </c>
      <c r="U4" s="51">
        <v>15</v>
      </c>
      <c r="V4" s="51">
        <v>2</v>
      </c>
      <c r="W4" s="52">
        <v>1.52</v>
      </c>
      <c r="X4" s="52">
        <v>0.15555555555555556</v>
      </c>
      <c r="Y4" s="85" t="s">
        <v>269</v>
      </c>
      <c r="Z4" s="85" t="s">
        <v>276</v>
      </c>
      <c r="AA4" s="85" t="s">
        <v>281</v>
      </c>
      <c r="AB4" s="91" t="s">
        <v>754</v>
      </c>
      <c r="AC4" s="91" t="s">
        <v>787</v>
      </c>
      <c r="AD4" s="91"/>
      <c r="AE4" s="91" t="s">
        <v>806</v>
      </c>
      <c r="AF4" s="91" t="s">
        <v>816</v>
      </c>
      <c r="AG4" s="132">
        <v>0</v>
      </c>
      <c r="AH4" s="135">
        <v>0</v>
      </c>
      <c r="AI4" s="132">
        <v>0</v>
      </c>
      <c r="AJ4" s="135">
        <v>0</v>
      </c>
      <c r="AK4" s="132">
        <v>0</v>
      </c>
      <c r="AL4" s="135">
        <v>0</v>
      </c>
      <c r="AM4" s="132">
        <v>178</v>
      </c>
      <c r="AN4" s="135">
        <v>100</v>
      </c>
      <c r="AO4" s="132">
        <v>178</v>
      </c>
    </row>
    <row r="5" spans="1:41" ht="15">
      <c r="A5" s="126" t="s">
        <v>657</v>
      </c>
      <c r="B5" s="127" t="s">
        <v>662</v>
      </c>
      <c r="C5" s="127" t="s">
        <v>56</v>
      </c>
      <c r="D5" s="123"/>
      <c r="E5" s="100"/>
      <c r="F5" s="103" t="s">
        <v>963</v>
      </c>
      <c r="G5" s="107"/>
      <c r="H5" s="107"/>
      <c r="I5" s="124">
        <v>5</v>
      </c>
      <c r="J5" s="110"/>
      <c r="K5" s="51">
        <v>5</v>
      </c>
      <c r="L5" s="51">
        <v>5</v>
      </c>
      <c r="M5" s="51">
        <v>0</v>
      </c>
      <c r="N5" s="51">
        <v>5</v>
      </c>
      <c r="O5" s="51">
        <v>5</v>
      </c>
      <c r="P5" s="52" t="s">
        <v>956</v>
      </c>
      <c r="Q5" s="52" t="s">
        <v>956</v>
      </c>
      <c r="R5" s="51">
        <v>5</v>
      </c>
      <c r="S5" s="51">
        <v>5</v>
      </c>
      <c r="T5" s="51">
        <v>1</v>
      </c>
      <c r="U5" s="51">
        <v>1</v>
      </c>
      <c r="V5" s="51">
        <v>0</v>
      </c>
      <c r="W5" s="52">
        <v>0</v>
      </c>
      <c r="X5" s="52">
        <v>0</v>
      </c>
      <c r="Y5" s="85" t="s">
        <v>689</v>
      </c>
      <c r="Z5" s="85" t="s">
        <v>697</v>
      </c>
      <c r="AA5" s="85" t="s">
        <v>719</v>
      </c>
      <c r="AB5" s="91" t="s">
        <v>755</v>
      </c>
      <c r="AC5" s="91" t="s">
        <v>788</v>
      </c>
      <c r="AD5" s="91"/>
      <c r="AE5" s="91"/>
      <c r="AF5" s="91" t="s">
        <v>817</v>
      </c>
      <c r="AG5" s="132">
        <v>2</v>
      </c>
      <c r="AH5" s="135">
        <v>2.898550724637681</v>
      </c>
      <c r="AI5" s="132">
        <v>0</v>
      </c>
      <c r="AJ5" s="135">
        <v>0</v>
      </c>
      <c r="AK5" s="132">
        <v>0</v>
      </c>
      <c r="AL5" s="135">
        <v>0</v>
      </c>
      <c r="AM5" s="132">
        <v>67</v>
      </c>
      <c r="AN5" s="135">
        <v>97.10144927536231</v>
      </c>
      <c r="AO5" s="132">
        <v>69</v>
      </c>
    </row>
    <row r="6" spans="1:41" ht="15">
      <c r="A6" s="126" t="s">
        <v>658</v>
      </c>
      <c r="B6" s="127" t="s">
        <v>663</v>
      </c>
      <c r="C6" s="127" t="s">
        <v>56</v>
      </c>
      <c r="D6" s="123"/>
      <c r="E6" s="100"/>
      <c r="F6" s="103" t="s">
        <v>964</v>
      </c>
      <c r="G6" s="107"/>
      <c r="H6" s="107"/>
      <c r="I6" s="124">
        <v>6</v>
      </c>
      <c r="J6" s="110"/>
      <c r="K6" s="51">
        <v>2</v>
      </c>
      <c r="L6" s="51">
        <v>1</v>
      </c>
      <c r="M6" s="51">
        <v>0</v>
      </c>
      <c r="N6" s="51">
        <v>1</v>
      </c>
      <c r="O6" s="51">
        <v>0</v>
      </c>
      <c r="P6" s="52">
        <v>0</v>
      </c>
      <c r="Q6" s="52">
        <v>0</v>
      </c>
      <c r="R6" s="51">
        <v>1</v>
      </c>
      <c r="S6" s="51">
        <v>0</v>
      </c>
      <c r="T6" s="51">
        <v>2</v>
      </c>
      <c r="U6" s="51">
        <v>1</v>
      </c>
      <c r="V6" s="51">
        <v>1</v>
      </c>
      <c r="W6" s="52">
        <v>0.5</v>
      </c>
      <c r="X6" s="52">
        <v>0.5</v>
      </c>
      <c r="Y6" s="85"/>
      <c r="Z6" s="85"/>
      <c r="AA6" s="85" t="s">
        <v>281</v>
      </c>
      <c r="AB6" s="91" t="s">
        <v>756</v>
      </c>
      <c r="AC6" s="91" t="s">
        <v>789</v>
      </c>
      <c r="AD6" s="91" t="s">
        <v>237</v>
      </c>
      <c r="AE6" s="91" t="s">
        <v>220</v>
      </c>
      <c r="AF6" s="91" t="s">
        <v>818</v>
      </c>
      <c r="AG6" s="132">
        <v>0</v>
      </c>
      <c r="AH6" s="135">
        <v>0</v>
      </c>
      <c r="AI6" s="132">
        <v>0</v>
      </c>
      <c r="AJ6" s="135">
        <v>0</v>
      </c>
      <c r="AK6" s="132">
        <v>0</v>
      </c>
      <c r="AL6" s="135">
        <v>0</v>
      </c>
      <c r="AM6" s="132">
        <v>35</v>
      </c>
      <c r="AN6" s="135">
        <v>100</v>
      </c>
      <c r="AO6" s="132">
        <v>35</v>
      </c>
    </row>
    <row r="7" spans="1:41" ht="15">
      <c r="A7" s="126" t="s">
        <v>659</v>
      </c>
      <c r="B7" s="127" t="s">
        <v>664</v>
      </c>
      <c r="C7" s="127" t="s">
        <v>56</v>
      </c>
      <c r="D7" s="123"/>
      <c r="E7" s="100"/>
      <c r="F7" s="103" t="s">
        <v>965</v>
      </c>
      <c r="G7" s="107"/>
      <c r="H7" s="107"/>
      <c r="I7" s="124">
        <v>7</v>
      </c>
      <c r="J7" s="110"/>
      <c r="K7" s="51">
        <v>2</v>
      </c>
      <c r="L7" s="51">
        <v>1</v>
      </c>
      <c r="M7" s="51">
        <v>0</v>
      </c>
      <c r="N7" s="51">
        <v>1</v>
      </c>
      <c r="O7" s="51">
        <v>0</v>
      </c>
      <c r="P7" s="52">
        <v>0</v>
      </c>
      <c r="Q7" s="52">
        <v>0</v>
      </c>
      <c r="R7" s="51">
        <v>1</v>
      </c>
      <c r="S7" s="51">
        <v>0</v>
      </c>
      <c r="T7" s="51">
        <v>2</v>
      </c>
      <c r="U7" s="51">
        <v>1</v>
      </c>
      <c r="V7" s="51">
        <v>1</v>
      </c>
      <c r="W7" s="52">
        <v>0.5</v>
      </c>
      <c r="X7" s="52">
        <v>0.5</v>
      </c>
      <c r="Y7" s="85"/>
      <c r="Z7" s="85"/>
      <c r="AA7" s="85" t="s">
        <v>280</v>
      </c>
      <c r="AB7" s="91" t="s">
        <v>730</v>
      </c>
      <c r="AC7" s="91" t="s">
        <v>375</v>
      </c>
      <c r="AD7" s="91"/>
      <c r="AE7" s="91" t="s">
        <v>807</v>
      </c>
      <c r="AF7" s="91" t="s">
        <v>819</v>
      </c>
      <c r="AG7" s="132">
        <v>0</v>
      </c>
      <c r="AH7" s="135">
        <v>0</v>
      </c>
      <c r="AI7" s="132">
        <v>0</v>
      </c>
      <c r="AJ7" s="135">
        <v>0</v>
      </c>
      <c r="AK7" s="132">
        <v>0</v>
      </c>
      <c r="AL7" s="135">
        <v>0</v>
      </c>
      <c r="AM7" s="132">
        <v>21</v>
      </c>
      <c r="AN7" s="135">
        <v>100</v>
      </c>
      <c r="AO7" s="132">
        <v>21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655</v>
      </c>
      <c r="B2" s="91" t="s">
        <v>230</v>
      </c>
      <c r="C2" s="85">
        <f>VLOOKUP(GroupVertices[[#This Row],[Vertex]],Vertices[],MATCH("ID",Vertices[[#Headers],[Vertex]:[Vertex Content Word Count]],0),FALSE)</f>
        <v>7</v>
      </c>
    </row>
    <row r="3" spans="1:3" ht="15">
      <c r="A3" s="85" t="s">
        <v>655</v>
      </c>
      <c r="B3" s="91" t="s">
        <v>240</v>
      </c>
      <c r="C3" s="85">
        <f>VLOOKUP(GroupVertices[[#This Row],[Vertex]],Vertices[],MATCH("ID",Vertices[[#Headers],[Vertex]:[Vertex Content Word Count]],0),FALSE)</f>
        <v>31</v>
      </c>
    </row>
    <row r="4" spans="1:3" ht="15">
      <c r="A4" s="85" t="s">
        <v>655</v>
      </c>
      <c r="B4" s="91" t="s">
        <v>239</v>
      </c>
      <c r="C4" s="85">
        <f>VLOOKUP(GroupVertices[[#This Row],[Vertex]],Vertices[],MATCH("ID",Vertices[[#Headers],[Vertex]:[Vertex Content Word Count]],0),FALSE)</f>
        <v>30</v>
      </c>
    </row>
    <row r="5" spans="1:3" ht="15">
      <c r="A5" s="85" t="s">
        <v>655</v>
      </c>
      <c r="B5" s="91" t="s">
        <v>227</v>
      </c>
      <c r="C5" s="85">
        <f>VLOOKUP(GroupVertices[[#This Row],[Vertex]],Vertices[],MATCH("ID",Vertices[[#Headers],[Vertex]:[Vertex Content Word Count]],0),FALSE)</f>
        <v>26</v>
      </c>
    </row>
    <row r="6" spans="1:3" ht="15">
      <c r="A6" s="85" t="s">
        <v>655</v>
      </c>
      <c r="B6" s="91" t="s">
        <v>238</v>
      </c>
      <c r="C6" s="85">
        <f>VLOOKUP(GroupVertices[[#This Row],[Vertex]],Vertices[],MATCH("ID",Vertices[[#Headers],[Vertex]:[Vertex Content Word Count]],0),FALSE)</f>
        <v>27</v>
      </c>
    </row>
    <row r="7" spans="1:3" ht="15">
      <c r="A7" s="85" t="s">
        <v>655</v>
      </c>
      <c r="B7" s="91" t="s">
        <v>231</v>
      </c>
      <c r="C7" s="85">
        <f>VLOOKUP(GroupVertices[[#This Row],[Vertex]],Vertices[],MATCH("ID",Vertices[[#Headers],[Vertex]:[Vertex Content Word Count]],0),FALSE)</f>
        <v>6</v>
      </c>
    </row>
    <row r="8" spans="1:3" ht="15">
      <c r="A8" s="85" t="s">
        <v>655</v>
      </c>
      <c r="B8" s="91" t="s">
        <v>226</v>
      </c>
      <c r="C8" s="85">
        <f>VLOOKUP(GroupVertices[[#This Row],[Vertex]],Vertices[],MATCH("ID",Vertices[[#Headers],[Vertex]:[Vertex Content Word Count]],0),FALSE)</f>
        <v>25</v>
      </c>
    </row>
    <row r="9" spans="1:3" ht="15">
      <c r="A9" s="85" t="s">
        <v>655</v>
      </c>
      <c r="B9" s="91" t="s">
        <v>224</v>
      </c>
      <c r="C9" s="85">
        <f>VLOOKUP(GroupVertices[[#This Row],[Vertex]],Vertices[],MATCH("ID",Vertices[[#Headers],[Vertex]:[Vertex Content Word Count]],0),FALSE)</f>
        <v>23</v>
      </c>
    </row>
    <row r="10" spans="1:3" ht="15">
      <c r="A10" s="85" t="s">
        <v>655</v>
      </c>
      <c r="B10" s="91" t="s">
        <v>215</v>
      </c>
      <c r="C10" s="85">
        <f>VLOOKUP(GroupVertices[[#This Row],[Vertex]],Vertices[],MATCH("ID",Vertices[[#Headers],[Vertex]:[Vertex Content Word Count]],0),FALSE)</f>
        <v>8</v>
      </c>
    </row>
    <row r="11" spans="1:3" ht="15">
      <c r="A11" s="85" t="s">
        <v>655</v>
      </c>
      <c r="B11" s="91" t="s">
        <v>214</v>
      </c>
      <c r="C11" s="85">
        <f>VLOOKUP(GroupVertices[[#This Row],[Vertex]],Vertices[],MATCH("ID",Vertices[[#Headers],[Vertex]:[Vertex Content Word Count]],0),FALSE)</f>
        <v>5</v>
      </c>
    </row>
    <row r="12" spans="1:3" ht="15">
      <c r="A12" s="85" t="s">
        <v>656</v>
      </c>
      <c r="B12" s="91" t="s">
        <v>220</v>
      </c>
      <c r="C12" s="85">
        <f>VLOOKUP(GroupVertices[[#This Row],[Vertex]],Vertices[],MATCH("ID",Vertices[[#Headers],[Vertex]:[Vertex Content Word Count]],0),FALSE)</f>
        <v>12</v>
      </c>
    </row>
    <row r="13" spans="1:3" ht="15">
      <c r="A13" s="85" t="s">
        <v>656</v>
      </c>
      <c r="B13" s="91" t="s">
        <v>222</v>
      </c>
      <c r="C13" s="85">
        <f>VLOOKUP(GroupVertices[[#This Row],[Vertex]],Vertices[],MATCH("ID",Vertices[[#Headers],[Vertex]:[Vertex Content Word Count]],0),FALSE)</f>
        <v>20</v>
      </c>
    </row>
    <row r="14" spans="1:3" ht="15">
      <c r="A14" s="85" t="s">
        <v>656</v>
      </c>
      <c r="B14" s="91" t="s">
        <v>221</v>
      </c>
      <c r="C14" s="85">
        <f>VLOOKUP(GroupVertices[[#This Row],[Vertex]],Vertices[],MATCH("ID",Vertices[[#Headers],[Vertex]:[Vertex Content Word Count]],0),FALSE)</f>
        <v>16</v>
      </c>
    </row>
    <row r="15" spans="1:3" ht="15">
      <c r="A15" s="85" t="s">
        <v>656</v>
      </c>
      <c r="B15" s="91" t="s">
        <v>236</v>
      </c>
      <c r="C15" s="85">
        <f>VLOOKUP(GroupVertices[[#This Row],[Vertex]],Vertices[],MATCH("ID",Vertices[[#Headers],[Vertex]:[Vertex Content Word Count]],0),FALSE)</f>
        <v>19</v>
      </c>
    </row>
    <row r="16" spans="1:3" ht="15">
      <c r="A16" s="85" t="s">
        <v>656</v>
      </c>
      <c r="B16" s="91" t="s">
        <v>235</v>
      </c>
      <c r="C16" s="85">
        <f>VLOOKUP(GroupVertices[[#This Row],[Vertex]],Vertices[],MATCH("ID",Vertices[[#Headers],[Vertex]:[Vertex Content Word Count]],0),FALSE)</f>
        <v>18</v>
      </c>
    </row>
    <row r="17" spans="1:3" ht="15">
      <c r="A17" s="85" t="s">
        <v>656</v>
      </c>
      <c r="B17" s="91" t="s">
        <v>234</v>
      </c>
      <c r="C17" s="85">
        <f>VLOOKUP(GroupVertices[[#This Row],[Vertex]],Vertices[],MATCH("ID",Vertices[[#Headers],[Vertex]:[Vertex Content Word Count]],0),FALSE)</f>
        <v>17</v>
      </c>
    </row>
    <row r="18" spans="1:3" ht="15">
      <c r="A18" s="85" t="s">
        <v>656</v>
      </c>
      <c r="B18" s="91" t="s">
        <v>233</v>
      </c>
      <c r="C18" s="85">
        <f>VLOOKUP(GroupVertices[[#This Row],[Vertex]],Vertices[],MATCH("ID",Vertices[[#Headers],[Vertex]:[Vertex Content Word Count]],0),FALSE)</f>
        <v>15</v>
      </c>
    </row>
    <row r="19" spans="1:3" ht="15">
      <c r="A19" s="85" t="s">
        <v>656</v>
      </c>
      <c r="B19" s="91" t="s">
        <v>219</v>
      </c>
      <c r="C19" s="85">
        <f>VLOOKUP(GroupVertices[[#This Row],[Vertex]],Vertices[],MATCH("ID",Vertices[[#Headers],[Vertex]:[Vertex Content Word Count]],0),FALSE)</f>
        <v>14</v>
      </c>
    </row>
    <row r="20" spans="1:3" ht="15">
      <c r="A20" s="85" t="s">
        <v>656</v>
      </c>
      <c r="B20" s="91" t="s">
        <v>218</v>
      </c>
      <c r="C20" s="85">
        <f>VLOOKUP(GroupVertices[[#This Row],[Vertex]],Vertices[],MATCH("ID",Vertices[[#Headers],[Vertex]:[Vertex Content Word Count]],0),FALSE)</f>
        <v>13</v>
      </c>
    </row>
    <row r="21" spans="1:3" ht="15">
      <c r="A21" s="85" t="s">
        <v>656</v>
      </c>
      <c r="B21" s="91" t="s">
        <v>217</v>
      </c>
      <c r="C21" s="85">
        <f>VLOOKUP(GroupVertices[[#This Row],[Vertex]],Vertices[],MATCH("ID",Vertices[[#Headers],[Vertex]:[Vertex Content Word Count]],0),FALSE)</f>
        <v>11</v>
      </c>
    </row>
    <row r="22" spans="1:3" ht="15">
      <c r="A22" s="85" t="s">
        <v>657</v>
      </c>
      <c r="B22" s="91" t="s">
        <v>212</v>
      </c>
      <c r="C22" s="85">
        <f>VLOOKUP(GroupVertices[[#This Row],[Vertex]],Vertices[],MATCH("ID",Vertices[[#Headers],[Vertex]:[Vertex Content Word Count]],0),FALSE)</f>
        <v>3</v>
      </c>
    </row>
    <row r="23" spans="1:3" ht="15">
      <c r="A23" s="85" t="s">
        <v>657</v>
      </c>
      <c r="B23" s="91" t="s">
        <v>213</v>
      </c>
      <c r="C23" s="85">
        <f>VLOOKUP(GroupVertices[[#This Row],[Vertex]],Vertices[],MATCH("ID",Vertices[[#Headers],[Vertex]:[Vertex Content Word Count]],0),FALSE)</f>
        <v>4</v>
      </c>
    </row>
    <row r="24" spans="1:3" ht="15">
      <c r="A24" s="85" t="s">
        <v>657</v>
      </c>
      <c r="B24" s="91" t="s">
        <v>225</v>
      </c>
      <c r="C24" s="85">
        <f>VLOOKUP(GroupVertices[[#This Row],[Vertex]],Vertices[],MATCH("ID",Vertices[[#Headers],[Vertex]:[Vertex Content Word Count]],0),FALSE)</f>
        <v>24</v>
      </c>
    </row>
    <row r="25" spans="1:3" ht="15">
      <c r="A25" s="85" t="s">
        <v>657</v>
      </c>
      <c r="B25" s="91" t="s">
        <v>228</v>
      </c>
      <c r="C25" s="85">
        <f>VLOOKUP(GroupVertices[[#This Row],[Vertex]],Vertices[],MATCH("ID",Vertices[[#Headers],[Vertex]:[Vertex Content Word Count]],0),FALSE)</f>
        <v>28</v>
      </c>
    </row>
    <row r="26" spans="1:3" ht="15">
      <c r="A26" s="85" t="s">
        <v>657</v>
      </c>
      <c r="B26" s="91" t="s">
        <v>229</v>
      </c>
      <c r="C26" s="85">
        <f>VLOOKUP(GroupVertices[[#This Row],[Vertex]],Vertices[],MATCH("ID",Vertices[[#Headers],[Vertex]:[Vertex Content Word Count]],0),FALSE)</f>
        <v>29</v>
      </c>
    </row>
    <row r="27" spans="1:3" ht="15">
      <c r="A27" s="85" t="s">
        <v>658</v>
      </c>
      <c r="B27" s="91" t="s">
        <v>223</v>
      </c>
      <c r="C27" s="85">
        <f>VLOOKUP(GroupVertices[[#This Row],[Vertex]],Vertices[],MATCH("ID",Vertices[[#Headers],[Vertex]:[Vertex Content Word Count]],0),FALSE)</f>
        <v>21</v>
      </c>
    </row>
    <row r="28" spans="1:3" ht="15">
      <c r="A28" s="85" t="s">
        <v>658</v>
      </c>
      <c r="B28" s="91" t="s">
        <v>237</v>
      </c>
      <c r="C28" s="85">
        <f>VLOOKUP(GroupVertices[[#This Row],[Vertex]],Vertices[],MATCH("ID",Vertices[[#Headers],[Vertex]:[Vertex Content Word Count]],0),FALSE)</f>
        <v>22</v>
      </c>
    </row>
    <row r="29" spans="1:3" ht="15">
      <c r="A29" s="85" t="s">
        <v>659</v>
      </c>
      <c r="B29" s="91" t="s">
        <v>216</v>
      </c>
      <c r="C29" s="85">
        <f>VLOOKUP(GroupVertices[[#This Row],[Vertex]],Vertices[],MATCH("ID",Vertices[[#Headers],[Vertex]:[Vertex Content Word Count]],0),FALSE)</f>
        <v>9</v>
      </c>
    </row>
    <row r="30" spans="1:3" ht="15">
      <c r="A30" s="85" t="s">
        <v>659</v>
      </c>
      <c r="B30" s="91" t="s">
        <v>232</v>
      </c>
      <c r="C30" s="85">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671</v>
      </c>
      <c r="B2" s="36" t="s">
        <v>616</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22</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0.424307</v>
      </c>
      <c r="Q2" s="40">
        <f>COUNTIF(Vertices[PageRank],"&gt;= "&amp;P2)-COUNTIF(Vertices[PageRank],"&gt;="&amp;P3)</f>
        <v>9</v>
      </c>
      <c r="R2" s="39">
        <f>MIN(Vertices[Clustering Coefficient])</f>
        <v>0</v>
      </c>
      <c r="S2" s="45">
        <f>COUNTIF(Vertices[Clustering Coefficient],"&gt;= "&amp;R2)-COUNTIF(Vertices[Clustering Coefficient],"&gt;="&amp;R3)</f>
        <v>18</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0.16363636363636364</v>
      </c>
      <c r="G3" s="42">
        <f>COUNTIF(Vertices[In-Degree],"&gt;= "&amp;F3)-COUNTIF(Vertices[In-Degree],"&gt;="&amp;F4)</f>
        <v>0</v>
      </c>
      <c r="H3" s="41">
        <f aca="true" t="shared" si="3" ref="H3:H26">H2+($H$57-$H$2)/BinDivisor</f>
        <v>0.12727272727272726</v>
      </c>
      <c r="I3" s="42">
        <f>COUNTIF(Vertices[Out-Degree],"&gt;= "&amp;H3)-COUNTIF(Vertices[Out-Degree],"&gt;="&amp;H4)</f>
        <v>0</v>
      </c>
      <c r="J3" s="41">
        <f aca="true" t="shared" si="4" ref="J3:J26">J2+($J$57-$J$2)/BinDivisor</f>
        <v>5.490909090909091</v>
      </c>
      <c r="K3" s="42">
        <f>COUNTIF(Vertices[Betweenness Centrality],"&gt;= "&amp;J3)-COUNTIF(Vertices[Betweenness Centrality],"&gt;="&amp;J4)</f>
        <v>0</v>
      </c>
      <c r="L3" s="41">
        <f aca="true" t="shared" si="5" ref="L3:L26">L2+($L$57-$L$2)/BinDivisor</f>
        <v>0.0005050545454545455</v>
      </c>
      <c r="M3" s="42">
        <f>COUNTIF(Vertices[Closeness Centrality],"&gt;= "&amp;L3)-COUNTIF(Vertices[Closeness Centrality],"&gt;="&amp;L4)</f>
        <v>0</v>
      </c>
      <c r="N3" s="41">
        <f aca="true" t="shared" si="6" ref="N3:N26">N2+($N$57-$N$2)/BinDivisor</f>
        <v>0.0023429636363636363</v>
      </c>
      <c r="O3" s="42">
        <f>COUNTIF(Vertices[Eigenvector Centrality],"&gt;= "&amp;N3)-COUNTIF(Vertices[Eigenvector Centrality],"&gt;="&amp;N4)</f>
        <v>1</v>
      </c>
      <c r="P3" s="41">
        <f aca="true" t="shared" si="7" ref="P3:P26">P2+($P$57-$P$2)/BinDivisor</f>
        <v>0.4914483636363636</v>
      </c>
      <c r="Q3" s="42">
        <f>COUNTIF(Vertices[PageRank],"&gt;= "&amp;P3)-COUNTIF(Vertices[PageRank],"&gt;="&amp;P4)</f>
        <v>2</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0.32727272727272727</v>
      </c>
      <c r="G4" s="40">
        <f>COUNTIF(Vertices[In-Degree],"&gt;= "&amp;F4)-COUNTIF(Vertices[In-Degree],"&gt;="&amp;F5)</f>
        <v>0</v>
      </c>
      <c r="H4" s="39">
        <f t="shared" si="3"/>
        <v>0.2545454545454545</v>
      </c>
      <c r="I4" s="40">
        <f>COUNTIF(Vertices[Out-Degree],"&gt;= "&amp;H4)-COUNTIF(Vertices[Out-Degree],"&gt;="&amp;H5)</f>
        <v>0</v>
      </c>
      <c r="J4" s="39">
        <f t="shared" si="4"/>
        <v>10.981818181818182</v>
      </c>
      <c r="K4" s="40">
        <f>COUNTIF(Vertices[Betweenness Centrality],"&gt;= "&amp;J4)-COUNTIF(Vertices[Betweenness Centrality],"&gt;="&amp;J5)</f>
        <v>0</v>
      </c>
      <c r="L4" s="39">
        <f t="shared" si="5"/>
        <v>0.001010109090909091</v>
      </c>
      <c r="M4" s="40">
        <f>COUNTIF(Vertices[Closeness Centrality],"&gt;= "&amp;L4)-COUNTIF(Vertices[Closeness Centrality],"&gt;="&amp;L5)</f>
        <v>0</v>
      </c>
      <c r="N4" s="39">
        <f t="shared" si="6"/>
        <v>0.0046859272727272725</v>
      </c>
      <c r="O4" s="40">
        <f>COUNTIF(Vertices[Eigenvector Centrality],"&gt;= "&amp;N4)-COUNTIF(Vertices[Eigenvector Centrality],"&gt;="&amp;N5)</f>
        <v>1</v>
      </c>
      <c r="P4" s="39">
        <f t="shared" si="7"/>
        <v>0.5585897272727273</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0.4909090909090909</v>
      </c>
      <c r="G5" s="42">
        <f>COUNTIF(Vertices[In-Degree],"&gt;= "&amp;F5)-COUNTIF(Vertices[In-Degree],"&gt;="&amp;F6)</f>
        <v>0</v>
      </c>
      <c r="H5" s="41">
        <f t="shared" si="3"/>
        <v>0.3818181818181818</v>
      </c>
      <c r="I5" s="42">
        <f>COUNTIF(Vertices[Out-Degree],"&gt;= "&amp;H5)-COUNTIF(Vertices[Out-Degree],"&gt;="&amp;H6)</f>
        <v>0</v>
      </c>
      <c r="J5" s="41">
        <f t="shared" si="4"/>
        <v>16.472727272727273</v>
      </c>
      <c r="K5" s="42">
        <f>COUNTIF(Vertices[Betweenness Centrality],"&gt;= "&amp;J5)-COUNTIF(Vertices[Betweenness Centrality],"&gt;="&amp;J6)</f>
        <v>0</v>
      </c>
      <c r="L5" s="41">
        <f t="shared" si="5"/>
        <v>0.0015151636363636364</v>
      </c>
      <c r="M5" s="42">
        <f>COUNTIF(Vertices[Closeness Centrality],"&gt;= "&amp;L5)-COUNTIF(Vertices[Closeness Centrality],"&gt;="&amp;L6)</f>
        <v>0</v>
      </c>
      <c r="N5" s="41">
        <f t="shared" si="6"/>
        <v>0.007028890909090909</v>
      </c>
      <c r="O5" s="42">
        <f>COUNTIF(Vertices[Eigenvector Centrality],"&gt;= "&amp;N5)-COUNTIF(Vertices[Eigenvector Centrality],"&gt;="&amp;N6)</f>
        <v>1</v>
      </c>
      <c r="P5" s="41">
        <f t="shared" si="7"/>
        <v>0.625731090909091</v>
      </c>
      <c r="Q5" s="42">
        <f>COUNTIF(Vertices[PageRank],"&gt;= "&amp;P5)-COUNTIF(Vertices[PageRank],"&gt;="&amp;P6)</f>
        <v>5</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35</v>
      </c>
      <c r="D6" s="34">
        <f t="shared" si="1"/>
        <v>0</v>
      </c>
      <c r="E6" s="3">
        <f>COUNTIF(Vertices[Degree],"&gt;= "&amp;D6)-COUNTIF(Vertices[Degree],"&gt;="&amp;D7)</f>
        <v>0</v>
      </c>
      <c r="F6" s="39">
        <f t="shared" si="2"/>
        <v>0.6545454545454545</v>
      </c>
      <c r="G6" s="40">
        <f>COUNTIF(Vertices[In-Degree],"&gt;= "&amp;F6)-COUNTIF(Vertices[In-Degree],"&gt;="&amp;F7)</f>
        <v>0</v>
      </c>
      <c r="H6" s="39">
        <f t="shared" si="3"/>
        <v>0.509090909090909</v>
      </c>
      <c r="I6" s="40">
        <f>COUNTIF(Vertices[Out-Degree],"&gt;= "&amp;H6)-COUNTIF(Vertices[Out-Degree],"&gt;="&amp;H7)</f>
        <v>0</v>
      </c>
      <c r="J6" s="39">
        <f t="shared" si="4"/>
        <v>21.963636363636365</v>
      </c>
      <c r="K6" s="40">
        <f>COUNTIF(Vertices[Betweenness Centrality],"&gt;= "&amp;J6)-COUNTIF(Vertices[Betweenness Centrality],"&gt;="&amp;J7)</f>
        <v>0</v>
      </c>
      <c r="L6" s="39">
        <f t="shared" si="5"/>
        <v>0.002020218181818182</v>
      </c>
      <c r="M6" s="40">
        <f>COUNTIF(Vertices[Closeness Centrality],"&gt;= "&amp;L6)-COUNTIF(Vertices[Closeness Centrality],"&gt;="&amp;L7)</f>
        <v>0</v>
      </c>
      <c r="N6" s="39">
        <f t="shared" si="6"/>
        <v>0.009371854545454545</v>
      </c>
      <c r="O6" s="40">
        <f>COUNTIF(Vertices[Eigenvector Centrality],"&gt;= "&amp;N6)-COUNTIF(Vertices[Eigenvector Centrality],"&gt;="&amp;N7)</f>
        <v>0</v>
      </c>
      <c r="P6" s="39">
        <f t="shared" si="7"/>
        <v>0.6928724545454545</v>
      </c>
      <c r="Q6" s="40">
        <f>COUNTIF(Vertices[PageRank],"&gt;= "&amp;P6)-COUNTIF(Vertices[PageRank],"&gt;="&amp;P7)</f>
        <v>1</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0.8181818181818181</v>
      </c>
      <c r="G7" s="42">
        <f>COUNTIF(Vertices[In-Degree],"&gt;= "&amp;F7)-COUNTIF(Vertices[In-Degree],"&gt;="&amp;F8)</f>
        <v>0</v>
      </c>
      <c r="H7" s="41">
        <f t="shared" si="3"/>
        <v>0.6363636363636362</v>
      </c>
      <c r="I7" s="42">
        <f>COUNTIF(Vertices[Out-Degree],"&gt;= "&amp;H7)-COUNTIF(Vertices[Out-Degree],"&gt;="&amp;H8)</f>
        <v>0</v>
      </c>
      <c r="J7" s="41">
        <f t="shared" si="4"/>
        <v>27.454545454545457</v>
      </c>
      <c r="K7" s="42">
        <f>COUNTIF(Vertices[Betweenness Centrality],"&gt;= "&amp;J7)-COUNTIF(Vertices[Betweenness Centrality],"&gt;="&amp;J8)</f>
        <v>0</v>
      </c>
      <c r="L7" s="41">
        <f t="shared" si="5"/>
        <v>0.0025252727272727276</v>
      </c>
      <c r="M7" s="42">
        <f>COUNTIF(Vertices[Closeness Centrality],"&gt;= "&amp;L7)-COUNTIF(Vertices[Closeness Centrality],"&gt;="&amp;L8)</f>
        <v>0</v>
      </c>
      <c r="N7" s="41">
        <f t="shared" si="6"/>
        <v>0.01171481818181818</v>
      </c>
      <c r="O7" s="42">
        <f>COUNTIF(Vertices[Eigenvector Centrality],"&gt;= "&amp;N7)-COUNTIF(Vertices[Eigenvector Centrality],"&gt;="&amp;N8)</f>
        <v>0</v>
      </c>
      <c r="P7" s="41">
        <f t="shared" si="7"/>
        <v>0.7600138181818181</v>
      </c>
      <c r="Q7" s="42">
        <f>COUNTIF(Vertices[PageRank],"&gt;= "&amp;P7)-COUNTIF(Vertices[PageRank],"&gt;="&amp;P8)</f>
        <v>0</v>
      </c>
      <c r="R7" s="41">
        <f t="shared" si="8"/>
        <v>0.045454545454545456</v>
      </c>
      <c r="S7" s="46">
        <f>COUNTIF(Vertices[Clustering Coefficient],"&gt;= "&amp;R7)-COUNTIF(Vertices[Clustering Coefficient],"&gt;="&amp;R8)</f>
        <v>1</v>
      </c>
      <c r="T7" s="41" t="e">
        <f ca="1" t="shared" si="9"/>
        <v>#REF!</v>
      </c>
      <c r="U7" s="42" t="e">
        <f ca="1" t="shared" si="0"/>
        <v>#REF!</v>
      </c>
    </row>
    <row r="8" spans="1:21" ht="15">
      <c r="A8" s="36" t="s">
        <v>150</v>
      </c>
      <c r="B8" s="36">
        <v>47</v>
      </c>
      <c r="D8" s="34">
        <f t="shared" si="1"/>
        <v>0</v>
      </c>
      <c r="E8" s="3">
        <f>COUNTIF(Vertices[Degree],"&gt;= "&amp;D8)-COUNTIF(Vertices[Degree],"&gt;="&amp;D9)</f>
        <v>0</v>
      </c>
      <c r="F8" s="39">
        <f t="shared" si="2"/>
        <v>0.9818181818181817</v>
      </c>
      <c r="G8" s="40">
        <f>COUNTIF(Vertices[In-Degree],"&gt;= "&amp;F8)-COUNTIF(Vertices[In-Degree],"&gt;="&amp;F9)</f>
        <v>12</v>
      </c>
      <c r="H8" s="39">
        <f t="shared" si="3"/>
        <v>0.7636363636363634</v>
      </c>
      <c r="I8" s="40">
        <f>COUNTIF(Vertices[Out-Degree],"&gt;= "&amp;H8)-COUNTIF(Vertices[Out-Degree],"&gt;="&amp;H9)</f>
        <v>0</v>
      </c>
      <c r="J8" s="39">
        <f t="shared" si="4"/>
        <v>32.945454545454545</v>
      </c>
      <c r="K8" s="40">
        <f>COUNTIF(Vertices[Betweenness Centrality],"&gt;= "&amp;J8)-COUNTIF(Vertices[Betweenness Centrality],"&gt;="&amp;J9)</f>
        <v>1</v>
      </c>
      <c r="L8" s="39">
        <f t="shared" si="5"/>
        <v>0.0030303272727272733</v>
      </c>
      <c r="M8" s="40">
        <f>COUNTIF(Vertices[Closeness Centrality],"&gt;= "&amp;L8)-COUNTIF(Vertices[Closeness Centrality],"&gt;="&amp;L9)</f>
        <v>0</v>
      </c>
      <c r="N8" s="39">
        <f t="shared" si="6"/>
        <v>0.014057781818181816</v>
      </c>
      <c r="O8" s="40">
        <f>COUNTIF(Vertices[Eigenvector Centrality],"&gt;= "&amp;N8)-COUNTIF(Vertices[Eigenvector Centrality],"&gt;="&amp;N9)</f>
        <v>0</v>
      </c>
      <c r="P8" s="39">
        <f t="shared" si="7"/>
        <v>0.8271551818181817</v>
      </c>
      <c r="Q8" s="40">
        <f>COUNTIF(Vertices[PageRank],"&gt;= "&amp;P8)-COUNTIF(Vertices[PageRank],"&gt;="&amp;P9)</f>
        <v>2</v>
      </c>
      <c r="R8" s="39">
        <f t="shared" si="8"/>
        <v>0.05454545454545455</v>
      </c>
      <c r="S8" s="45">
        <f>COUNTIF(Vertices[Clustering Coefficient],"&gt;= "&amp;R8)-COUNTIF(Vertices[Clustering Coefficient],"&gt;="&amp;R9)</f>
        <v>1</v>
      </c>
      <c r="T8" s="39" t="e">
        <f ca="1" t="shared" si="9"/>
        <v>#REF!</v>
      </c>
      <c r="U8" s="40" t="e">
        <f ca="1" t="shared" si="0"/>
        <v>#REF!</v>
      </c>
    </row>
    <row r="9" spans="1:21" ht="15">
      <c r="A9" s="130"/>
      <c r="B9" s="130"/>
      <c r="D9" s="34">
        <f t="shared" si="1"/>
        <v>0</v>
      </c>
      <c r="E9" s="3">
        <f>COUNTIF(Vertices[Degree],"&gt;= "&amp;D9)-COUNTIF(Vertices[Degree],"&gt;="&amp;D10)</f>
        <v>0</v>
      </c>
      <c r="F9" s="41">
        <f t="shared" si="2"/>
        <v>1.1454545454545453</v>
      </c>
      <c r="G9" s="42">
        <f>COUNTIF(Vertices[In-Degree],"&gt;= "&amp;F9)-COUNTIF(Vertices[In-Degree],"&gt;="&amp;F10)</f>
        <v>0</v>
      </c>
      <c r="H9" s="41">
        <f t="shared" si="3"/>
        <v>0.8909090909090907</v>
      </c>
      <c r="I9" s="42">
        <f>COUNTIF(Vertices[Out-Degree],"&gt;= "&amp;H9)-COUNTIF(Vertices[Out-Degree],"&gt;="&amp;H10)</f>
        <v>11</v>
      </c>
      <c r="J9" s="41">
        <f t="shared" si="4"/>
        <v>38.43636363636364</v>
      </c>
      <c r="K9" s="42">
        <f>COUNTIF(Vertices[Betweenness Centrality],"&gt;= "&amp;J9)-COUNTIF(Vertices[Betweenness Centrality],"&gt;="&amp;J10)</f>
        <v>0</v>
      </c>
      <c r="L9" s="41">
        <f t="shared" si="5"/>
        <v>0.003535381818181819</v>
      </c>
      <c r="M9" s="42">
        <f>COUNTIF(Vertices[Closeness Centrality],"&gt;= "&amp;L9)-COUNTIF(Vertices[Closeness Centrality],"&gt;="&amp;L10)</f>
        <v>0</v>
      </c>
      <c r="N9" s="41">
        <f t="shared" si="6"/>
        <v>0.01640074545454545</v>
      </c>
      <c r="O9" s="42">
        <f>COUNTIF(Vertices[Eigenvector Centrality],"&gt;= "&amp;N9)-COUNTIF(Vertices[Eigenvector Centrality],"&gt;="&amp;N10)</f>
        <v>0</v>
      </c>
      <c r="P9" s="41">
        <f t="shared" si="7"/>
        <v>0.8942965454545453</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9</v>
      </c>
      <c r="D10" s="34">
        <f t="shared" si="1"/>
        <v>0</v>
      </c>
      <c r="E10" s="3">
        <f>COUNTIF(Vertices[Degree],"&gt;= "&amp;D10)-COUNTIF(Vertices[Degree],"&gt;="&amp;D11)</f>
        <v>0</v>
      </c>
      <c r="F10" s="39">
        <f t="shared" si="2"/>
        <v>1.3090909090909089</v>
      </c>
      <c r="G10" s="40">
        <f>COUNTIF(Vertices[In-Degree],"&gt;= "&amp;F10)-COUNTIF(Vertices[In-Degree],"&gt;="&amp;F11)</f>
        <v>0</v>
      </c>
      <c r="H10" s="39">
        <f t="shared" si="3"/>
        <v>1.0181818181818179</v>
      </c>
      <c r="I10" s="40">
        <f>COUNTIF(Vertices[Out-Degree],"&gt;= "&amp;H10)-COUNTIF(Vertices[Out-Degree],"&gt;="&amp;H11)</f>
        <v>0</v>
      </c>
      <c r="J10" s="39">
        <f t="shared" si="4"/>
        <v>43.92727272727273</v>
      </c>
      <c r="K10" s="40">
        <f>COUNTIF(Vertices[Betweenness Centrality],"&gt;= "&amp;J10)-COUNTIF(Vertices[Betweenness Centrality],"&gt;="&amp;J11)</f>
        <v>3</v>
      </c>
      <c r="L10" s="39">
        <f t="shared" si="5"/>
        <v>0.004040436363636365</v>
      </c>
      <c r="M10" s="40">
        <f>COUNTIF(Vertices[Closeness Centrality],"&gt;= "&amp;L10)-COUNTIF(Vertices[Closeness Centrality],"&gt;="&amp;L11)</f>
        <v>0</v>
      </c>
      <c r="N10" s="39">
        <f t="shared" si="6"/>
        <v>0.018743709090909087</v>
      </c>
      <c r="O10" s="40">
        <f>COUNTIF(Vertices[Eigenvector Centrality],"&gt;= "&amp;N10)-COUNTIF(Vertices[Eigenvector Centrality],"&gt;="&amp;N11)</f>
        <v>0</v>
      </c>
      <c r="P10" s="39">
        <f t="shared" si="7"/>
        <v>0.9614379090909089</v>
      </c>
      <c r="Q10" s="40">
        <f>COUNTIF(Vertices[PageRank],"&gt;= "&amp;P10)-COUNTIF(Vertices[PageRank],"&gt;="&amp;P11)</f>
        <v>5</v>
      </c>
      <c r="R10" s="39">
        <f t="shared" si="8"/>
        <v>0.07272727272727274</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1.4727272727272724</v>
      </c>
      <c r="G11" s="42">
        <f>COUNTIF(Vertices[In-Degree],"&gt;= "&amp;F11)-COUNTIF(Vertices[In-Degree],"&gt;="&amp;F12)</f>
        <v>0</v>
      </c>
      <c r="H11" s="41">
        <f t="shared" si="3"/>
        <v>1.145454545454545</v>
      </c>
      <c r="I11" s="42">
        <f>COUNTIF(Vertices[Out-Degree],"&gt;= "&amp;H11)-COUNTIF(Vertices[Out-Degree],"&gt;="&amp;H12)</f>
        <v>0</v>
      </c>
      <c r="J11" s="41">
        <f t="shared" si="4"/>
        <v>49.41818181818182</v>
      </c>
      <c r="K11" s="42">
        <f>COUNTIF(Vertices[Betweenness Centrality],"&gt;= "&amp;J11)-COUNTIF(Vertices[Betweenness Centrality],"&gt;="&amp;J12)</f>
        <v>0</v>
      </c>
      <c r="L11" s="41">
        <f t="shared" si="5"/>
        <v>0.00454549090909091</v>
      </c>
      <c r="M11" s="42">
        <f>COUNTIF(Vertices[Closeness Centrality],"&gt;= "&amp;L11)-COUNTIF(Vertices[Closeness Centrality],"&gt;="&amp;L12)</f>
        <v>0</v>
      </c>
      <c r="N11" s="41">
        <f t="shared" si="6"/>
        <v>0.021086672727272722</v>
      </c>
      <c r="O11" s="42">
        <f>COUNTIF(Vertices[Eigenvector Centrality],"&gt;= "&amp;N11)-COUNTIF(Vertices[Eigenvector Centrality],"&gt;="&amp;N12)</f>
        <v>3</v>
      </c>
      <c r="P11" s="41">
        <f t="shared" si="7"/>
        <v>1.0285792727272725</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0.030303030303030304</v>
      </c>
      <c r="D12" s="34">
        <f t="shared" si="1"/>
        <v>0</v>
      </c>
      <c r="E12" s="3">
        <f>COUNTIF(Vertices[Degree],"&gt;= "&amp;D12)-COUNTIF(Vertices[Degree],"&gt;="&amp;D13)</f>
        <v>0</v>
      </c>
      <c r="F12" s="39">
        <f t="shared" si="2"/>
        <v>1.636363636363636</v>
      </c>
      <c r="G12" s="40">
        <f>COUNTIF(Vertices[In-Degree],"&gt;= "&amp;F12)-COUNTIF(Vertices[In-Degree],"&gt;="&amp;F13)</f>
        <v>0</v>
      </c>
      <c r="H12" s="39">
        <f t="shared" si="3"/>
        <v>1.2727272727272723</v>
      </c>
      <c r="I12" s="40">
        <f>COUNTIF(Vertices[Out-Degree],"&gt;= "&amp;H12)-COUNTIF(Vertices[Out-Degree],"&gt;="&amp;H13)</f>
        <v>0</v>
      </c>
      <c r="J12" s="39">
        <f t="shared" si="4"/>
        <v>54.909090909090914</v>
      </c>
      <c r="K12" s="40">
        <f>COUNTIF(Vertices[Betweenness Centrality],"&gt;= "&amp;J12)-COUNTIF(Vertices[Betweenness Centrality],"&gt;="&amp;J13)</f>
        <v>0</v>
      </c>
      <c r="L12" s="39">
        <f t="shared" si="5"/>
        <v>0.005050545454545456</v>
      </c>
      <c r="M12" s="40">
        <f>COUNTIF(Vertices[Closeness Centrality],"&gt;= "&amp;L12)-COUNTIF(Vertices[Closeness Centrality],"&gt;="&amp;L13)</f>
        <v>0</v>
      </c>
      <c r="N12" s="39">
        <f t="shared" si="6"/>
        <v>0.023429636363636357</v>
      </c>
      <c r="O12" s="40">
        <f>COUNTIF(Vertices[Eigenvector Centrality],"&gt;= "&amp;N12)-COUNTIF(Vertices[Eigenvector Centrality],"&gt;="&amp;N13)</f>
        <v>7</v>
      </c>
      <c r="P12" s="39">
        <f t="shared" si="7"/>
        <v>1.095720636363636</v>
      </c>
      <c r="Q12" s="40">
        <f>COUNTIF(Vertices[PageRank],"&gt;= "&amp;P12)-COUNTIF(Vertices[PageRank],"&gt;="&amp;P13)</f>
        <v>1</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0.058823529411764705</v>
      </c>
      <c r="D13" s="34">
        <f t="shared" si="1"/>
        <v>0</v>
      </c>
      <c r="E13" s="3">
        <f>COUNTIF(Vertices[Degree],"&gt;= "&amp;D13)-COUNTIF(Vertices[Degree],"&gt;="&amp;D14)</f>
        <v>0</v>
      </c>
      <c r="F13" s="41">
        <f t="shared" si="2"/>
        <v>1.7999999999999996</v>
      </c>
      <c r="G13" s="42">
        <f>COUNTIF(Vertices[In-Degree],"&gt;= "&amp;F13)-COUNTIF(Vertices[In-Degree],"&gt;="&amp;F14)</f>
        <v>0</v>
      </c>
      <c r="H13" s="41">
        <f t="shared" si="3"/>
        <v>1.3999999999999995</v>
      </c>
      <c r="I13" s="42">
        <f>COUNTIF(Vertices[Out-Degree],"&gt;= "&amp;H13)-COUNTIF(Vertices[Out-Degree],"&gt;="&amp;H14)</f>
        <v>0</v>
      </c>
      <c r="J13" s="41">
        <f t="shared" si="4"/>
        <v>60.400000000000006</v>
      </c>
      <c r="K13" s="42">
        <f>COUNTIF(Vertices[Betweenness Centrality],"&gt;= "&amp;J13)-COUNTIF(Vertices[Betweenness Centrality],"&gt;="&amp;J14)</f>
        <v>0</v>
      </c>
      <c r="L13" s="41">
        <f t="shared" si="5"/>
        <v>0.005555600000000002</v>
      </c>
      <c r="M13" s="42">
        <f>COUNTIF(Vertices[Closeness Centrality],"&gt;= "&amp;L13)-COUNTIF(Vertices[Closeness Centrality],"&gt;="&amp;L14)</f>
        <v>0</v>
      </c>
      <c r="N13" s="41">
        <f t="shared" si="6"/>
        <v>0.025772599999999993</v>
      </c>
      <c r="O13" s="42">
        <f>COUNTIF(Vertices[Eigenvector Centrality],"&gt;= "&amp;N13)-COUNTIF(Vertices[Eigenvector Centrality],"&gt;="&amp;N14)</f>
        <v>0</v>
      </c>
      <c r="P13" s="41">
        <f t="shared" si="7"/>
        <v>1.1628619999999996</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1.9636363636363632</v>
      </c>
      <c r="G14" s="40">
        <f>COUNTIF(Vertices[In-Degree],"&gt;= "&amp;F14)-COUNTIF(Vertices[In-Degree],"&gt;="&amp;F15)</f>
        <v>4</v>
      </c>
      <c r="H14" s="39">
        <f t="shared" si="3"/>
        <v>1.5272727272727267</v>
      </c>
      <c r="I14" s="40">
        <f>COUNTIF(Vertices[Out-Degree],"&gt;= "&amp;H14)-COUNTIF(Vertices[Out-Degree],"&gt;="&amp;H15)</f>
        <v>0</v>
      </c>
      <c r="J14" s="39">
        <f t="shared" si="4"/>
        <v>65.89090909090909</v>
      </c>
      <c r="K14" s="40">
        <f>COUNTIF(Vertices[Betweenness Centrality],"&gt;= "&amp;J14)-COUNTIF(Vertices[Betweenness Centrality],"&gt;="&amp;J15)</f>
        <v>1</v>
      </c>
      <c r="L14" s="39">
        <f t="shared" si="5"/>
        <v>0.006060654545454547</v>
      </c>
      <c r="M14" s="40">
        <f>COUNTIF(Vertices[Closeness Centrality],"&gt;= "&amp;L14)-COUNTIF(Vertices[Closeness Centrality],"&gt;="&amp;L15)</f>
        <v>0</v>
      </c>
      <c r="N14" s="39">
        <f t="shared" si="6"/>
        <v>0.028115563636363628</v>
      </c>
      <c r="O14" s="40">
        <f>COUNTIF(Vertices[Eigenvector Centrality],"&gt;= "&amp;N14)-COUNTIF(Vertices[Eigenvector Centrality],"&gt;="&amp;N15)</f>
        <v>0</v>
      </c>
      <c r="P14" s="39">
        <f t="shared" si="7"/>
        <v>1.2300033636363632</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6</v>
      </c>
      <c r="D15" s="34">
        <f t="shared" si="1"/>
        <v>0</v>
      </c>
      <c r="E15" s="3">
        <f>COUNTIF(Vertices[Degree],"&gt;= "&amp;D15)-COUNTIF(Vertices[Degree],"&gt;="&amp;D16)</f>
        <v>0</v>
      </c>
      <c r="F15" s="41">
        <f t="shared" si="2"/>
        <v>2.127272727272727</v>
      </c>
      <c r="G15" s="42">
        <f>COUNTIF(Vertices[In-Degree],"&gt;= "&amp;F15)-COUNTIF(Vertices[In-Degree],"&gt;="&amp;F16)</f>
        <v>0</v>
      </c>
      <c r="H15" s="41">
        <f t="shared" si="3"/>
        <v>1.6545454545454539</v>
      </c>
      <c r="I15" s="42">
        <f>COUNTIF(Vertices[Out-Degree],"&gt;= "&amp;H15)-COUNTIF(Vertices[Out-Degree],"&gt;="&amp;H16)</f>
        <v>0</v>
      </c>
      <c r="J15" s="41">
        <f t="shared" si="4"/>
        <v>71.38181818181818</v>
      </c>
      <c r="K15" s="42">
        <f>COUNTIF(Vertices[Betweenness Centrality],"&gt;= "&amp;J15)-COUNTIF(Vertices[Betweenness Centrality],"&gt;="&amp;J16)</f>
        <v>0</v>
      </c>
      <c r="L15" s="41">
        <f t="shared" si="5"/>
        <v>0.006565709090909093</v>
      </c>
      <c r="M15" s="42">
        <f>COUNTIF(Vertices[Closeness Centrality],"&gt;= "&amp;L15)-COUNTIF(Vertices[Closeness Centrality],"&gt;="&amp;L16)</f>
        <v>0</v>
      </c>
      <c r="N15" s="41">
        <f t="shared" si="6"/>
        <v>0.030458527272727264</v>
      </c>
      <c r="O15" s="42">
        <f>COUNTIF(Vertices[Eigenvector Centrality],"&gt;= "&amp;N15)-COUNTIF(Vertices[Eigenvector Centrality],"&gt;="&amp;N16)</f>
        <v>0</v>
      </c>
      <c r="P15" s="41">
        <f t="shared" si="7"/>
        <v>1.2971447272727268</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5</v>
      </c>
      <c r="D16" s="34">
        <f t="shared" si="1"/>
        <v>0</v>
      </c>
      <c r="E16" s="3">
        <f>COUNTIF(Vertices[Degree],"&gt;= "&amp;D16)-COUNTIF(Vertices[Degree],"&gt;="&amp;D17)</f>
        <v>0</v>
      </c>
      <c r="F16" s="39">
        <f t="shared" si="2"/>
        <v>2.2909090909090906</v>
      </c>
      <c r="G16" s="40">
        <f>COUNTIF(Vertices[In-Degree],"&gt;= "&amp;F16)-COUNTIF(Vertices[In-Degree],"&gt;="&amp;F17)</f>
        <v>0</v>
      </c>
      <c r="H16" s="39">
        <f t="shared" si="3"/>
        <v>1.781818181818181</v>
      </c>
      <c r="I16" s="40">
        <f>COUNTIF(Vertices[Out-Degree],"&gt;= "&amp;H16)-COUNTIF(Vertices[Out-Degree],"&gt;="&amp;H17)</f>
        <v>0</v>
      </c>
      <c r="J16" s="39">
        <f t="shared" si="4"/>
        <v>76.87272727272726</v>
      </c>
      <c r="K16" s="40">
        <f>COUNTIF(Vertices[Betweenness Centrality],"&gt;= "&amp;J16)-COUNTIF(Vertices[Betweenness Centrality],"&gt;="&amp;J17)</f>
        <v>0</v>
      </c>
      <c r="L16" s="39">
        <f t="shared" si="5"/>
        <v>0.007070763636363639</v>
      </c>
      <c r="M16" s="40">
        <f>COUNTIF(Vertices[Closeness Centrality],"&gt;= "&amp;L16)-COUNTIF(Vertices[Closeness Centrality],"&gt;="&amp;L17)</f>
        <v>0</v>
      </c>
      <c r="N16" s="39">
        <f t="shared" si="6"/>
        <v>0.0328014909090909</v>
      </c>
      <c r="O16" s="40">
        <f>COUNTIF(Vertices[Eigenvector Centrality],"&gt;= "&amp;N16)-COUNTIF(Vertices[Eigenvector Centrality],"&gt;="&amp;N17)</f>
        <v>0</v>
      </c>
      <c r="P16" s="39">
        <f t="shared" si="7"/>
        <v>1.3642860909090904</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24</v>
      </c>
      <c r="D17" s="34">
        <f t="shared" si="1"/>
        <v>0</v>
      </c>
      <c r="E17" s="3">
        <f>COUNTIF(Vertices[Degree],"&gt;= "&amp;D17)-COUNTIF(Vertices[Degree],"&gt;="&amp;D18)</f>
        <v>0</v>
      </c>
      <c r="F17" s="41">
        <f t="shared" si="2"/>
        <v>2.454545454545454</v>
      </c>
      <c r="G17" s="42">
        <f>COUNTIF(Vertices[In-Degree],"&gt;= "&amp;F17)-COUNTIF(Vertices[In-Degree],"&gt;="&amp;F18)</f>
        <v>0</v>
      </c>
      <c r="H17" s="41">
        <f t="shared" si="3"/>
        <v>1.9090909090909083</v>
      </c>
      <c r="I17" s="42">
        <f>COUNTIF(Vertices[Out-Degree],"&gt;= "&amp;H17)-COUNTIF(Vertices[Out-Degree],"&gt;="&amp;H18)</f>
        <v>4</v>
      </c>
      <c r="J17" s="41">
        <f t="shared" si="4"/>
        <v>82.36363636363635</v>
      </c>
      <c r="K17" s="42">
        <f>COUNTIF(Vertices[Betweenness Centrality],"&gt;= "&amp;J17)-COUNTIF(Vertices[Betweenness Centrality],"&gt;="&amp;J18)</f>
        <v>0</v>
      </c>
      <c r="L17" s="41">
        <f t="shared" si="5"/>
        <v>0.007575818181818184</v>
      </c>
      <c r="M17" s="42">
        <f>COUNTIF(Vertices[Closeness Centrality],"&gt;= "&amp;L17)-COUNTIF(Vertices[Closeness Centrality],"&gt;="&amp;L18)</f>
        <v>0</v>
      </c>
      <c r="N17" s="41">
        <f t="shared" si="6"/>
        <v>0.03514445454545454</v>
      </c>
      <c r="O17" s="42">
        <f>COUNTIF(Vertices[Eigenvector Centrality],"&gt;= "&amp;N17)-COUNTIF(Vertices[Eigenvector Centrality],"&gt;="&amp;N18)</f>
        <v>0</v>
      </c>
      <c r="P17" s="41">
        <f t="shared" si="7"/>
        <v>1.431427454545454</v>
      </c>
      <c r="Q17" s="42">
        <f>COUNTIF(Vertices[PageRank],"&gt;= "&amp;P17)-COUNTIF(Vertices[PageRank],"&gt;="&amp;P18)</f>
        <v>0</v>
      </c>
      <c r="R17" s="41">
        <f t="shared" si="8"/>
        <v>0.13636363636363638</v>
      </c>
      <c r="S17" s="46">
        <f>COUNTIF(Vertices[Clustering Coefficient],"&gt;= "&amp;R17)-COUNTIF(Vertices[Clustering Coefficient],"&gt;="&amp;R18)</f>
        <v>1</v>
      </c>
      <c r="T17" s="41" t="e">
        <f ca="1" t="shared" si="9"/>
        <v>#REF!</v>
      </c>
      <c r="U17" s="42" t="e">
        <f ca="1" t="shared" si="0"/>
        <v>#REF!</v>
      </c>
    </row>
    <row r="18" spans="1:21" ht="15">
      <c r="A18" s="36" t="s">
        <v>155</v>
      </c>
      <c r="B18" s="36">
        <v>42</v>
      </c>
      <c r="D18" s="34">
        <f t="shared" si="1"/>
        <v>0</v>
      </c>
      <c r="E18" s="3">
        <f>COUNTIF(Vertices[Degree],"&gt;= "&amp;D18)-COUNTIF(Vertices[Degree],"&gt;="&amp;D19)</f>
        <v>0</v>
      </c>
      <c r="F18" s="39">
        <f t="shared" si="2"/>
        <v>2.6181818181818177</v>
      </c>
      <c r="G18" s="40">
        <f>COUNTIF(Vertices[In-Degree],"&gt;= "&amp;F18)-COUNTIF(Vertices[In-Degree],"&gt;="&amp;F19)</f>
        <v>0</v>
      </c>
      <c r="H18" s="39">
        <f t="shared" si="3"/>
        <v>2.0363636363636357</v>
      </c>
      <c r="I18" s="40">
        <f>COUNTIF(Vertices[Out-Degree],"&gt;= "&amp;H18)-COUNTIF(Vertices[Out-Degree],"&gt;="&amp;H19)</f>
        <v>0</v>
      </c>
      <c r="J18" s="39">
        <f t="shared" si="4"/>
        <v>87.85454545454543</v>
      </c>
      <c r="K18" s="40">
        <f>COUNTIF(Vertices[Betweenness Centrality],"&gt;= "&amp;J18)-COUNTIF(Vertices[Betweenness Centrality],"&gt;="&amp;J19)</f>
        <v>0</v>
      </c>
      <c r="L18" s="39">
        <f t="shared" si="5"/>
        <v>0.00808087272727273</v>
      </c>
      <c r="M18" s="40">
        <f>COUNTIF(Vertices[Closeness Centrality],"&gt;= "&amp;L18)-COUNTIF(Vertices[Closeness Centrality],"&gt;="&amp;L19)</f>
        <v>0</v>
      </c>
      <c r="N18" s="39">
        <f t="shared" si="6"/>
        <v>0.03748741818181818</v>
      </c>
      <c r="O18" s="40">
        <f>COUNTIF(Vertices[Eigenvector Centrality],"&gt;= "&amp;N18)-COUNTIF(Vertices[Eigenvector Centrality],"&gt;="&amp;N19)</f>
        <v>0</v>
      </c>
      <c r="P18" s="39">
        <f t="shared" si="7"/>
        <v>1.4985688181818175</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2.7818181818181813</v>
      </c>
      <c r="G19" s="42">
        <f>COUNTIF(Vertices[In-Degree],"&gt;= "&amp;F19)-COUNTIF(Vertices[In-Degree],"&gt;="&amp;F20)</f>
        <v>0</v>
      </c>
      <c r="H19" s="41">
        <f t="shared" si="3"/>
        <v>2.163636363636363</v>
      </c>
      <c r="I19" s="42">
        <f>COUNTIF(Vertices[Out-Degree],"&gt;= "&amp;H19)-COUNTIF(Vertices[Out-Degree],"&gt;="&amp;H20)</f>
        <v>0</v>
      </c>
      <c r="J19" s="41">
        <f t="shared" si="4"/>
        <v>93.34545454545452</v>
      </c>
      <c r="K19" s="42">
        <f>COUNTIF(Vertices[Betweenness Centrality],"&gt;= "&amp;J19)-COUNTIF(Vertices[Betweenness Centrality],"&gt;="&amp;J20)</f>
        <v>0</v>
      </c>
      <c r="L19" s="41">
        <f t="shared" si="5"/>
        <v>0.008585927272727275</v>
      </c>
      <c r="M19" s="42">
        <f>COUNTIF(Vertices[Closeness Centrality],"&gt;= "&amp;L19)-COUNTIF(Vertices[Closeness Centrality],"&gt;="&amp;L20)</f>
        <v>0</v>
      </c>
      <c r="N19" s="41">
        <f t="shared" si="6"/>
        <v>0.03983038181818182</v>
      </c>
      <c r="O19" s="42">
        <f>COUNTIF(Vertices[Eigenvector Centrality],"&gt;= "&amp;N19)-COUNTIF(Vertices[Eigenvector Centrality],"&gt;="&amp;N20)</f>
        <v>1</v>
      </c>
      <c r="P19" s="41">
        <f t="shared" si="7"/>
        <v>1.5657101818181811</v>
      </c>
      <c r="Q19" s="42">
        <f>COUNTIF(Vertices[PageRank],"&gt;= "&amp;P19)-COUNTIF(Vertices[PageRank],"&gt;="&amp;P20)</f>
        <v>1</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5</v>
      </c>
      <c r="D20" s="34">
        <f t="shared" si="1"/>
        <v>0</v>
      </c>
      <c r="E20" s="3">
        <f>COUNTIF(Vertices[Degree],"&gt;= "&amp;D20)-COUNTIF(Vertices[Degree],"&gt;="&amp;D21)</f>
        <v>0</v>
      </c>
      <c r="F20" s="39">
        <f t="shared" si="2"/>
        <v>2.945454545454545</v>
      </c>
      <c r="G20" s="40">
        <f>COUNTIF(Vertices[In-Degree],"&gt;= "&amp;F20)-COUNTIF(Vertices[In-Degree],"&gt;="&amp;F21)</f>
        <v>0</v>
      </c>
      <c r="H20" s="39">
        <f t="shared" si="3"/>
        <v>2.2909090909090906</v>
      </c>
      <c r="I20" s="40">
        <f>COUNTIF(Vertices[Out-Degree],"&gt;= "&amp;H20)-COUNTIF(Vertices[Out-Degree],"&gt;="&amp;H21)</f>
        <v>0</v>
      </c>
      <c r="J20" s="39">
        <f t="shared" si="4"/>
        <v>98.8363636363636</v>
      </c>
      <c r="K20" s="40">
        <f>COUNTIF(Vertices[Betweenness Centrality],"&gt;= "&amp;J20)-COUNTIF(Vertices[Betweenness Centrality],"&gt;="&amp;J21)</f>
        <v>0</v>
      </c>
      <c r="L20" s="39">
        <f t="shared" si="5"/>
        <v>0.00909098181818182</v>
      </c>
      <c r="M20" s="40">
        <f>COUNTIF(Vertices[Closeness Centrality],"&gt;= "&amp;L20)-COUNTIF(Vertices[Closeness Centrality],"&gt;="&amp;L21)</f>
        <v>0</v>
      </c>
      <c r="N20" s="39">
        <f t="shared" si="6"/>
        <v>0.04217334545454546</v>
      </c>
      <c r="O20" s="40">
        <f>COUNTIF(Vertices[Eigenvector Centrality],"&gt;= "&amp;N20)-COUNTIF(Vertices[Eigenvector Centrality],"&gt;="&amp;N21)</f>
        <v>6</v>
      </c>
      <c r="P20" s="39">
        <f t="shared" si="7"/>
        <v>1.6328515454545447</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157</v>
      </c>
      <c r="B21" s="36">
        <v>2.344234</v>
      </c>
      <c r="D21" s="34">
        <f t="shared" si="1"/>
        <v>0</v>
      </c>
      <c r="E21" s="3">
        <f>COUNTIF(Vertices[Degree],"&gt;= "&amp;D21)-COUNTIF(Vertices[Degree],"&gt;="&amp;D22)</f>
        <v>0</v>
      </c>
      <c r="F21" s="41">
        <f t="shared" si="2"/>
        <v>3.1090909090909085</v>
      </c>
      <c r="G21" s="42">
        <f>COUNTIF(Vertices[In-Degree],"&gt;= "&amp;F21)-COUNTIF(Vertices[In-Degree],"&gt;="&amp;F22)</f>
        <v>0</v>
      </c>
      <c r="H21" s="41">
        <f t="shared" si="3"/>
        <v>2.418181818181818</v>
      </c>
      <c r="I21" s="42">
        <f>COUNTIF(Vertices[Out-Degree],"&gt;= "&amp;H21)-COUNTIF(Vertices[Out-Degree],"&gt;="&amp;H22)</f>
        <v>0</v>
      </c>
      <c r="J21" s="41">
        <f t="shared" si="4"/>
        <v>104.32727272727269</v>
      </c>
      <c r="K21" s="42">
        <f>COUNTIF(Vertices[Betweenness Centrality],"&gt;= "&amp;J21)-COUNTIF(Vertices[Betweenness Centrality],"&gt;="&amp;J22)</f>
        <v>0</v>
      </c>
      <c r="L21" s="41">
        <f t="shared" si="5"/>
        <v>0.009596036363636366</v>
      </c>
      <c r="M21" s="42">
        <f>COUNTIF(Vertices[Closeness Centrality],"&gt;= "&amp;L21)-COUNTIF(Vertices[Closeness Centrality],"&gt;="&amp;L22)</f>
        <v>0</v>
      </c>
      <c r="N21" s="41">
        <f t="shared" si="6"/>
        <v>0.0445163090909091</v>
      </c>
      <c r="O21" s="42">
        <f>COUNTIF(Vertices[Eigenvector Centrality],"&gt;= "&amp;N21)-COUNTIF(Vertices[Eigenvector Centrality],"&gt;="&amp;N22)</f>
        <v>0</v>
      </c>
      <c r="P21" s="41">
        <f t="shared" si="7"/>
        <v>1.6999929090909083</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3.272727272727272</v>
      </c>
      <c r="G22" s="40">
        <f>COUNTIF(Vertices[In-Degree],"&gt;= "&amp;F22)-COUNTIF(Vertices[In-Degree],"&gt;="&amp;F23)</f>
        <v>0</v>
      </c>
      <c r="H22" s="39">
        <f t="shared" si="3"/>
        <v>2.5454545454545454</v>
      </c>
      <c r="I22" s="40">
        <f>COUNTIF(Vertices[Out-Degree],"&gt;= "&amp;H22)-COUNTIF(Vertices[Out-Degree],"&gt;="&amp;H23)</f>
        <v>0</v>
      </c>
      <c r="J22" s="39">
        <f t="shared" si="4"/>
        <v>109.81818181818177</v>
      </c>
      <c r="K22" s="40">
        <f>COUNTIF(Vertices[Betweenness Centrality],"&gt;= "&amp;J22)-COUNTIF(Vertices[Betweenness Centrality],"&gt;="&amp;J23)</f>
        <v>0</v>
      </c>
      <c r="L22" s="39">
        <f t="shared" si="5"/>
        <v>0.010101090909090912</v>
      </c>
      <c r="M22" s="40">
        <f>COUNTIF(Vertices[Closeness Centrality],"&gt;= "&amp;L22)-COUNTIF(Vertices[Closeness Centrality],"&gt;="&amp;L23)</f>
        <v>0</v>
      </c>
      <c r="N22" s="39">
        <f t="shared" si="6"/>
        <v>0.046859272727272736</v>
      </c>
      <c r="O22" s="40">
        <f>COUNTIF(Vertices[Eigenvector Centrality],"&gt;= "&amp;N22)-COUNTIF(Vertices[Eigenvector Centrality],"&gt;="&amp;N23)</f>
        <v>0</v>
      </c>
      <c r="P22" s="39">
        <f t="shared" si="7"/>
        <v>1.7671342727272719</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0.04187192118226601</v>
      </c>
      <c r="D23" s="34">
        <f t="shared" si="1"/>
        <v>0</v>
      </c>
      <c r="E23" s="3">
        <f>COUNTIF(Vertices[Degree],"&gt;= "&amp;D23)-COUNTIF(Vertices[Degree],"&gt;="&amp;D24)</f>
        <v>0</v>
      </c>
      <c r="F23" s="41">
        <f t="shared" si="2"/>
        <v>3.4363636363636356</v>
      </c>
      <c r="G23" s="42">
        <f>COUNTIF(Vertices[In-Degree],"&gt;= "&amp;F23)-COUNTIF(Vertices[In-Degree],"&gt;="&amp;F24)</f>
        <v>0</v>
      </c>
      <c r="H23" s="41">
        <f t="shared" si="3"/>
        <v>2.672727272727273</v>
      </c>
      <c r="I23" s="42">
        <f>COUNTIF(Vertices[Out-Degree],"&gt;= "&amp;H23)-COUNTIF(Vertices[Out-Degree],"&gt;="&amp;H24)</f>
        <v>0</v>
      </c>
      <c r="J23" s="41">
        <f t="shared" si="4"/>
        <v>115.30909090909086</v>
      </c>
      <c r="K23" s="42">
        <f>COUNTIF(Vertices[Betweenness Centrality],"&gt;= "&amp;J23)-COUNTIF(Vertices[Betweenness Centrality],"&gt;="&amp;J24)</f>
        <v>0</v>
      </c>
      <c r="L23" s="41">
        <f t="shared" si="5"/>
        <v>0.010606145454545458</v>
      </c>
      <c r="M23" s="42">
        <f>COUNTIF(Vertices[Closeness Centrality],"&gt;= "&amp;L23)-COUNTIF(Vertices[Closeness Centrality],"&gt;="&amp;L24)</f>
        <v>0</v>
      </c>
      <c r="N23" s="41">
        <f t="shared" si="6"/>
        <v>0.049202236363636374</v>
      </c>
      <c r="O23" s="42">
        <f>COUNTIF(Vertices[Eigenvector Centrality],"&gt;= "&amp;N23)-COUNTIF(Vertices[Eigenvector Centrality],"&gt;="&amp;N24)</f>
        <v>0</v>
      </c>
      <c r="P23" s="41">
        <f t="shared" si="7"/>
        <v>1.8342756363636354</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672</v>
      </c>
      <c r="B24" s="36">
        <v>0.421458</v>
      </c>
      <c r="D24" s="34">
        <f t="shared" si="1"/>
        <v>0</v>
      </c>
      <c r="E24" s="3">
        <f>COUNTIF(Vertices[Degree],"&gt;= "&amp;D24)-COUNTIF(Vertices[Degree],"&gt;="&amp;D25)</f>
        <v>0</v>
      </c>
      <c r="F24" s="39">
        <f t="shared" si="2"/>
        <v>3.599999999999999</v>
      </c>
      <c r="G24" s="40">
        <f>COUNTIF(Vertices[In-Degree],"&gt;= "&amp;F24)-COUNTIF(Vertices[In-Degree],"&gt;="&amp;F25)</f>
        <v>0</v>
      </c>
      <c r="H24" s="39">
        <f t="shared" si="3"/>
        <v>2.8000000000000003</v>
      </c>
      <c r="I24" s="40">
        <f>COUNTIF(Vertices[Out-Degree],"&gt;= "&amp;H24)-COUNTIF(Vertices[Out-Degree],"&gt;="&amp;H25)</f>
        <v>0</v>
      </c>
      <c r="J24" s="39">
        <f t="shared" si="4"/>
        <v>120.79999999999994</v>
      </c>
      <c r="K24" s="40">
        <f>COUNTIF(Vertices[Betweenness Centrality],"&gt;= "&amp;J24)-COUNTIF(Vertices[Betweenness Centrality],"&gt;="&amp;J25)</f>
        <v>0</v>
      </c>
      <c r="L24" s="39">
        <f t="shared" si="5"/>
        <v>0.011111200000000003</v>
      </c>
      <c r="M24" s="40">
        <f>COUNTIF(Vertices[Closeness Centrality],"&gt;= "&amp;L24)-COUNTIF(Vertices[Closeness Centrality],"&gt;="&amp;L25)</f>
        <v>0</v>
      </c>
      <c r="N24" s="39">
        <f t="shared" si="6"/>
        <v>0.05154520000000001</v>
      </c>
      <c r="O24" s="40">
        <f>COUNTIF(Vertices[Eigenvector Centrality],"&gt;= "&amp;N24)-COUNTIF(Vertices[Eigenvector Centrality],"&gt;="&amp;N25)</f>
        <v>0</v>
      </c>
      <c r="P24" s="39">
        <f t="shared" si="7"/>
        <v>1.901416999999999</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3.763636363636363</v>
      </c>
      <c r="G25" s="42">
        <f>COUNTIF(Vertices[In-Degree],"&gt;= "&amp;F25)-COUNTIF(Vertices[In-Degree],"&gt;="&amp;F26)</f>
        <v>0</v>
      </c>
      <c r="H25" s="41">
        <f t="shared" si="3"/>
        <v>2.9272727272727277</v>
      </c>
      <c r="I25" s="42">
        <f>COUNTIF(Vertices[Out-Degree],"&gt;= "&amp;H25)-COUNTIF(Vertices[Out-Degree],"&gt;="&amp;H26)</f>
        <v>1</v>
      </c>
      <c r="J25" s="41">
        <f t="shared" si="4"/>
        <v>126.29090909090903</v>
      </c>
      <c r="K25" s="42">
        <f>COUNTIF(Vertices[Betweenness Centrality],"&gt;= "&amp;J25)-COUNTIF(Vertices[Betweenness Centrality],"&gt;="&amp;J26)</f>
        <v>0</v>
      </c>
      <c r="L25" s="41">
        <f t="shared" si="5"/>
        <v>0.011616254545454549</v>
      </c>
      <c r="M25" s="42">
        <f>COUNTIF(Vertices[Closeness Centrality],"&gt;= "&amp;L25)-COUNTIF(Vertices[Closeness Centrality],"&gt;="&amp;L26)</f>
        <v>0</v>
      </c>
      <c r="N25" s="41">
        <f t="shared" si="6"/>
        <v>0.05388816363636365</v>
      </c>
      <c r="O25" s="42">
        <f>COUNTIF(Vertices[Eigenvector Centrality],"&gt;= "&amp;N25)-COUNTIF(Vertices[Eigenvector Centrality],"&gt;="&amp;N26)</f>
        <v>0</v>
      </c>
      <c r="P25" s="41">
        <f t="shared" si="7"/>
        <v>1.9685583636363626</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673</v>
      </c>
      <c r="B26" s="36" t="s">
        <v>674</v>
      </c>
      <c r="D26" s="34">
        <f t="shared" si="1"/>
        <v>0</v>
      </c>
      <c r="E26" s="3">
        <f>COUNTIF(Vertices[Degree],"&gt;= "&amp;D26)-COUNTIF(Vertices[Degree],"&gt;="&amp;D28)</f>
        <v>0</v>
      </c>
      <c r="F26" s="39">
        <f t="shared" si="2"/>
        <v>3.9272727272727264</v>
      </c>
      <c r="G26" s="40">
        <f>COUNTIF(Vertices[In-Degree],"&gt;= "&amp;F26)-COUNTIF(Vertices[In-Degree],"&gt;="&amp;F28)</f>
        <v>0</v>
      </c>
      <c r="H26" s="39">
        <f t="shared" si="3"/>
        <v>3.054545454545455</v>
      </c>
      <c r="I26" s="40">
        <f>COUNTIF(Vertices[Out-Degree],"&gt;= "&amp;H26)-COUNTIF(Vertices[Out-Degree],"&gt;="&amp;H28)</f>
        <v>0</v>
      </c>
      <c r="J26" s="39">
        <f t="shared" si="4"/>
        <v>131.78181818181812</v>
      </c>
      <c r="K26" s="40">
        <f>COUNTIF(Vertices[Betweenness Centrality],"&gt;= "&amp;J26)-COUNTIF(Vertices[Betweenness Centrality],"&gt;="&amp;J28)</f>
        <v>0</v>
      </c>
      <c r="L26" s="39">
        <f t="shared" si="5"/>
        <v>0.012121309090909095</v>
      </c>
      <c r="M26" s="40">
        <f>COUNTIF(Vertices[Closeness Centrality],"&gt;= "&amp;L26)-COUNTIF(Vertices[Closeness Centrality],"&gt;="&amp;L28)</f>
        <v>0</v>
      </c>
      <c r="N26" s="39">
        <f t="shared" si="6"/>
        <v>0.05623112727272729</v>
      </c>
      <c r="O26" s="40">
        <f>COUNTIF(Vertices[Eigenvector Centrality],"&gt;= "&amp;N26)-COUNTIF(Vertices[Eigenvector Centrality],"&gt;="&amp;N28)</f>
        <v>0</v>
      </c>
      <c r="P26" s="39">
        <f t="shared" si="7"/>
        <v>2.035699727272726</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-3</v>
      </c>
      <c r="H27" s="78"/>
      <c r="I27" s="79">
        <f>COUNTIF(Vertices[Out-Degree],"&gt;= "&amp;H27)-COUNTIF(Vertices[Out-Degree],"&gt;="&amp;H28)</f>
        <v>-3</v>
      </c>
      <c r="J27" s="78"/>
      <c r="K27" s="79">
        <f>COUNTIF(Vertices[Betweenness Centrality],"&gt;= "&amp;J27)-COUNTIF(Vertices[Betweenness Centrality],"&gt;="&amp;J28)</f>
        <v>-2</v>
      </c>
      <c r="L27" s="78"/>
      <c r="M27" s="79">
        <f>COUNTIF(Vertices[Closeness Centrality],"&gt;= "&amp;L27)-COUNTIF(Vertices[Closeness Centrality],"&gt;="&amp;L28)</f>
        <v>-24</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4.09090909090909</v>
      </c>
      <c r="G28" s="42">
        <f>COUNTIF(Vertices[In-Degree],"&gt;= "&amp;F28)-COUNTIF(Vertices[In-Degree],"&gt;="&amp;F40)</f>
        <v>0</v>
      </c>
      <c r="H28" s="41">
        <f>H26+($H$57-$H$2)/BinDivisor</f>
        <v>3.1818181818181825</v>
      </c>
      <c r="I28" s="42">
        <f>COUNTIF(Vertices[Out-Degree],"&gt;= "&amp;H28)-COUNTIF(Vertices[Out-Degree],"&gt;="&amp;H40)</f>
        <v>0</v>
      </c>
      <c r="J28" s="41">
        <f>J26+($J$57-$J$2)/BinDivisor</f>
        <v>137.27272727272722</v>
      </c>
      <c r="K28" s="42">
        <f>COUNTIF(Vertices[Betweenness Centrality],"&gt;= "&amp;J28)-COUNTIF(Vertices[Betweenness Centrality],"&gt;="&amp;J40)</f>
        <v>0</v>
      </c>
      <c r="L28" s="41">
        <f>L26+($L$57-$L$2)/BinDivisor</f>
        <v>0.01262636363636364</v>
      </c>
      <c r="M28" s="42">
        <f>COUNTIF(Vertices[Closeness Centrality],"&gt;= "&amp;L28)-COUNTIF(Vertices[Closeness Centrality],"&gt;="&amp;L40)</f>
        <v>3</v>
      </c>
      <c r="N28" s="41">
        <f>N26+($N$57-$N$2)/BinDivisor</f>
        <v>0.05857409090909093</v>
      </c>
      <c r="O28" s="42">
        <f>COUNTIF(Vertices[Eigenvector Centrality],"&gt;= "&amp;N28)-COUNTIF(Vertices[Eigenvector Centrality],"&gt;="&amp;N40)</f>
        <v>0</v>
      </c>
      <c r="P28" s="41">
        <f>P26+($P$57-$P$2)/BinDivisor</f>
        <v>2.1028410909090898</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-3</v>
      </c>
      <c r="J38" s="78"/>
      <c r="K38" s="79">
        <f>COUNTIF(Vertices[Betweenness Centrality],"&gt;= "&amp;J38)-COUNTIF(Vertices[Betweenness Centrality],"&gt;="&amp;J40)</f>
        <v>-2</v>
      </c>
      <c r="L38" s="78"/>
      <c r="M38" s="79">
        <f>COUNTIF(Vertices[Closeness Centrality],"&gt;= "&amp;L38)-COUNTIF(Vertices[Closeness Centrality],"&gt;="&amp;L40)</f>
        <v>-21</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-7</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-3</v>
      </c>
      <c r="J39" s="78"/>
      <c r="K39" s="79">
        <f>COUNTIF(Vertices[Betweenness Centrality],"&gt;= "&amp;J39)-COUNTIF(Vertices[Betweenness Centrality],"&gt;="&amp;J40)</f>
        <v>-2</v>
      </c>
      <c r="L39" s="78"/>
      <c r="M39" s="79">
        <f>COUNTIF(Vertices[Closeness Centrality],"&gt;= "&amp;L39)-COUNTIF(Vertices[Closeness Centrality],"&gt;="&amp;L40)</f>
        <v>-21</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-7</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4.254545454545454</v>
      </c>
      <c r="G40" s="40">
        <f>COUNTIF(Vertices[In-Degree],"&gt;= "&amp;F40)-COUNTIF(Vertices[In-Degree],"&gt;="&amp;F41)</f>
        <v>0</v>
      </c>
      <c r="H40" s="39">
        <f>H28+($H$57-$H$2)/BinDivisor</f>
        <v>3.30909090909091</v>
      </c>
      <c r="I40" s="40">
        <f>COUNTIF(Vertices[Out-Degree],"&gt;= "&amp;H40)-COUNTIF(Vertices[Out-Degree],"&gt;="&amp;H41)</f>
        <v>0</v>
      </c>
      <c r="J40" s="39">
        <f>J28+($J$57-$J$2)/BinDivisor</f>
        <v>142.76363636363632</v>
      </c>
      <c r="K40" s="40">
        <f>COUNTIF(Vertices[Betweenness Centrality],"&gt;= "&amp;J40)-COUNTIF(Vertices[Betweenness Centrality],"&gt;="&amp;J41)</f>
        <v>0</v>
      </c>
      <c r="L40" s="39">
        <f>L28+($L$57-$L$2)/BinDivisor</f>
        <v>0.013131418181818186</v>
      </c>
      <c r="M40" s="40">
        <f>COUNTIF(Vertices[Closeness Centrality],"&gt;= "&amp;L40)-COUNTIF(Vertices[Closeness Centrality],"&gt;="&amp;L41)</f>
        <v>0</v>
      </c>
      <c r="N40" s="39">
        <f>N28+($N$57-$N$2)/BinDivisor</f>
        <v>0.06091705454545457</v>
      </c>
      <c r="O40" s="40">
        <f>COUNTIF(Vertices[Eigenvector Centrality],"&gt;= "&amp;N40)-COUNTIF(Vertices[Eigenvector Centrality],"&gt;="&amp;N41)</f>
        <v>0</v>
      </c>
      <c r="P40" s="39">
        <f>P28+($P$57-$P$2)/BinDivisor</f>
        <v>2.1699824545454534</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4.418181818181818</v>
      </c>
      <c r="G41" s="42">
        <f>COUNTIF(Vertices[In-Degree],"&gt;= "&amp;F41)-COUNTIF(Vertices[In-Degree],"&gt;="&amp;F42)</f>
        <v>0</v>
      </c>
      <c r="H41" s="41">
        <f aca="true" t="shared" si="12" ref="H41:H56">H40+($H$57-$H$2)/BinDivisor</f>
        <v>3.4363636363636374</v>
      </c>
      <c r="I41" s="42">
        <f>COUNTIF(Vertices[Out-Degree],"&gt;= "&amp;H41)-COUNTIF(Vertices[Out-Degree],"&gt;="&amp;H42)</f>
        <v>0</v>
      </c>
      <c r="J41" s="41">
        <f aca="true" t="shared" si="13" ref="J41:J56">J40+($J$57-$J$2)/BinDivisor</f>
        <v>148.25454545454542</v>
      </c>
      <c r="K41" s="42">
        <f>COUNTIF(Vertices[Betweenness Centrality],"&gt;= "&amp;J41)-COUNTIF(Vertices[Betweenness Centrality],"&gt;="&amp;J42)</f>
        <v>0</v>
      </c>
      <c r="L41" s="41">
        <f aca="true" t="shared" si="14" ref="L41:L56">L40+($L$57-$L$2)/BinDivisor</f>
        <v>0.013636472727272732</v>
      </c>
      <c r="M41" s="42">
        <f>COUNTIF(Vertices[Closeness Centrality],"&gt;= "&amp;L41)-COUNTIF(Vertices[Closeness Centrality],"&gt;="&amp;L42)</f>
        <v>0</v>
      </c>
      <c r="N41" s="41">
        <f aca="true" t="shared" si="15" ref="N41:N56">N40+($N$57-$N$2)/BinDivisor</f>
        <v>0.0632600181818182</v>
      </c>
      <c r="O41" s="42">
        <f>COUNTIF(Vertices[Eigenvector Centrality],"&gt;= "&amp;N41)-COUNTIF(Vertices[Eigenvector Centrality],"&gt;="&amp;N42)</f>
        <v>0</v>
      </c>
      <c r="P41" s="41">
        <f aca="true" t="shared" si="16" ref="P41:P56">P40+($P$57-$P$2)/BinDivisor</f>
        <v>2.237123818181817</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4.581818181818182</v>
      </c>
      <c r="G42" s="40">
        <f>COUNTIF(Vertices[In-Degree],"&gt;= "&amp;F42)-COUNTIF(Vertices[In-Degree],"&gt;="&amp;F43)</f>
        <v>0</v>
      </c>
      <c r="H42" s="39">
        <f t="shared" si="12"/>
        <v>3.563636363636365</v>
      </c>
      <c r="I42" s="40">
        <f>COUNTIF(Vertices[Out-Degree],"&gt;= "&amp;H42)-COUNTIF(Vertices[Out-Degree],"&gt;="&amp;H43)</f>
        <v>0</v>
      </c>
      <c r="J42" s="39">
        <f t="shared" si="13"/>
        <v>153.74545454545452</v>
      </c>
      <c r="K42" s="40">
        <f>COUNTIF(Vertices[Betweenness Centrality],"&gt;= "&amp;J42)-COUNTIF(Vertices[Betweenness Centrality],"&gt;="&amp;J43)</f>
        <v>0</v>
      </c>
      <c r="L42" s="39">
        <f t="shared" si="14"/>
        <v>0.014141527272727277</v>
      </c>
      <c r="M42" s="40">
        <f>COUNTIF(Vertices[Closeness Centrality],"&gt;= "&amp;L42)-COUNTIF(Vertices[Closeness Centrality],"&gt;="&amp;L43)</f>
        <v>0</v>
      </c>
      <c r="N42" s="39">
        <f t="shared" si="15"/>
        <v>0.06560298181818183</v>
      </c>
      <c r="O42" s="40">
        <f>COUNTIF(Vertices[Eigenvector Centrality],"&gt;= "&amp;N42)-COUNTIF(Vertices[Eigenvector Centrality],"&gt;="&amp;N43)</f>
        <v>0</v>
      </c>
      <c r="P42" s="39">
        <f t="shared" si="16"/>
        <v>2.3042651818181805</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4.745454545454546</v>
      </c>
      <c r="G43" s="42">
        <f>COUNTIF(Vertices[In-Degree],"&gt;= "&amp;F43)-COUNTIF(Vertices[In-Degree],"&gt;="&amp;F44)</f>
        <v>0</v>
      </c>
      <c r="H43" s="41">
        <f t="shared" si="12"/>
        <v>3.6909090909090922</v>
      </c>
      <c r="I43" s="42">
        <f>COUNTIF(Vertices[Out-Degree],"&gt;= "&amp;H43)-COUNTIF(Vertices[Out-Degree],"&gt;="&amp;H44)</f>
        <v>0</v>
      </c>
      <c r="J43" s="41">
        <f t="shared" si="13"/>
        <v>159.23636363636362</v>
      </c>
      <c r="K43" s="42">
        <f>COUNTIF(Vertices[Betweenness Centrality],"&gt;= "&amp;J43)-COUNTIF(Vertices[Betweenness Centrality],"&gt;="&amp;J44)</f>
        <v>0</v>
      </c>
      <c r="L43" s="41">
        <f t="shared" si="14"/>
        <v>0.014646581818181823</v>
      </c>
      <c r="M43" s="42">
        <f>COUNTIF(Vertices[Closeness Centrality],"&gt;= "&amp;L43)-COUNTIF(Vertices[Closeness Centrality],"&gt;="&amp;L44)</f>
        <v>0</v>
      </c>
      <c r="N43" s="41">
        <f t="shared" si="15"/>
        <v>0.06794594545454546</v>
      </c>
      <c r="O43" s="42">
        <f>COUNTIF(Vertices[Eigenvector Centrality],"&gt;= "&amp;N43)-COUNTIF(Vertices[Eigenvector Centrality],"&gt;="&amp;N44)</f>
        <v>0</v>
      </c>
      <c r="P43" s="41">
        <f t="shared" si="16"/>
        <v>2.371406545454544</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4.90909090909091</v>
      </c>
      <c r="G44" s="40">
        <f>COUNTIF(Vertices[In-Degree],"&gt;= "&amp;F44)-COUNTIF(Vertices[In-Degree],"&gt;="&amp;F45)</f>
        <v>1</v>
      </c>
      <c r="H44" s="39">
        <f t="shared" si="12"/>
        <v>3.8181818181818197</v>
      </c>
      <c r="I44" s="40">
        <f>COUNTIF(Vertices[Out-Degree],"&gt;= "&amp;H44)-COUNTIF(Vertices[Out-Degree],"&gt;="&amp;H45)</f>
        <v>0</v>
      </c>
      <c r="J44" s="39">
        <f t="shared" si="13"/>
        <v>164.72727272727272</v>
      </c>
      <c r="K44" s="40">
        <f>COUNTIF(Vertices[Betweenness Centrality],"&gt;= "&amp;J44)-COUNTIF(Vertices[Betweenness Centrality],"&gt;="&amp;J45)</f>
        <v>0</v>
      </c>
      <c r="L44" s="39">
        <f t="shared" si="14"/>
        <v>0.015151636363636369</v>
      </c>
      <c r="M44" s="40">
        <f>COUNTIF(Vertices[Closeness Centrality],"&gt;= "&amp;L44)-COUNTIF(Vertices[Closeness Centrality],"&gt;="&amp;L45)</f>
        <v>0</v>
      </c>
      <c r="N44" s="39">
        <f t="shared" si="15"/>
        <v>0.0702889090909091</v>
      </c>
      <c r="O44" s="40">
        <f>COUNTIF(Vertices[Eigenvector Centrality],"&gt;= "&amp;N44)-COUNTIF(Vertices[Eigenvector Centrality],"&gt;="&amp;N45)</f>
        <v>0</v>
      </c>
      <c r="P44" s="39">
        <f t="shared" si="16"/>
        <v>2.4385479090909077</v>
      </c>
      <c r="Q44" s="40">
        <f>COUNTIF(Vertices[PageRank],"&gt;= "&amp;P44)-COUNTIF(Vertices[PageRank],"&gt;="&amp;P45)</f>
        <v>1</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5.072727272727274</v>
      </c>
      <c r="G45" s="42">
        <f>COUNTIF(Vertices[In-Degree],"&gt;= "&amp;F45)-COUNTIF(Vertices[In-Degree],"&gt;="&amp;F46)</f>
        <v>0</v>
      </c>
      <c r="H45" s="41">
        <f t="shared" si="12"/>
        <v>3.945454545454547</v>
      </c>
      <c r="I45" s="42">
        <f>COUNTIF(Vertices[Out-Degree],"&gt;= "&amp;H45)-COUNTIF(Vertices[Out-Degree],"&gt;="&amp;H46)</f>
        <v>0</v>
      </c>
      <c r="J45" s="41">
        <f t="shared" si="13"/>
        <v>170.21818181818182</v>
      </c>
      <c r="K45" s="42">
        <f>COUNTIF(Vertices[Betweenness Centrality],"&gt;= "&amp;J45)-COUNTIF(Vertices[Betweenness Centrality],"&gt;="&amp;J46)</f>
        <v>0</v>
      </c>
      <c r="L45" s="41">
        <f t="shared" si="14"/>
        <v>0.015656690909090915</v>
      </c>
      <c r="M45" s="42">
        <f>COUNTIF(Vertices[Closeness Centrality],"&gt;= "&amp;L45)-COUNTIF(Vertices[Closeness Centrality],"&gt;="&amp;L46)</f>
        <v>0</v>
      </c>
      <c r="N45" s="41">
        <f t="shared" si="15"/>
        <v>0.07263187272727273</v>
      </c>
      <c r="O45" s="42">
        <f>COUNTIF(Vertices[Eigenvector Centrality],"&gt;= "&amp;N45)-COUNTIF(Vertices[Eigenvector Centrality],"&gt;="&amp;N46)</f>
        <v>0</v>
      </c>
      <c r="P45" s="41">
        <f t="shared" si="16"/>
        <v>2.5056892727272713</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5.236363636363638</v>
      </c>
      <c r="G46" s="40">
        <f>COUNTIF(Vertices[In-Degree],"&gt;= "&amp;F46)-COUNTIF(Vertices[In-Degree],"&gt;="&amp;F47)</f>
        <v>0</v>
      </c>
      <c r="H46" s="39">
        <f t="shared" si="12"/>
        <v>4.072727272727274</v>
      </c>
      <c r="I46" s="40">
        <f>COUNTIF(Vertices[Out-Degree],"&gt;= "&amp;H46)-COUNTIF(Vertices[Out-Degree],"&gt;="&amp;H47)</f>
        <v>0</v>
      </c>
      <c r="J46" s="39">
        <f t="shared" si="13"/>
        <v>175.70909090909092</v>
      </c>
      <c r="K46" s="40">
        <f>COUNTIF(Vertices[Betweenness Centrality],"&gt;= "&amp;J46)-COUNTIF(Vertices[Betweenness Centrality],"&gt;="&amp;J47)</f>
        <v>0</v>
      </c>
      <c r="L46" s="39">
        <f t="shared" si="14"/>
        <v>0.01616174545454546</v>
      </c>
      <c r="M46" s="40">
        <f>COUNTIF(Vertices[Closeness Centrality],"&gt;= "&amp;L46)-COUNTIF(Vertices[Closeness Centrality],"&gt;="&amp;L47)</f>
        <v>0</v>
      </c>
      <c r="N46" s="39">
        <f t="shared" si="15"/>
        <v>0.07497483636363636</v>
      </c>
      <c r="O46" s="40">
        <f>COUNTIF(Vertices[Eigenvector Centrality],"&gt;= "&amp;N46)-COUNTIF(Vertices[Eigenvector Centrality],"&gt;="&amp;N47)</f>
        <v>0</v>
      </c>
      <c r="P46" s="39">
        <f t="shared" si="16"/>
        <v>2.572830636363635</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5.400000000000002</v>
      </c>
      <c r="G47" s="42">
        <f>COUNTIF(Vertices[In-Degree],"&gt;= "&amp;F47)-COUNTIF(Vertices[In-Degree],"&gt;="&amp;F48)</f>
        <v>0</v>
      </c>
      <c r="H47" s="41">
        <f t="shared" si="12"/>
        <v>4.200000000000001</v>
      </c>
      <c r="I47" s="42">
        <f>COUNTIF(Vertices[Out-Degree],"&gt;= "&amp;H47)-COUNTIF(Vertices[Out-Degree],"&gt;="&amp;H48)</f>
        <v>0</v>
      </c>
      <c r="J47" s="41">
        <f t="shared" si="13"/>
        <v>181.20000000000002</v>
      </c>
      <c r="K47" s="42">
        <f>COUNTIF(Vertices[Betweenness Centrality],"&gt;= "&amp;J47)-COUNTIF(Vertices[Betweenness Centrality],"&gt;="&amp;J48)</f>
        <v>0</v>
      </c>
      <c r="L47" s="41">
        <f t="shared" si="14"/>
        <v>0.016666800000000002</v>
      </c>
      <c r="M47" s="42">
        <f>COUNTIF(Vertices[Closeness Centrality],"&gt;= "&amp;L47)-COUNTIF(Vertices[Closeness Centrality],"&gt;="&amp;L48)</f>
        <v>0</v>
      </c>
      <c r="N47" s="41">
        <f t="shared" si="15"/>
        <v>0.07731779999999999</v>
      </c>
      <c r="O47" s="42">
        <f>COUNTIF(Vertices[Eigenvector Centrality],"&gt;= "&amp;N47)-COUNTIF(Vertices[Eigenvector Centrality],"&gt;="&amp;N48)</f>
        <v>0</v>
      </c>
      <c r="P47" s="41">
        <f t="shared" si="16"/>
        <v>2.6399719999999984</v>
      </c>
      <c r="Q47" s="42">
        <f>COUNTIF(Vertices[PageRank],"&gt;= "&amp;P47)-COUNTIF(Vertices[PageRank],"&gt;="&amp;P48)</f>
        <v>0</v>
      </c>
      <c r="R47" s="41">
        <f t="shared" si="17"/>
        <v>0.30000000000000004</v>
      </c>
      <c r="S47" s="46">
        <f>COUNTIF(Vertices[Clustering Coefficient],"&gt;= "&amp;R47)-COUNTIF(Vertices[Clustering Coefficient],"&gt;="&amp;R48)</f>
        <v>1</v>
      </c>
      <c r="T47" s="41" t="e">
        <f ca="1" t="shared" si="18"/>
        <v>#REF!</v>
      </c>
      <c r="U47" s="42" t="e">
        <f ca="1" t="shared" si="0"/>
        <v>#REF!</v>
      </c>
    </row>
    <row r="48" spans="4:21" ht="15">
      <c r="D48" s="34">
        <f t="shared" si="10"/>
        <v>0</v>
      </c>
      <c r="E48" s="3">
        <f>COUNTIF(Vertices[Degree],"&gt;= "&amp;D48)-COUNTIF(Vertices[Degree],"&gt;="&amp;D49)</f>
        <v>0</v>
      </c>
      <c r="F48" s="39">
        <f t="shared" si="11"/>
        <v>5.563636363636366</v>
      </c>
      <c r="G48" s="40">
        <f>COUNTIF(Vertices[In-Degree],"&gt;= "&amp;F48)-COUNTIF(Vertices[In-Degree],"&gt;="&amp;F49)</f>
        <v>0</v>
      </c>
      <c r="H48" s="39">
        <f t="shared" si="12"/>
        <v>4.327272727272728</v>
      </c>
      <c r="I48" s="40">
        <f>COUNTIF(Vertices[Out-Degree],"&gt;= "&amp;H48)-COUNTIF(Vertices[Out-Degree],"&gt;="&amp;H49)</f>
        <v>0</v>
      </c>
      <c r="J48" s="39">
        <f t="shared" si="13"/>
        <v>186.69090909090912</v>
      </c>
      <c r="K48" s="40">
        <f>COUNTIF(Vertices[Betweenness Centrality],"&gt;= "&amp;J48)-COUNTIF(Vertices[Betweenness Centrality],"&gt;="&amp;J49)</f>
        <v>0</v>
      </c>
      <c r="L48" s="39">
        <f t="shared" si="14"/>
        <v>0.017171854545454546</v>
      </c>
      <c r="M48" s="40">
        <f>COUNTIF(Vertices[Closeness Centrality],"&gt;= "&amp;L48)-COUNTIF(Vertices[Closeness Centrality],"&gt;="&amp;L49)</f>
        <v>14</v>
      </c>
      <c r="N48" s="39">
        <f t="shared" si="15"/>
        <v>0.07966076363636362</v>
      </c>
      <c r="O48" s="40">
        <f>COUNTIF(Vertices[Eigenvector Centrality],"&gt;= "&amp;N48)-COUNTIF(Vertices[Eigenvector Centrality],"&gt;="&amp;N49)</f>
        <v>0</v>
      </c>
      <c r="P48" s="39">
        <f t="shared" si="16"/>
        <v>2.707113363636362</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5.72727272727273</v>
      </c>
      <c r="G49" s="42">
        <f>COUNTIF(Vertices[In-Degree],"&gt;= "&amp;F49)-COUNTIF(Vertices[In-Degree],"&gt;="&amp;F50)</f>
        <v>0</v>
      </c>
      <c r="H49" s="41">
        <f t="shared" si="12"/>
        <v>4.454545454545455</v>
      </c>
      <c r="I49" s="42">
        <f>COUNTIF(Vertices[Out-Degree],"&gt;= "&amp;H49)-COUNTIF(Vertices[Out-Degree],"&gt;="&amp;H50)</f>
        <v>0</v>
      </c>
      <c r="J49" s="41">
        <f t="shared" si="13"/>
        <v>192.18181818181822</v>
      </c>
      <c r="K49" s="42">
        <f>COUNTIF(Vertices[Betweenness Centrality],"&gt;= "&amp;J49)-COUNTIF(Vertices[Betweenness Centrality],"&gt;="&amp;J50)</f>
        <v>0</v>
      </c>
      <c r="L49" s="41">
        <f t="shared" si="14"/>
        <v>0.01767690909090909</v>
      </c>
      <c r="M49" s="42">
        <f>COUNTIF(Vertices[Closeness Centrality],"&gt;= "&amp;L49)-COUNTIF(Vertices[Closeness Centrality],"&gt;="&amp;L50)</f>
        <v>2</v>
      </c>
      <c r="N49" s="41">
        <f t="shared" si="15"/>
        <v>0.08200372727272726</v>
      </c>
      <c r="O49" s="42">
        <f>COUNTIF(Vertices[Eigenvector Centrality],"&gt;= "&amp;N49)-COUNTIF(Vertices[Eigenvector Centrality],"&gt;="&amp;N50)</f>
        <v>1</v>
      </c>
      <c r="P49" s="41">
        <f t="shared" si="16"/>
        <v>2.7742547272727256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5.890909090909094</v>
      </c>
      <c r="G50" s="40">
        <f>COUNTIF(Vertices[In-Degree],"&gt;= "&amp;F50)-COUNTIF(Vertices[In-Degree],"&gt;="&amp;F51)</f>
        <v>1</v>
      </c>
      <c r="H50" s="39">
        <f t="shared" si="12"/>
        <v>4.581818181818182</v>
      </c>
      <c r="I50" s="40">
        <f>COUNTIF(Vertices[Out-Degree],"&gt;= "&amp;H50)-COUNTIF(Vertices[Out-Degree],"&gt;="&amp;H51)</f>
        <v>0</v>
      </c>
      <c r="J50" s="39">
        <f t="shared" si="13"/>
        <v>197.67272727272731</v>
      </c>
      <c r="K50" s="40">
        <f>COUNTIF(Vertices[Betweenness Centrality],"&gt;= "&amp;J50)-COUNTIF(Vertices[Betweenness Centrality],"&gt;="&amp;J51)</f>
        <v>0</v>
      </c>
      <c r="L50" s="39">
        <f t="shared" si="14"/>
        <v>0.018181963636363634</v>
      </c>
      <c r="M50" s="40">
        <f>COUNTIF(Vertices[Closeness Centrality],"&gt;= "&amp;L50)-COUNTIF(Vertices[Closeness Centrality],"&gt;="&amp;L51)</f>
        <v>1</v>
      </c>
      <c r="N50" s="39">
        <f t="shared" si="15"/>
        <v>0.08434669090909089</v>
      </c>
      <c r="O50" s="40">
        <f>COUNTIF(Vertices[Eigenvector Centrality],"&gt;= "&amp;N50)-COUNTIF(Vertices[Eigenvector Centrality],"&gt;="&amp;N51)</f>
        <v>0</v>
      </c>
      <c r="P50" s="39">
        <f t="shared" si="16"/>
        <v>2.841396090909089</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6.054545454545458</v>
      </c>
      <c r="G51" s="42">
        <f>COUNTIF(Vertices[In-Degree],"&gt;= "&amp;F51)-COUNTIF(Vertices[In-Degree],"&gt;="&amp;F52)</f>
        <v>0</v>
      </c>
      <c r="H51" s="41">
        <f t="shared" si="12"/>
        <v>4.709090909090909</v>
      </c>
      <c r="I51" s="42">
        <f>COUNTIF(Vertices[Out-Degree],"&gt;= "&amp;H51)-COUNTIF(Vertices[Out-Degree],"&gt;="&amp;H52)</f>
        <v>0</v>
      </c>
      <c r="J51" s="41">
        <f t="shared" si="13"/>
        <v>203.1636363636364</v>
      </c>
      <c r="K51" s="42">
        <f>COUNTIF(Vertices[Betweenness Centrality],"&gt;= "&amp;J51)-COUNTIF(Vertices[Betweenness Centrality],"&gt;="&amp;J52)</f>
        <v>0</v>
      </c>
      <c r="L51" s="41">
        <f t="shared" si="14"/>
        <v>0.018687018181818178</v>
      </c>
      <c r="M51" s="42">
        <f>COUNTIF(Vertices[Closeness Centrality],"&gt;= "&amp;L51)-COUNTIF(Vertices[Closeness Centrality],"&gt;="&amp;L52)</f>
        <v>0</v>
      </c>
      <c r="N51" s="41">
        <f t="shared" si="15"/>
        <v>0.08668965454545452</v>
      </c>
      <c r="O51" s="42">
        <f>COUNTIF(Vertices[Eigenvector Centrality],"&gt;= "&amp;N51)-COUNTIF(Vertices[Eigenvector Centrality],"&gt;="&amp;N52)</f>
        <v>0</v>
      </c>
      <c r="P51" s="41">
        <f t="shared" si="16"/>
        <v>2.9085374545454528</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6.218181818181822</v>
      </c>
      <c r="G52" s="40">
        <f>COUNTIF(Vertices[In-Degree],"&gt;= "&amp;F52)-COUNTIF(Vertices[In-Degree],"&gt;="&amp;F53)</f>
        <v>0</v>
      </c>
      <c r="H52" s="39">
        <f t="shared" si="12"/>
        <v>4.836363636363636</v>
      </c>
      <c r="I52" s="40">
        <f>COUNTIF(Vertices[Out-Degree],"&gt;= "&amp;H52)-COUNTIF(Vertices[Out-Degree],"&gt;="&amp;H53)</f>
        <v>0</v>
      </c>
      <c r="J52" s="39">
        <f t="shared" si="13"/>
        <v>208.6545454545455</v>
      </c>
      <c r="K52" s="40">
        <f>COUNTIF(Vertices[Betweenness Centrality],"&gt;= "&amp;J52)-COUNTIF(Vertices[Betweenness Centrality],"&gt;="&amp;J53)</f>
        <v>0</v>
      </c>
      <c r="L52" s="39">
        <f t="shared" si="14"/>
        <v>0.019192072727272722</v>
      </c>
      <c r="M52" s="40">
        <f>COUNTIF(Vertices[Closeness Centrality],"&gt;= "&amp;L52)-COUNTIF(Vertices[Closeness Centrality],"&gt;="&amp;L53)</f>
        <v>0</v>
      </c>
      <c r="N52" s="39">
        <f t="shared" si="15"/>
        <v>0.08903261818181815</v>
      </c>
      <c r="O52" s="40">
        <f>COUNTIF(Vertices[Eigenvector Centrality],"&gt;= "&amp;N52)-COUNTIF(Vertices[Eigenvector Centrality],"&gt;="&amp;N53)</f>
        <v>0</v>
      </c>
      <c r="P52" s="39">
        <f t="shared" si="16"/>
        <v>2.9756788181818163</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6.381818181818186</v>
      </c>
      <c r="G53" s="42">
        <f>COUNTIF(Vertices[In-Degree],"&gt;= "&amp;F53)-COUNTIF(Vertices[In-Degree],"&gt;="&amp;F54)</f>
        <v>0</v>
      </c>
      <c r="H53" s="41">
        <f t="shared" si="12"/>
        <v>4.963636363636363</v>
      </c>
      <c r="I53" s="42">
        <f>COUNTIF(Vertices[Out-Degree],"&gt;= "&amp;H53)-COUNTIF(Vertices[Out-Degree],"&gt;="&amp;H54)</f>
        <v>1</v>
      </c>
      <c r="J53" s="41">
        <f t="shared" si="13"/>
        <v>214.1454545454546</v>
      </c>
      <c r="K53" s="42">
        <f>COUNTIF(Vertices[Betweenness Centrality],"&gt;= "&amp;J53)-COUNTIF(Vertices[Betweenness Centrality],"&gt;="&amp;J54)</f>
        <v>0</v>
      </c>
      <c r="L53" s="41">
        <f t="shared" si="14"/>
        <v>0.019697127272727266</v>
      </c>
      <c r="M53" s="42">
        <f>COUNTIF(Vertices[Closeness Centrality],"&gt;= "&amp;L53)-COUNTIF(Vertices[Closeness Centrality],"&gt;="&amp;L54)</f>
        <v>0</v>
      </c>
      <c r="N53" s="41">
        <f t="shared" si="15"/>
        <v>0.09137558181818178</v>
      </c>
      <c r="O53" s="42">
        <f>COUNTIF(Vertices[Eigenvector Centrality],"&gt;= "&amp;N53)-COUNTIF(Vertices[Eigenvector Centrality],"&gt;="&amp;N54)</f>
        <v>0</v>
      </c>
      <c r="P53" s="41">
        <f t="shared" si="16"/>
        <v>3.04282018181818</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6.54545454545455</v>
      </c>
      <c r="G54" s="40">
        <f>COUNTIF(Vertices[In-Degree],"&gt;= "&amp;F54)-COUNTIF(Vertices[In-Degree],"&gt;="&amp;F55)</f>
        <v>0</v>
      </c>
      <c r="H54" s="39">
        <f t="shared" si="12"/>
        <v>5.09090909090909</v>
      </c>
      <c r="I54" s="40">
        <f>COUNTIF(Vertices[Out-Degree],"&gt;= "&amp;H54)-COUNTIF(Vertices[Out-Degree],"&gt;="&amp;H55)</f>
        <v>0</v>
      </c>
      <c r="J54" s="39">
        <f t="shared" si="13"/>
        <v>219.6363636363637</v>
      </c>
      <c r="K54" s="40">
        <f>COUNTIF(Vertices[Betweenness Centrality],"&gt;= "&amp;J54)-COUNTIF(Vertices[Betweenness Centrality],"&gt;="&amp;J55)</f>
        <v>0</v>
      </c>
      <c r="L54" s="39">
        <f t="shared" si="14"/>
        <v>0.02020218181818181</v>
      </c>
      <c r="M54" s="40">
        <f>COUNTIF(Vertices[Closeness Centrality],"&gt;= "&amp;L54)-COUNTIF(Vertices[Closeness Centrality],"&gt;="&amp;L55)</f>
        <v>0</v>
      </c>
      <c r="N54" s="39">
        <f t="shared" si="15"/>
        <v>0.09371854545454542</v>
      </c>
      <c r="O54" s="40">
        <f>COUNTIF(Vertices[Eigenvector Centrality],"&gt;= "&amp;N54)-COUNTIF(Vertices[Eigenvector Centrality],"&gt;="&amp;N55)</f>
        <v>0</v>
      </c>
      <c r="P54" s="39">
        <f t="shared" si="16"/>
        <v>3.1099615454545435</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6.709090909090914</v>
      </c>
      <c r="G55" s="42">
        <f>COUNTIF(Vertices[In-Degree],"&gt;= "&amp;F55)-COUNTIF(Vertices[In-Degree],"&gt;="&amp;F56)</f>
        <v>0</v>
      </c>
      <c r="H55" s="41">
        <f t="shared" si="12"/>
        <v>5.218181818181817</v>
      </c>
      <c r="I55" s="42">
        <f>COUNTIF(Vertices[Out-Degree],"&gt;= "&amp;H55)-COUNTIF(Vertices[Out-Degree],"&gt;="&amp;H56)</f>
        <v>0</v>
      </c>
      <c r="J55" s="41">
        <f t="shared" si="13"/>
        <v>225.1272727272728</v>
      </c>
      <c r="K55" s="42">
        <f>COUNTIF(Vertices[Betweenness Centrality],"&gt;= "&amp;J55)-COUNTIF(Vertices[Betweenness Centrality],"&gt;="&amp;J56)</f>
        <v>0</v>
      </c>
      <c r="L55" s="41">
        <f t="shared" si="14"/>
        <v>0.020707236363636354</v>
      </c>
      <c r="M55" s="42">
        <f>COUNTIF(Vertices[Closeness Centrality],"&gt;= "&amp;L55)-COUNTIF(Vertices[Closeness Centrality],"&gt;="&amp;L56)</f>
        <v>0</v>
      </c>
      <c r="N55" s="41">
        <f t="shared" si="15"/>
        <v>0.09606150909090905</v>
      </c>
      <c r="O55" s="42">
        <f>COUNTIF(Vertices[Eigenvector Centrality],"&gt;= "&amp;N55)-COUNTIF(Vertices[Eigenvector Centrality],"&gt;="&amp;N56)</f>
        <v>0</v>
      </c>
      <c r="P55" s="41">
        <f t="shared" si="16"/>
        <v>3.177102909090907</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6.872727272727278</v>
      </c>
      <c r="G56" s="40">
        <f>COUNTIF(Vertices[In-Degree],"&gt;= "&amp;F56)-COUNTIF(Vertices[In-Degree],"&gt;="&amp;F57)</f>
        <v>0</v>
      </c>
      <c r="H56" s="39">
        <f t="shared" si="12"/>
        <v>5.345454545454544</v>
      </c>
      <c r="I56" s="40">
        <f>COUNTIF(Vertices[Out-Degree],"&gt;= "&amp;H56)-COUNTIF(Vertices[Out-Degree],"&gt;="&amp;H57)</f>
        <v>1</v>
      </c>
      <c r="J56" s="39">
        <f t="shared" si="13"/>
        <v>230.6181818181819</v>
      </c>
      <c r="K56" s="40">
        <f>COUNTIF(Vertices[Betweenness Centrality],"&gt;= "&amp;J56)-COUNTIF(Vertices[Betweenness Centrality],"&gt;="&amp;J57)</f>
        <v>1</v>
      </c>
      <c r="L56" s="39">
        <f t="shared" si="14"/>
        <v>0.021212290909090898</v>
      </c>
      <c r="M56" s="40">
        <f>COUNTIF(Vertices[Closeness Centrality],"&gt;= "&amp;L56)-COUNTIF(Vertices[Closeness Centrality],"&gt;="&amp;L57)</f>
        <v>2</v>
      </c>
      <c r="N56" s="39">
        <f t="shared" si="15"/>
        <v>0.09840447272727268</v>
      </c>
      <c r="O56" s="40">
        <f>COUNTIF(Vertices[Eigenvector Centrality],"&gt;= "&amp;N56)-COUNTIF(Vertices[Eigenvector Centrality],"&gt;="&amp;N57)</f>
        <v>2</v>
      </c>
      <c r="P56" s="39">
        <f t="shared" si="16"/>
        <v>3.2442442727272707</v>
      </c>
      <c r="Q56" s="40">
        <f>COUNTIF(Vertices[PageRank],"&gt;= "&amp;P56)-COUNTIF(Vertices[PageRank],"&gt;="&amp;P57)</f>
        <v>1</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9</v>
      </c>
      <c r="G57" s="44">
        <f>COUNTIF(Vertices[In-Degree],"&gt;= "&amp;F57)-COUNTIF(Vertices[In-Degree],"&gt;="&amp;F58)</f>
        <v>1</v>
      </c>
      <c r="H57" s="43">
        <f>MAX(Vertices[Out-Degree])</f>
        <v>7</v>
      </c>
      <c r="I57" s="44">
        <f>COUNTIF(Vertices[Out-Degree],"&gt;= "&amp;H57)-COUNTIF(Vertices[Out-Degree],"&gt;="&amp;H58)</f>
        <v>1</v>
      </c>
      <c r="J57" s="43">
        <f>MAX(Vertices[Betweenness Centrality])</f>
        <v>302</v>
      </c>
      <c r="K57" s="44">
        <f>COUNTIF(Vertices[Betweenness Centrality],"&gt;= "&amp;J57)-COUNTIF(Vertices[Betweenness Centrality],"&gt;="&amp;J58)</f>
        <v>1</v>
      </c>
      <c r="L57" s="43">
        <f>MAX(Vertices[Closeness Centrality])</f>
        <v>0.027778</v>
      </c>
      <c r="M57" s="44">
        <f>COUNTIF(Vertices[Closeness Centrality],"&gt;= "&amp;L57)-COUNTIF(Vertices[Closeness Centrality],"&gt;="&amp;L58)</f>
        <v>2</v>
      </c>
      <c r="N57" s="43">
        <f>MAX(Vertices[Eigenvector Centrality])</f>
        <v>0.128863</v>
      </c>
      <c r="O57" s="44">
        <f>COUNTIF(Vertices[Eigenvector Centrality],"&gt;= "&amp;N57)-COUNTIF(Vertices[Eigenvector Centrality],"&gt;="&amp;N58)</f>
        <v>1</v>
      </c>
      <c r="P57" s="43">
        <f>MAX(Vertices[PageRank])</f>
        <v>4.117082</v>
      </c>
      <c r="Q57" s="44">
        <f>COUNTIF(Vertices[PageRank],"&gt;= "&amp;P57)-COUNTIF(Vertices[PageRank],"&gt;="&amp;P58)</f>
        <v>1</v>
      </c>
      <c r="R57" s="43">
        <f>MAX(Vertices[Clustering Coefficient])</f>
        <v>0.5</v>
      </c>
      <c r="S57" s="47">
        <f>COUNTIF(Vertices[Clustering Coefficient],"&gt;= "&amp;R57)-COUNTIF(Vertices[Clustering Coefficient],"&gt;="&amp;R58)</f>
        <v>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9</v>
      </c>
    </row>
    <row r="71" spans="1:2" ht="15">
      <c r="A71" s="35" t="s">
        <v>90</v>
      </c>
      <c r="B71" s="49">
        <f>_xlfn.IFERROR(AVERAGE(Vertices[In-Degree]),NoMetricMessage)</f>
        <v>1.3793103448275863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7</v>
      </c>
    </row>
    <row r="85" spans="1:2" ht="15">
      <c r="A85" s="35" t="s">
        <v>96</v>
      </c>
      <c r="B85" s="49">
        <f>_xlfn.IFERROR(AVERAGE(Vertices[Out-Degree]),NoMetricMessage)</f>
        <v>1.3793103448275863</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302</v>
      </c>
    </row>
    <row r="99" spans="1:2" ht="15">
      <c r="A99" s="35" t="s">
        <v>102</v>
      </c>
      <c r="B99" s="49">
        <f>_xlfn.IFERROR(AVERAGE(Vertices[Betweenness Centrality]),NoMetricMessage)</f>
        <v>27.93103448275862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0.027778</v>
      </c>
    </row>
    <row r="113" spans="1:2" ht="15">
      <c r="A113" s="35" t="s">
        <v>108</v>
      </c>
      <c r="B113" s="49">
        <f>_xlfn.IFERROR(AVERAGE(Vertices[Closeness Centrality]),NoMetricMessage)</f>
        <v>0.015135137931034486</v>
      </c>
    </row>
    <row r="114" spans="1:2" ht="15">
      <c r="A114" s="35" t="s">
        <v>109</v>
      </c>
      <c r="B114" s="49">
        <f>_xlfn.IFERROR(MEDIAN(Vertices[Closeness Centrality]),NoMetricMessage)</f>
        <v>0.017241</v>
      </c>
    </row>
    <row r="125" spans="1:2" ht="15">
      <c r="A125" s="35" t="s">
        <v>112</v>
      </c>
      <c r="B125" s="49">
        <f>IF(COUNT(Vertices[Eigenvector Centrality])&gt;0,N2,NoMetricMessage)</f>
        <v>0</v>
      </c>
    </row>
    <row r="126" spans="1:2" ht="15">
      <c r="A126" s="35" t="s">
        <v>113</v>
      </c>
      <c r="B126" s="49">
        <f>IF(COUNT(Vertices[Eigenvector Centrality])&gt;0,N57,NoMetricMessage)</f>
        <v>0.128863</v>
      </c>
    </row>
    <row r="127" spans="1:2" ht="15">
      <c r="A127" s="35" t="s">
        <v>114</v>
      </c>
      <c r="B127" s="49">
        <f>_xlfn.IFERROR(AVERAGE(Vertices[Eigenvector Centrality]),NoMetricMessage)</f>
        <v>0.034482827586206896</v>
      </c>
    </row>
    <row r="128" spans="1:2" ht="15">
      <c r="A128" s="35" t="s">
        <v>115</v>
      </c>
      <c r="B128" s="49">
        <f>_xlfn.IFERROR(MEDIAN(Vertices[Eigenvector Centrality]),NoMetricMessage)</f>
        <v>0.024718</v>
      </c>
    </row>
    <row r="139" spans="1:2" ht="15">
      <c r="A139" s="35" t="s">
        <v>140</v>
      </c>
      <c r="B139" s="49">
        <f>IF(COUNT(Vertices[PageRank])&gt;0,P2,NoMetricMessage)</f>
        <v>0.424307</v>
      </c>
    </row>
    <row r="140" spans="1:2" ht="15">
      <c r="A140" s="35" t="s">
        <v>141</v>
      </c>
      <c r="B140" s="49">
        <f>IF(COUNT(Vertices[PageRank])&gt;0,P57,NoMetricMessage)</f>
        <v>4.117082</v>
      </c>
    </row>
    <row r="141" spans="1:2" ht="15">
      <c r="A141" s="35" t="s">
        <v>142</v>
      </c>
      <c r="B141" s="49">
        <f>_xlfn.IFERROR(AVERAGE(Vertices[PageRank]),NoMetricMessage)</f>
        <v>0.999981931034483</v>
      </c>
    </row>
    <row r="142" spans="1:2" ht="15">
      <c r="A142" s="35" t="s">
        <v>143</v>
      </c>
      <c r="B142" s="49">
        <f>_xlfn.IFERROR(MEDIAN(Vertices[PageRank]),NoMetricMessage)</f>
        <v>0.683413</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0.12812360053739363</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618</v>
      </c>
      <c r="K7" s="13" t="s">
        <v>619</v>
      </c>
    </row>
    <row r="8" spans="1:11" ht="409.5">
      <c r="A8"/>
      <c r="B8">
        <v>2</v>
      </c>
      <c r="C8">
        <v>2</v>
      </c>
      <c r="D8" t="s">
        <v>61</v>
      </c>
      <c r="E8" t="s">
        <v>61</v>
      </c>
      <c r="H8" t="s">
        <v>73</v>
      </c>
      <c r="J8" t="s">
        <v>620</v>
      </c>
      <c r="K8" s="13" t="s">
        <v>621</v>
      </c>
    </row>
    <row r="9" spans="1:11" ht="409.5">
      <c r="A9"/>
      <c r="B9">
        <v>3</v>
      </c>
      <c r="C9">
        <v>4</v>
      </c>
      <c r="D9" t="s">
        <v>62</v>
      </c>
      <c r="E9" t="s">
        <v>62</v>
      </c>
      <c r="H9" t="s">
        <v>74</v>
      </c>
      <c r="J9" t="s">
        <v>622</v>
      </c>
      <c r="K9" s="116" t="s">
        <v>623</v>
      </c>
    </row>
    <row r="10" spans="1:11" ht="409.5">
      <c r="A10"/>
      <c r="B10">
        <v>4</v>
      </c>
      <c r="D10" t="s">
        <v>63</v>
      </c>
      <c r="E10" t="s">
        <v>63</v>
      </c>
      <c r="H10" t="s">
        <v>75</v>
      </c>
      <c r="J10" t="s">
        <v>624</v>
      </c>
      <c r="K10" s="13" t="s">
        <v>625</v>
      </c>
    </row>
    <row r="11" spans="1:11" ht="15">
      <c r="A11"/>
      <c r="B11">
        <v>5</v>
      </c>
      <c r="D11" t="s">
        <v>46</v>
      </c>
      <c r="E11">
        <v>1</v>
      </c>
      <c r="H11" t="s">
        <v>76</v>
      </c>
      <c r="J11" t="s">
        <v>626</v>
      </c>
      <c r="K11" t="s">
        <v>627</v>
      </c>
    </row>
    <row r="12" spans="1:11" ht="15">
      <c r="A12"/>
      <c r="B12"/>
      <c r="D12" t="s">
        <v>64</v>
      </c>
      <c r="E12">
        <v>2</v>
      </c>
      <c r="H12">
        <v>0</v>
      </c>
      <c r="J12" t="s">
        <v>628</v>
      </c>
      <c r="K12" t="s">
        <v>629</v>
      </c>
    </row>
    <row r="13" spans="1:11" ht="15">
      <c r="A13"/>
      <c r="B13"/>
      <c r="D13">
        <v>1</v>
      </c>
      <c r="E13">
        <v>3</v>
      </c>
      <c r="H13">
        <v>1</v>
      </c>
      <c r="J13" t="s">
        <v>630</v>
      </c>
      <c r="K13" t="s">
        <v>631</v>
      </c>
    </row>
    <row r="14" spans="4:11" ht="15">
      <c r="D14">
        <v>2</v>
      </c>
      <c r="E14">
        <v>4</v>
      </c>
      <c r="H14">
        <v>2</v>
      </c>
      <c r="J14" t="s">
        <v>632</v>
      </c>
      <c r="K14" t="s">
        <v>633</v>
      </c>
    </row>
    <row r="15" spans="4:11" ht="15">
      <c r="D15">
        <v>3</v>
      </c>
      <c r="E15">
        <v>5</v>
      </c>
      <c r="H15">
        <v>3</v>
      </c>
      <c r="J15" t="s">
        <v>634</v>
      </c>
      <c r="K15" t="s">
        <v>635</v>
      </c>
    </row>
    <row r="16" spans="4:11" ht="15">
      <c r="D16">
        <v>4</v>
      </c>
      <c r="E16">
        <v>6</v>
      </c>
      <c r="H16">
        <v>4</v>
      </c>
      <c r="J16" t="s">
        <v>636</v>
      </c>
      <c r="K16" t="s">
        <v>637</v>
      </c>
    </row>
    <row r="17" spans="4:11" ht="15">
      <c r="D17">
        <v>5</v>
      </c>
      <c r="E17">
        <v>7</v>
      </c>
      <c r="H17">
        <v>5</v>
      </c>
      <c r="J17" t="s">
        <v>638</v>
      </c>
      <c r="K17" t="s">
        <v>639</v>
      </c>
    </row>
    <row r="18" spans="4:11" ht="15">
      <c r="D18">
        <v>6</v>
      </c>
      <c r="E18">
        <v>8</v>
      </c>
      <c r="H18">
        <v>6</v>
      </c>
      <c r="J18" t="s">
        <v>640</v>
      </c>
      <c r="K18" t="s">
        <v>641</v>
      </c>
    </row>
    <row r="19" spans="4:11" ht="15">
      <c r="D19">
        <v>7</v>
      </c>
      <c r="E19">
        <v>9</v>
      </c>
      <c r="H19">
        <v>7</v>
      </c>
      <c r="J19" t="s">
        <v>642</v>
      </c>
      <c r="K19" t="s">
        <v>643</v>
      </c>
    </row>
    <row r="20" spans="4:11" ht="15">
      <c r="D20">
        <v>8</v>
      </c>
      <c r="H20">
        <v>8</v>
      </c>
      <c r="J20" t="s">
        <v>644</v>
      </c>
      <c r="K20" t="s">
        <v>645</v>
      </c>
    </row>
    <row r="21" spans="4:11" ht="409.5">
      <c r="D21">
        <v>9</v>
      </c>
      <c r="H21">
        <v>9</v>
      </c>
      <c r="J21" t="s">
        <v>646</v>
      </c>
      <c r="K21" s="13" t="s">
        <v>647</v>
      </c>
    </row>
    <row r="22" spans="4:11" ht="409.5">
      <c r="D22">
        <v>10</v>
      </c>
      <c r="J22" t="s">
        <v>648</v>
      </c>
      <c r="K22" s="13" t="s">
        <v>649</v>
      </c>
    </row>
    <row r="23" spans="4:11" ht="409.5">
      <c r="D23">
        <v>11</v>
      </c>
      <c r="J23" t="s">
        <v>650</v>
      </c>
      <c r="K23" s="13" t="s">
        <v>651</v>
      </c>
    </row>
    <row r="24" spans="10:11" ht="409.5">
      <c r="J24" t="s">
        <v>652</v>
      </c>
      <c r="K24" s="13" t="s">
        <v>969</v>
      </c>
    </row>
    <row r="25" spans="10:11" ht="15">
      <c r="J25" t="s">
        <v>653</v>
      </c>
      <c r="K25" t="b">
        <v>0</v>
      </c>
    </row>
    <row r="26" spans="10:11" ht="15">
      <c r="J26" t="s">
        <v>966</v>
      </c>
      <c r="K26" t="s">
        <v>967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668</v>
      </c>
      <c r="B2" s="129" t="s">
        <v>669</v>
      </c>
      <c r="C2" s="67" t="s">
        <v>670</v>
      </c>
    </row>
    <row r="3" spans="1:3" ht="15">
      <c r="A3" s="128" t="s">
        <v>655</v>
      </c>
      <c r="B3" s="128" t="s">
        <v>655</v>
      </c>
      <c r="C3" s="36">
        <v>19</v>
      </c>
    </row>
    <row r="4" spans="1:3" ht="15">
      <c r="A4" s="128" t="s">
        <v>656</v>
      </c>
      <c r="B4" s="128" t="s">
        <v>655</v>
      </c>
      <c r="C4" s="36">
        <v>4</v>
      </c>
    </row>
    <row r="5" spans="1:3" ht="15">
      <c r="A5" s="128" t="s">
        <v>656</v>
      </c>
      <c r="B5" s="128" t="s">
        <v>656</v>
      </c>
      <c r="C5" s="36">
        <v>15</v>
      </c>
    </row>
    <row r="6" spans="1:3" ht="15">
      <c r="A6" s="128" t="s">
        <v>657</v>
      </c>
      <c r="B6" s="128" t="s">
        <v>657</v>
      </c>
      <c r="C6" s="36">
        <v>5</v>
      </c>
    </row>
    <row r="7" spans="1:3" ht="15">
      <c r="A7" s="128" t="s">
        <v>658</v>
      </c>
      <c r="B7" s="128" t="s">
        <v>656</v>
      </c>
      <c r="C7" s="36">
        <v>1</v>
      </c>
    </row>
    <row r="8" spans="1:3" ht="15">
      <c r="A8" s="128" t="s">
        <v>658</v>
      </c>
      <c r="B8" s="128" t="s">
        <v>658</v>
      </c>
      <c r="C8" s="36">
        <v>1</v>
      </c>
    </row>
    <row r="9" spans="1:3" ht="15">
      <c r="A9" s="128" t="s">
        <v>659</v>
      </c>
      <c r="B9" s="128" t="s">
        <v>655</v>
      </c>
      <c r="C9" s="36">
        <v>1</v>
      </c>
    </row>
    <row r="10" spans="1:3" ht="15">
      <c r="A10" s="128" t="s">
        <v>659</v>
      </c>
      <c r="B10" s="128" t="s">
        <v>659</v>
      </c>
      <c r="C10"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675</v>
      </c>
      <c r="B1" s="13" t="s">
        <v>676</v>
      </c>
      <c r="C1" s="13" t="s">
        <v>677</v>
      </c>
      <c r="D1" s="13" t="s">
        <v>679</v>
      </c>
      <c r="E1" s="13" t="s">
        <v>678</v>
      </c>
      <c r="F1" s="13" t="s">
        <v>681</v>
      </c>
      <c r="G1" s="13" t="s">
        <v>680</v>
      </c>
      <c r="H1" s="13" t="s">
        <v>683</v>
      </c>
      <c r="I1" s="85" t="s">
        <v>682</v>
      </c>
      <c r="J1" s="85" t="s">
        <v>685</v>
      </c>
      <c r="K1" s="85" t="s">
        <v>684</v>
      </c>
      <c r="L1" s="85" t="s">
        <v>686</v>
      </c>
    </row>
    <row r="2" spans="1:12" ht="15">
      <c r="A2" s="89" t="s">
        <v>274</v>
      </c>
      <c r="B2" s="85">
        <v>2</v>
      </c>
      <c r="C2" s="89" t="s">
        <v>274</v>
      </c>
      <c r="D2" s="85">
        <v>2</v>
      </c>
      <c r="E2" s="89" t="s">
        <v>269</v>
      </c>
      <c r="F2" s="85">
        <v>2</v>
      </c>
      <c r="G2" s="89" t="s">
        <v>267</v>
      </c>
      <c r="H2" s="85">
        <v>1</v>
      </c>
      <c r="I2" s="85"/>
      <c r="J2" s="85"/>
      <c r="K2" s="85"/>
      <c r="L2" s="85"/>
    </row>
    <row r="3" spans="1:12" ht="15">
      <c r="A3" s="89" t="s">
        <v>273</v>
      </c>
      <c r="B3" s="85">
        <v>2</v>
      </c>
      <c r="C3" s="89" t="s">
        <v>273</v>
      </c>
      <c r="D3" s="85">
        <v>2</v>
      </c>
      <c r="E3" s="85"/>
      <c r="F3" s="85"/>
      <c r="G3" s="89" t="s">
        <v>268</v>
      </c>
      <c r="H3" s="85">
        <v>1</v>
      </c>
      <c r="I3" s="85"/>
      <c r="J3" s="85"/>
      <c r="K3" s="85"/>
      <c r="L3" s="85"/>
    </row>
    <row r="4" spans="1:12" ht="15">
      <c r="A4" s="89" t="s">
        <v>269</v>
      </c>
      <c r="B4" s="85">
        <v>2</v>
      </c>
      <c r="C4" s="85"/>
      <c r="D4" s="85"/>
      <c r="E4" s="85"/>
      <c r="F4" s="85"/>
      <c r="G4" s="89" t="s">
        <v>270</v>
      </c>
      <c r="H4" s="85">
        <v>1</v>
      </c>
      <c r="I4" s="85"/>
      <c r="J4" s="85"/>
      <c r="K4" s="85"/>
      <c r="L4" s="85"/>
    </row>
    <row r="5" spans="1:12" ht="15">
      <c r="A5" s="89" t="s">
        <v>272</v>
      </c>
      <c r="B5" s="85">
        <v>1</v>
      </c>
      <c r="C5" s="85"/>
      <c r="D5" s="85"/>
      <c r="E5" s="85"/>
      <c r="F5" s="85"/>
      <c r="G5" s="89" t="s">
        <v>271</v>
      </c>
      <c r="H5" s="85">
        <v>1</v>
      </c>
      <c r="I5" s="85"/>
      <c r="J5" s="85"/>
      <c r="K5" s="85"/>
      <c r="L5" s="85"/>
    </row>
    <row r="6" spans="1:12" ht="15">
      <c r="A6" s="89" t="s">
        <v>271</v>
      </c>
      <c r="B6" s="85">
        <v>1</v>
      </c>
      <c r="C6" s="85"/>
      <c r="D6" s="85"/>
      <c r="E6" s="85"/>
      <c r="F6" s="85"/>
      <c r="G6" s="89" t="s">
        <v>272</v>
      </c>
      <c r="H6" s="85">
        <v>1</v>
      </c>
      <c r="I6" s="85"/>
      <c r="J6" s="85"/>
      <c r="K6" s="85"/>
      <c r="L6" s="85"/>
    </row>
    <row r="7" spans="1:12" ht="15">
      <c r="A7" s="89" t="s">
        <v>270</v>
      </c>
      <c r="B7" s="85">
        <v>1</v>
      </c>
      <c r="C7" s="85"/>
      <c r="D7" s="85"/>
      <c r="E7" s="85"/>
      <c r="F7" s="85"/>
      <c r="G7" s="85"/>
      <c r="H7" s="85"/>
      <c r="I7" s="85"/>
      <c r="J7" s="85"/>
      <c r="K7" s="85"/>
      <c r="L7" s="85"/>
    </row>
    <row r="8" spans="1:12" ht="15">
      <c r="A8" s="89" t="s">
        <v>268</v>
      </c>
      <c r="B8" s="85">
        <v>1</v>
      </c>
      <c r="C8" s="85"/>
      <c r="D8" s="85"/>
      <c r="E8" s="85"/>
      <c r="F8" s="85"/>
      <c r="G8" s="85"/>
      <c r="H8" s="85"/>
      <c r="I8" s="85"/>
      <c r="J8" s="85"/>
      <c r="K8" s="85"/>
      <c r="L8" s="85"/>
    </row>
    <row r="9" spans="1:12" ht="15">
      <c r="A9" s="89" t="s">
        <v>267</v>
      </c>
      <c r="B9" s="85">
        <v>1</v>
      </c>
      <c r="C9" s="85"/>
      <c r="D9" s="85"/>
      <c r="E9" s="85"/>
      <c r="F9" s="85"/>
      <c r="G9" s="85"/>
      <c r="H9" s="85"/>
      <c r="I9" s="85"/>
      <c r="J9" s="85"/>
      <c r="K9" s="85"/>
      <c r="L9" s="85"/>
    </row>
    <row r="12" spans="1:12" ht="15" customHeight="1">
      <c r="A12" s="13" t="s">
        <v>690</v>
      </c>
      <c r="B12" s="13" t="s">
        <v>676</v>
      </c>
      <c r="C12" s="13" t="s">
        <v>691</v>
      </c>
      <c r="D12" s="13" t="s">
        <v>679</v>
      </c>
      <c r="E12" s="13" t="s">
        <v>692</v>
      </c>
      <c r="F12" s="13" t="s">
        <v>681</v>
      </c>
      <c r="G12" s="13" t="s">
        <v>693</v>
      </c>
      <c r="H12" s="13" t="s">
        <v>683</v>
      </c>
      <c r="I12" s="85" t="s">
        <v>694</v>
      </c>
      <c r="J12" s="85" t="s">
        <v>685</v>
      </c>
      <c r="K12" s="85" t="s">
        <v>695</v>
      </c>
      <c r="L12" s="85" t="s">
        <v>686</v>
      </c>
    </row>
    <row r="13" spans="1:12" ht="15">
      <c r="A13" s="85" t="s">
        <v>276</v>
      </c>
      <c r="B13" s="85">
        <v>7</v>
      </c>
      <c r="C13" s="85" t="s">
        <v>276</v>
      </c>
      <c r="D13" s="85">
        <v>4</v>
      </c>
      <c r="E13" s="85" t="s">
        <v>276</v>
      </c>
      <c r="F13" s="85">
        <v>2</v>
      </c>
      <c r="G13" s="85" t="s">
        <v>275</v>
      </c>
      <c r="H13" s="85">
        <v>2</v>
      </c>
      <c r="I13" s="85"/>
      <c r="J13" s="85"/>
      <c r="K13" s="85"/>
      <c r="L13" s="85"/>
    </row>
    <row r="14" spans="1:12" ht="15">
      <c r="A14" s="85" t="s">
        <v>275</v>
      </c>
      <c r="B14" s="85">
        <v>2</v>
      </c>
      <c r="C14" s="85"/>
      <c r="D14" s="85"/>
      <c r="E14" s="85"/>
      <c r="F14" s="85"/>
      <c r="G14" s="85" t="s">
        <v>276</v>
      </c>
      <c r="H14" s="85">
        <v>1</v>
      </c>
      <c r="I14" s="85"/>
      <c r="J14" s="85"/>
      <c r="K14" s="85"/>
      <c r="L14" s="85"/>
    </row>
    <row r="15" spans="1:12" ht="15">
      <c r="A15" s="85" t="s">
        <v>278</v>
      </c>
      <c r="B15" s="85">
        <v>1</v>
      </c>
      <c r="C15" s="85"/>
      <c r="D15" s="85"/>
      <c r="E15" s="85"/>
      <c r="F15" s="85"/>
      <c r="G15" s="85" t="s">
        <v>277</v>
      </c>
      <c r="H15" s="85">
        <v>1</v>
      </c>
      <c r="I15" s="85"/>
      <c r="J15" s="85"/>
      <c r="K15" s="85"/>
      <c r="L15" s="85"/>
    </row>
    <row r="16" spans="1:12" ht="15">
      <c r="A16" s="85" t="s">
        <v>277</v>
      </c>
      <c r="B16" s="85">
        <v>1</v>
      </c>
      <c r="C16" s="85"/>
      <c r="D16" s="85"/>
      <c r="E16" s="85"/>
      <c r="F16" s="85"/>
      <c r="G16" s="85" t="s">
        <v>278</v>
      </c>
      <c r="H16" s="85">
        <v>1</v>
      </c>
      <c r="I16" s="85"/>
      <c r="J16" s="85"/>
      <c r="K16" s="85"/>
      <c r="L16" s="85"/>
    </row>
    <row r="19" spans="1:12" ht="15" customHeight="1">
      <c r="A19" s="13" t="s">
        <v>698</v>
      </c>
      <c r="B19" s="13" t="s">
        <v>676</v>
      </c>
      <c r="C19" s="13" t="s">
        <v>708</v>
      </c>
      <c r="D19" s="13" t="s">
        <v>679</v>
      </c>
      <c r="E19" s="13" t="s">
        <v>709</v>
      </c>
      <c r="F19" s="13" t="s">
        <v>681</v>
      </c>
      <c r="G19" s="13" t="s">
        <v>710</v>
      </c>
      <c r="H19" s="13" t="s">
        <v>683</v>
      </c>
      <c r="I19" s="13" t="s">
        <v>715</v>
      </c>
      <c r="J19" s="13" t="s">
        <v>685</v>
      </c>
      <c r="K19" s="13" t="s">
        <v>716</v>
      </c>
      <c r="L19" s="13" t="s">
        <v>686</v>
      </c>
    </row>
    <row r="20" spans="1:12" ht="15">
      <c r="A20" s="85" t="s">
        <v>279</v>
      </c>
      <c r="B20" s="85">
        <v>31</v>
      </c>
      <c r="C20" s="85" t="s">
        <v>279</v>
      </c>
      <c r="D20" s="85">
        <v>15</v>
      </c>
      <c r="E20" s="85" t="s">
        <v>279</v>
      </c>
      <c r="F20" s="85">
        <v>8</v>
      </c>
      <c r="G20" s="85" t="s">
        <v>279</v>
      </c>
      <c r="H20" s="85">
        <v>5</v>
      </c>
      <c r="I20" s="85" t="s">
        <v>279</v>
      </c>
      <c r="J20" s="85">
        <v>2</v>
      </c>
      <c r="K20" s="85" t="s">
        <v>700</v>
      </c>
      <c r="L20" s="85">
        <v>1</v>
      </c>
    </row>
    <row r="21" spans="1:12" ht="15">
      <c r="A21" s="85" t="s">
        <v>699</v>
      </c>
      <c r="B21" s="85">
        <v>9</v>
      </c>
      <c r="C21" s="85" t="s">
        <v>701</v>
      </c>
      <c r="D21" s="85">
        <v>5</v>
      </c>
      <c r="E21" s="85" t="s">
        <v>699</v>
      </c>
      <c r="F21" s="85">
        <v>8</v>
      </c>
      <c r="G21" s="85" t="s">
        <v>700</v>
      </c>
      <c r="H21" s="85">
        <v>1</v>
      </c>
      <c r="I21" s="85" t="s">
        <v>699</v>
      </c>
      <c r="J21" s="85">
        <v>1</v>
      </c>
      <c r="K21" s="85" t="s">
        <v>279</v>
      </c>
      <c r="L21" s="85">
        <v>1</v>
      </c>
    </row>
    <row r="22" spans="1:12" ht="15">
      <c r="A22" s="85" t="s">
        <v>700</v>
      </c>
      <c r="B22" s="85">
        <v>6</v>
      </c>
      <c r="C22" s="85" t="s">
        <v>700</v>
      </c>
      <c r="D22" s="85">
        <v>4</v>
      </c>
      <c r="E22" s="85"/>
      <c r="F22" s="85"/>
      <c r="G22" s="85" t="s">
        <v>707</v>
      </c>
      <c r="H22" s="85">
        <v>1</v>
      </c>
      <c r="I22" s="85"/>
      <c r="J22" s="85"/>
      <c r="K22" s="85"/>
      <c r="L22" s="85"/>
    </row>
    <row r="23" spans="1:12" ht="15">
      <c r="A23" s="85" t="s">
        <v>701</v>
      </c>
      <c r="B23" s="85">
        <v>5</v>
      </c>
      <c r="C23" s="85" t="s">
        <v>702</v>
      </c>
      <c r="D23" s="85">
        <v>2</v>
      </c>
      <c r="E23" s="85"/>
      <c r="F23" s="85"/>
      <c r="G23" s="85" t="s">
        <v>711</v>
      </c>
      <c r="H23" s="85">
        <v>1</v>
      </c>
      <c r="I23" s="85"/>
      <c r="J23" s="85"/>
      <c r="K23" s="85"/>
      <c r="L23" s="85"/>
    </row>
    <row r="24" spans="1:12" ht="15">
      <c r="A24" s="85" t="s">
        <v>702</v>
      </c>
      <c r="B24" s="85">
        <v>2</v>
      </c>
      <c r="C24" s="85" t="s">
        <v>703</v>
      </c>
      <c r="D24" s="85">
        <v>2</v>
      </c>
      <c r="E24" s="85"/>
      <c r="F24" s="85"/>
      <c r="G24" s="85" t="s">
        <v>712</v>
      </c>
      <c r="H24" s="85">
        <v>1</v>
      </c>
      <c r="I24" s="85"/>
      <c r="J24" s="85"/>
      <c r="K24" s="85"/>
      <c r="L24" s="85"/>
    </row>
    <row r="25" spans="1:12" ht="15">
      <c r="A25" s="85" t="s">
        <v>703</v>
      </c>
      <c r="B25" s="85">
        <v>2</v>
      </c>
      <c r="C25" s="85" t="s">
        <v>704</v>
      </c>
      <c r="D25" s="85">
        <v>1</v>
      </c>
      <c r="E25" s="85"/>
      <c r="F25" s="85"/>
      <c r="G25" s="85" t="s">
        <v>713</v>
      </c>
      <c r="H25" s="85">
        <v>1</v>
      </c>
      <c r="I25" s="85"/>
      <c r="J25" s="85"/>
      <c r="K25" s="85"/>
      <c r="L25" s="85"/>
    </row>
    <row r="26" spans="1:12" ht="15">
      <c r="A26" s="85" t="s">
        <v>704</v>
      </c>
      <c r="B26" s="85">
        <v>1</v>
      </c>
      <c r="C26" s="85" t="s">
        <v>705</v>
      </c>
      <c r="D26" s="85">
        <v>1</v>
      </c>
      <c r="E26" s="85"/>
      <c r="F26" s="85"/>
      <c r="G26" s="85" t="s">
        <v>714</v>
      </c>
      <c r="H26" s="85">
        <v>1</v>
      </c>
      <c r="I26" s="85"/>
      <c r="J26" s="85"/>
      <c r="K26" s="85"/>
      <c r="L26" s="85"/>
    </row>
    <row r="27" spans="1:12" ht="15">
      <c r="A27" s="85" t="s">
        <v>705</v>
      </c>
      <c r="B27" s="85">
        <v>1</v>
      </c>
      <c r="C27" s="85" t="s">
        <v>706</v>
      </c>
      <c r="D27" s="85">
        <v>1</v>
      </c>
      <c r="E27" s="85"/>
      <c r="F27" s="85"/>
      <c r="G27" s="85"/>
      <c r="H27" s="85"/>
      <c r="I27" s="85"/>
      <c r="J27" s="85"/>
      <c r="K27" s="85"/>
      <c r="L27" s="85"/>
    </row>
    <row r="28" spans="1:12" ht="15">
      <c r="A28" s="85" t="s">
        <v>706</v>
      </c>
      <c r="B28" s="85">
        <v>1</v>
      </c>
      <c r="C28" s="85"/>
      <c r="D28" s="85"/>
      <c r="E28" s="85"/>
      <c r="F28" s="85"/>
      <c r="G28" s="85"/>
      <c r="H28" s="85"/>
      <c r="I28" s="85"/>
      <c r="J28" s="85"/>
      <c r="K28" s="85"/>
      <c r="L28" s="85"/>
    </row>
    <row r="29" spans="1:12" ht="15">
      <c r="A29" s="85" t="s">
        <v>707</v>
      </c>
      <c r="B29" s="85">
        <v>1</v>
      </c>
      <c r="C29" s="85"/>
      <c r="D29" s="85"/>
      <c r="E29" s="85"/>
      <c r="F29" s="85"/>
      <c r="G29" s="85"/>
      <c r="H29" s="85"/>
      <c r="I29" s="85"/>
      <c r="J29" s="85"/>
      <c r="K29" s="85"/>
      <c r="L29" s="85"/>
    </row>
    <row r="32" spans="1:12" ht="15" customHeight="1">
      <c r="A32" s="13" t="s">
        <v>720</v>
      </c>
      <c r="B32" s="13" t="s">
        <v>676</v>
      </c>
      <c r="C32" s="13" t="s">
        <v>731</v>
      </c>
      <c r="D32" s="13" t="s">
        <v>679</v>
      </c>
      <c r="E32" s="13" t="s">
        <v>736</v>
      </c>
      <c r="F32" s="13" t="s">
        <v>681</v>
      </c>
      <c r="G32" s="13" t="s">
        <v>746</v>
      </c>
      <c r="H32" s="13" t="s">
        <v>683</v>
      </c>
      <c r="I32" s="13" t="s">
        <v>750</v>
      </c>
      <c r="J32" s="13" t="s">
        <v>685</v>
      </c>
      <c r="K32" s="13" t="s">
        <v>751</v>
      </c>
      <c r="L32" s="13" t="s">
        <v>686</v>
      </c>
    </row>
    <row r="33" spans="1:12" ht="15">
      <c r="A33" s="91" t="s">
        <v>721</v>
      </c>
      <c r="B33" s="91">
        <v>2</v>
      </c>
      <c r="C33" s="91" t="s">
        <v>726</v>
      </c>
      <c r="D33" s="91">
        <v>15</v>
      </c>
      <c r="E33" s="91" t="s">
        <v>726</v>
      </c>
      <c r="F33" s="91">
        <v>8</v>
      </c>
      <c r="G33" s="91" t="s">
        <v>726</v>
      </c>
      <c r="H33" s="91">
        <v>5</v>
      </c>
      <c r="I33" s="91" t="s">
        <v>728</v>
      </c>
      <c r="J33" s="91">
        <v>2</v>
      </c>
      <c r="K33" s="91" t="s">
        <v>730</v>
      </c>
      <c r="L33" s="91">
        <v>2</v>
      </c>
    </row>
    <row r="34" spans="1:12" ht="15">
      <c r="A34" s="91" t="s">
        <v>722</v>
      </c>
      <c r="B34" s="91">
        <v>0</v>
      </c>
      <c r="C34" s="91" t="s">
        <v>727</v>
      </c>
      <c r="D34" s="91">
        <v>14</v>
      </c>
      <c r="E34" s="91" t="s">
        <v>737</v>
      </c>
      <c r="F34" s="91">
        <v>8</v>
      </c>
      <c r="G34" s="91" t="s">
        <v>747</v>
      </c>
      <c r="H34" s="91">
        <v>3</v>
      </c>
      <c r="I34" s="91" t="s">
        <v>726</v>
      </c>
      <c r="J34" s="91">
        <v>2</v>
      </c>
      <c r="K34" s="91"/>
      <c r="L34" s="91"/>
    </row>
    <row r="35" spans="1:12" ht="15">
      <c r="A35" s="91" t="s">
        <v>723</v>
      </c>
      <c r="B35" s="91">
        <v>0</v>
      </c>
      <c r="C35" s="91" t="s">
        <v>729</v>
      </c>
      <c r="D35" s="91">
        <v>11</v>
      </c>
      <c r="E35" s="91" t="s">
        <v>738</v>
      </c>
      <c r="F35" s="91">
        <v>8</v>
      </c>
      <c r="G35" s="91" t="s">
        <v>748</v>
      </c>
      <c r="H35" s="91">
        <v>2</v>
      </c>
      <c r="I35" s="91" t="s">
        <v>738</v>
      </c>
      <c r="J35" s="91">
        <v>2</v>
      </c>
      <c r="K35" s="91"/>
      <c r="L35" s="91"/>
    </row>
    <row r="36" spans="1:12" ht="15">
      <c r="A36" s="91" t="s">
        <v>724</v>
      </c>
      <c r="B36" s="91">
        <v>609</v>
      </c>
      <c r="C36" s="91" t="s">
        <v>732</v>
      </c>
      <c r="D36" s="91">
        <v>9</v>
      </c>
      <c r="E36" s="91" t="s">
        <v>739</v>
      </c>
      <c r="F36" s="91">
        <v>8</v>
      </c>
      <c r="G36" s="91" t="s">
        <v>749</v>
      </c>
      <c r="H36" s="91">
        <v>2</v>
      </c>
      <c r="I36" s="91" t="s">
        <v>739</v>
      </c>
      <c r="J36" s="91">
        <v>2</v>
      </c>
      <c r="K36" s="91"/>
      <c r="L36" s="91"/>
    </row>
    <row r="37" spans="1:12" ht="15">
      <c r="A37" s="91" t="s">
        <v>725</v>
      </c>
      <c r="B37" s="91">
        <v>611</v>
      </c>
      <c r="C37" s="91" t="s">
        <v>730</v>
      </c>
      <c r="D37" s="91">
        <v>9</v>
      </c>
      <c r="E37" s="91" t="s">
        <v>740</v>
      </c>
      <c r="F37" s="91">
        <v>8</v>
      </c>
      <c r="G37" s="91" t="s">
        <v>701</v>
      </c>
      <c r="H37" s="91">
        <v>2</v>
      </c>
      <c r="I37" s="91"/>
      <c r="J37" s="91"/>
      <c r="K37" s="91"/>
      <c r="L37" s="91"/>
    </row>
    <row r="38" spans="1:12" ht="15">
      <c r="A38" s="91" t="s">
        <v>726</v>
      </c>
      <c r="B38" s="91">
        <v>31</v>
      </c>
      <c r="C38" s="91" t="s">
        <v>230</v>
      </c>
      <c r="D38" s="91">
        <v>9</v>
      </c>
      <c r="E38" s="91" t="s">
        <v>741</v>
      </c>
      <c r="F38" s="91">
        <v>8</v>
      </c>
      <c r="G38" s="91" t="s">
        <v>730</v>
      </c>
      <c r="H38" s="91">
        <v>2</v>
      </c>
      <c r="I38" s="91"/>
      <c r="J38" s="91"/>
      <c r="K38" s="91"/>
      <c r="L38" s="91"/>
    </row>
    <row r="39" spans="1:12" ht="15">
      <c r="A39" s="91" t="s">
        <v>727</v>
      </c>
      <c r="B39" s="91">
        <v>18</v>
      </c>
      <c r="C39" s="91" t="s">
        <v>733</v>
      </c>
      <c r="D39" s="91">
        <v>8</v>
      </c>
      <c r="E39" s="91" t="s">
        <v>742</v>
      </c>
      <c r="F39" s="91">
        <v>8</v>
      </c>
      <c r="G39" s="91"/>
      <c r="H39" s="91"/>
      <c r="I39" s="91"/>
      <c r="J39" s="91"/>
      <c r="K39" s="91"/>
      <c r="L39" s="91"/>
    </row>
    <row r="40" spans="1:12" ht="15">
      <c r="A40" s="91" t="s">
        <v>728</v>
      </c>
      <c r="B40" s="91">
        <v>17</v>
      </c>
      <c r="C40" s="91" t="s">
        <v>728</v>
      </c>
      <c r="D40" s="91">
        <v>8</v>
      </c>
      <c r="E40" s="91" t="s">
        <v>743</v>
      </c>
      <c r="F40" s="91">
        <v>8</v>
      </c>
      <c r="G40" s="91"/>
      <c r="H40" s="91"/>
      <c r="I40" s="91"/>
      <c r="J40" s="91"/>
      <c r="K40" s="91"/>
      <c r="L40" s="91"/>
    </row>
    <row r="41" spans="1:12" ht="15">
      <c r="A41" s="91" t="s">
        <v>729</v>
      </c>
      <c r="B41" s="91">
        <v>13</v>
      </c>
      <c r="C41" s="91" t="s">
        <v>734</v>
      </c>
      <c r="D41" s="91">
        <v>5</v>
      </c>
      <c r="E41" s="91" t="s">
        <v>744</v>
      </c>
      <c r="F41" s="91">
        <v>8</v>
      </c>
      <c r="G41" s="91"/>
      <c r="H41" s="91"/>
      <c r="I41" s="91"/>
      <c r="J41" s="91"/>
      <c r="K41" s="91"/>
      <c r="L41" s="91"/>
    </row>
    <row r="42" spans="1:12" ht="15">
      <c r="A42" s="91" t="s">
        <v>730</v>
      </c>
      <c r="B42" s="91">
        <v>13</v>
      </c>
      <c r="C42" s="91" t="s">
        <v>735</v>
      </c>
      <c r="D42" s="91">
        <v>5</v>
      </c>
      <c r="E42" s="91" t="s">
        <v>745</v>
      </c>
      <c r="F42" s="91">
        <v>8</v>
      </c>
      <c r="G42" s="91"/>
      <c r="H42" s="91"/>
      <c r="I42" s="91"/>
      <c r="J42" s="91"/>
      <c r="K42" s="91"/>
      <c r="L42" s="91"/>
    </row>
    <row r="45" spans="1:12" ht="15" customHeight="1">
      <c r="A45" s="13" t="s">
        <v>757</v>
      </c>
      <c r="B45" s="13" t="s">
        <v>676</v>
      </c>
      <c r="C45" s="13" t="s">
        <v>768</v>
      </c>
      <c r="D45" s="13" t="s">
        <v>679</v>
      </c>
      <c r="E45" s="13" t="s">
        <v>778</v>
      </c>
      <c r="F45" s="13" t="s">
        <v>681</v>
      </c>
      <c r="G45" s="13" t="s">
        <v>780</v>
      </c>
      <c r="H45" s="13" t="s">
        <v>683</v>
      </c>
      <c r="I45" s="13" t="s">
        <v>783</v>
      </c>
      <c r="J45" s="13" t="s">
        <v>685</v>
      </c>
      <c r="K45" s="85" t="s">
        <v>784</v>
      </c>
      <c r="L45" s="85" t="s">
        <v>686</v>
      </c>
    </row>
    <row r="46" spans="1:12" ht="15">
      <c r="A46" s="91" t="s">
        <v>758</v>
      </c>
      <c r="B46" s="91">
        <v>13</v>
      </c>
      <c r="C46" s="91" t="s">
        <v>769</v>
      </c>
      <c r="D46" s="91">
        <v>7</v>
      </c>
      <c r="E46" s="91" t="s">
        <v>759</v>
      </c>
      <c r="F46" s="91">
        <v>8</v>
      </c>
      <c r="G46" s="91" t="s">
        <v>781</v>
      </c>
      <c r="H46" s="91">
        <v>2</v>
      </c>
      <c r="I46" s="91" t="s">
        <v>758</v>
      </c>
      <c r="J46" s="91">
        <v>2</v>
      </c>
      <c r="K46" s="91"/>
      <c r="L46" s="91"/>
    </row>
    <row r="47" spans="1:12" ht="15">
      <c r="A47" s="91" t="s">
        <v>759</v>
      </c>
      <c r="B47" s="91">
        <v>11</v>
      </c>
      <c r="C47" s="91" t="s">
        <v>770</v>
      </c>
      <c r="D47" s="91">
        <v>4</v>
      </c>
      <c r="E47" s="91" t="s">
        <v>761</v>
      </c>
      <c r="F47" s="91">
        <v>8</v>
      </c>
      <c r="G47" s="91" t="s">
        <v>782</v>
      </c>
      <c r="H47" s="91">
        <v>2</v>
      </c>
      <c r="I47" s="91" t="s">
        <v>760</v>
      </c>
      <c r="J47" s="91">
        <v>2</v>
      </c>
      <c r="K47" s="91"/>
      <c r="L47" s="91"/>
    </row>
    <row r="48" spans="1:12" ht="15">
      <c r="A48" s="91" t="s">
        <v>760</v>
      </c>
      <c r="B48" s="91">
        <v>10</v>
      </c>
      <c r="C48" s="91" t="s">
        <v>771</v>
      </c>
      <c r="D48" s="91">
        <v>4</v>
      </c>
      <c r="E48" s="91" t="s">
        <v>760</v>
      </c>
      <c r="F48" s="91">
        <v>8</v>
      </c>
      <c r="G48" s="91"/>
      <c r="H48" s="91"/>
      <c r="I48" s="91"/>
      <c r="J48" s="91"/>
      <c r="K48" s="91"/>
      <c r="L48" s="91"/>
    </row>
    <row r="49" spans="1:12" ht="15">
      <c r="A49" s="91" t="s">
        <v>761</v>
      </c>
      <c r="B49" s="91">
        <v>9</v>
      </c>
      <c r="C49" s="91" t="s">
        <v>772</v>
      </c>
      <c r="D49" s="91">
        <v>4</v>
      </c>
      <c r="E49" s="91" t="s">
        <v>762</v>
      </c>
      <c r="F49" s="91">
        <v>8</v>
      </c>
      <c r="G49" s="91"/>
      <c r="H49" s="91"/>
      <c r="I49" s="91"/>
      <c r="J49" s="91"/>
      <c r="K49" s="91"/>
      <c r="L49" s="91"/>
    </row>
    <row r="50" spans="1:12" ht="15">
      <c r="A50" s="91" t="s">
        <v>762</v>
      </c>
      <c r="B50" s="91">
        <v>9</v>
      </c>
      <c r="C50" s="91" t="s">
        <v>773</v>
      </c>
      <c r="D50" s="91">
        <v>4</v>
      </c>
      <c r="E50" s="91" t="s">
        <v>763</v>
      </c>
      <c r="F50" s="91">
        <v>8</v>
      </c>
      <c r="G50" s="91"/>
      <c r="H50" s="91"/>
      <c r="I50" s="91"/>
      <c r="J50" s="91"/>
      <c r="K50" s="91"/>
      <c r="L50" s="91"/>
    </row>
    <row r="51" spans="1:12" ht="15">
      <c r="A51" s="91" t="s">
        <v>763</v>
      </c>
      <c r="B51" s="91">
        <v>9</v>
      </c>
      <c r="C51" s="91" t="s">
        <v>774</v>
      </c>
      <c r="D51" s="91">
        <v>4</v>
      </c>
      <c r="E51" s="91" t="s">
        <v>764</v>
      </c>
      <c r="F51" s="91">
        <v>8</v>
      </c>
      <c r="G51" s="91"/>
      <c r="H51" s="91"/>
      <c r="I51" s="91"/>
      <c r="J51" s="91"/>
      <c r="K51" s="91"/>
      <c r="L51" s="91"/>
    </row>
    <row r="52" spans="1:12" ht="15">
      <c r="A52" s="91" t="s">
        <v>764</v>
      </c>
      <c r="B52" s="91">
        <v>9</v>
      </c>
      <c r="C52" s="91" t="s">
        <v>758</v>
      </c>
      <c r="D52" s="91">
        <v>4</v>
      </c>
      <c r="E52" s="91" t="s">
        <v>765</v>
      </c>
      <c r="F52" s="91">
        <v>8</v>
      </c>
      <c r="G52" s="91"/>
      <c r="H52" s="91"/>
      <c r="I52" s="91"/>
      <c r="J52" s="91"/>
      <c r="K52" s="91"/>
      <c r="L52" s="91"/>
    </row>
    <row r="53" spans="1:12" ht="15">
      <c r="A53" s="91" t="s">
        <v>765</v>
      </c>
      <c r="B53" s="91">
        <v>9</v>
      </c>
      <c r="C53" s="91" t="s">
        <v>775</v>
      </c>
      <c r="D53" s="91">
        <v>4</v>
      </c>
      <c r="E53" s="91" t="s">
        <v>766</v>
      </c>
      <c r="F53" s="91">
        <v>8</v>
      </c>
      <c r="G53" s="91"/>
      <c r="H53" s="91"/>
      <c r="I53" s="91"/>
      <c r="J53" s="91"/>
      <c r="K53" s="91"/>
      <c r="L53" s="91"/>
    </row>
    <row r="54" spans="1:12" ht="15">
      <c r="A54" s="91" t="s">
        <v>766</v>
      </c>
      <c r="B54" s="91">
        <v>9</v>
      </c>
      <c r="C54" s="91" t="s">
        <v>776</v>
      </c>
      <c r="D54" s="91">
        <v>4</v>
      </c>
      <c r="E54" s="91" t="s">
        <v>767</v>
      </c>
      <c r="F54" s="91">
        <v>8</v>
      </c>
      <c r="G54" s="91"/>
      <c r="H54" s="91"/>
      <c r="I54" s="91"/>
      <c r="J54" s="91"/>
      <c r="K54" s="91"/>
      <c r="L54" s="91"/>
    </row>
    <row r="55" spans="1:12" ht="15">
      <c r="A55" s="91" t="s">
        <v>767</v>
      </c>
      <c r="B55" s="91">
        <v>9</v>
      </c>
      <c r="C55" s="91" t="s">
        <v>777</v>
      </c>
      <c r="D55" s="91">
        <v>4</v>
      </c>
      <c r="E55" s="91" t="s">
        <v>779</v>
      </c>
      <c r="F55" s="91">
        <v>6</v>
      </c>
      <c r="G55" s="91"/>
      <c r="H55" s="91"/>
      <c r="I55" s="91"/>
      <c r="J55" s="91"/>
      <c r="K55" s="91"/>
      <c r="L55" s="91"/>
    </row>
    <row r="58" spans="1:12" ht="15" customHeight="1">
      <c r="A58" s="13" t="s">
        <v>790</v>
      </c>
      <c r="B58" s="13" t="s">
        <v>676</v>
      </c>
      <c r="C58" s="85" t="s">
        <v>792</v>
      </c>
      <c r="D58" s="85" t="s">
        <v>679</v>
      </c>
      <c r="E58" s="85" t="s">
        <v>793</v>
      </c>
      <c r="F58" s="85" t="s">
        <v>681</v>
      </c>
      <c r="G58" s="85" t="s">
        <v>796</v>
      </c>
      <c r="H58" s="85" t="s">
        <v>683</v>
      </c>
      <c r="I58" s="13" t="s">
        <v>799</v>
      </c>
      <c r="J58" s="13" t="s">
        <v>685</v>
      </c>
      <c r="K58" s="85" t="s">
        <v>801</v>
      </c>
      <c r="L58" s="85" t="s">
        <v>686</v>
      </c>
    </row>
    <row r="59" spans="1:12" ht="15">
      <c r="A59" s="85" t="s">
        <v>237</v>
      </c>
      <c r="B59" s="85">
        <v>1</v>
      </c>
      <c r="C59" s="85"/>
      <c r="D59" s="85"/>
      <c r="E59" s="85"/>
      <c r="F59" s="85"/>
      <c r="G59" s="85"/>
      <c r="H59" s="85"/>
      <c r="I59" s="85" t="s">
        <v>237</v>
      </c>
      <c r="J59" s="85">
        <v>1</v>
      </c>
      <c r="K59" s="85"/>
      <c r="L59" s="85"/>
    </row>
    <row r="62" spans="1:12" ht="15" customHeight="1">
      <c r="A62" s="13" t="s">
        <v>791</v>
      </c>
      <c r="B62" s="13" t="s">
        <v>676</v>
      </c>
      <c r="C62" s="13" t="s">
        <v>794</v>
      </c>
      <c r="D62" s="13" t="s">
        <v>679</v>
      </c>
      <c r="E62" s="13" t="s">
        <v>795</v>
      </c>
      <c r="F62" s="13" t="s">
        <v>681</v>
      </c>
      <c r="G62" s="85" t="s">
        <v>798</v>
      </c>
      <c r="H62" s="85" t="s">
        <v>683</v>
      </c>
      <c r="I62" s="13" t="s">
        <v>800</v>
      </c>
      <c r="J62" s="13" t="s">
        <v>685</v>
      </c>
      <c r="K62" s="13" t="s">
        <v>802</v>
      </c>
      <c r="L62" s="13" t="s">
        <v>686</v>
      </c>
    </row>
    <row r="63" spans="1:12" ht="15">
      <c r="A63" s="85" t="s">
        <v>230</v>
      </c>
      <c r="B63" s="85">
        <v>11</v>
      </c>
      <c r="C63" s="85" t="s">
        <v>230</v>
      </c>
      <c r="D63" s="85">
        <v>8</v>
      </c>
      <c r="E63" s="85" t="s">
        <v>220</v>
      </c>
      <c r="F63" s="85">
        <v>7</v>
      </c>
      <c r="G63" s="85"/>
      <c r="H63" s="85"/>
      <c r="I63" s="85" t="s">
        <v>220</v>
      </c>
      <c r="J63" s="85">
        <v>1</v>
      </c>
      <c r="K63" s="85" t="s">
        <v>230</v>
      </c>
      <c r="L63" s="85">
        <v>1</v>
      </c>
    </row>
    <row r="64" spans="1:12" ht="15">
      <c r="A64" s="85" t="s">
        <v>220</v>
      </c>
      <c r="B64" s="85">
        <v>8</v>
      </c>
      <c r="C64" s="85" t="s">
        <v>231</v>
      </c>
      <c r="D64" s="85">
        <v>4</v>
      </c>
      <c r="E64" s="85" t="s">
        <v>236</v>
      </c>
      <c r="F64" s="85">
        <v>2</v>
      </c>
      <c r="G64" s="85"/>
      <c r="H64" s="85"/>
      <c r="I64" s="85"/>
      <c r="J64" s="85"/>
      <c r="K64" s="85" t="s">
        <v>232</v>
      </c>
      <c r="L64" s="85">
        <v>1</v>
      </c>
    </row>
    <row r="65" spans="1:12" ht="15">
      <c r="A65" s="85" t="s">
        <v>231</v>
      </c>
      <c r="B65" s="85">
        <v>6</v>
      </c>
      <c r="C65" s="85" t="s">
        <v>227</v>
      </c>
      <c r="D65" s="85">
        <v>2</v>
      </c>
      <c r="E65" s="85" t="s">
        <v>235</v>
      </c>
      <c r="F65" s="85">
        <v>2</v>
      </c>
      <c r="G65" s="85"/>
      <c r="H65" s="85"/>
      <c r="I65" s="85"/>
      <c r="J65" s="85"/>
      <c r="K65" s="85"/>
      <c r="L65" s="85"/>
    </row>
    <row r="66" spans="1:12" ht="15">
      <c r="A66" s="85" t="s">
        <v>227</v>
      </c>
      <c r="B66" s="85">
        <v>2</v>
      </c>
      <c r="C66" s="85" t="s">
        <v>240</v>
      </c>
      <c r="D66" s="85">
        <v>1</v>
      </c>
      <c r="E66" s="85" t="s">
        <v>234</v>
      </c>
      <c r="F66" s="85">
        <v>2</v>
      </c>
      <c r="G66" s="85"/>
      <c r="H66" s="85"/>
      <c r="I66" s="85"/>
      <c r="J66" s="85"/>
      <c r="K66" s="85"/>
      <c r="L66" s="85"/>
    </row>
    <row r="67" spans="1:12" ht="15">
      <c r="A67" s="85" t="s">
        <v>221</v>
      </c>
      <c r="B67" s="85">
        <v>2</v>
      </c>
      <c r="C67" s="85" t="s">
        <v>239</v>
      </c>
      <c r="D67" s="85">
        <v>1</v>
      </c>
      <c r="E67" s="85" t="s">
        <v>233</v>
      </c>
      <c r="F67" s="85">
        <v>2</v>
      </c>
      <c r="G67" s="85"/>
      <c r="H67" s="85"/>
      <c r="I67" s="85"/>
      <c r="J67" s="85"/>
      <c r="K67" s="85"/>
      <c r="L67" s="85"/>
    </row>
    <row r="68" spans="1:12" ht="15">
      <c r="A68" s="85" t="s">
        <v>236</v>
      </c>
      <c r="B68" s="85">
        <v>2</v>
      </c>
      <c r="C68" s="85" t="s">
        <v>238</v>
      </c>
      <c r="D68" s="85">
        <v>1</v>
      </c>
      <c r="E68" s="85" t="s">
        <v>230</v>
      </c>
      <c r="F68" s="85">
        <v>2</v>
      </c>
      <c r="G68" s="85"/>
      <c r="H68" s="85"/>
      <c r="I68" s="85"/>
      <c r="J68" s="85"/>
      <c r="K68" s="85"/>
      <c r="L68" s="85"/>
    </row>
    <row r="69" spans="1:12" ht="15">
      <c r="A69" s="85" t="s">
        <v>235</v>
      </c>
      <c r="B69" s="85">
        <v>2</v>
      </c>
      <c r="C69" s="85"/>
      <c r="D69" s="85"/>
      <c r="E69" s="85" t="s">
        <v>231</v>
      </c>
      <c r="F69" s="85">
        <v>2</v>
      </c>
      <c r="G69" s="85"/>
      <c r="H69" s="85"/>
      <c r="I69" s="85"/>
      <c r="J69" s="85"/>
      <c r="K69" s="85"/>
      <c r="L69" s="85"/>
    </row>
    <row r="70" spans="1:12" ht="15">
      <c r="A70" s="85" t="s">
        <v>234</v>
      </c>
      <c r="B70" s="85">
        <v>2</v>
      </c>
      <c r="C70" s="85"/>
      <c r="D70" s="85"/>
      <c r="E70" s="85" t="s">
        <v>221</v>
      </c>
      <c r="F70" s="85">
        <v>2</v>
      </c>
      <c r="G70" s="85"/>
      <c r="H70" s="85"/>
      <c r="I70" s="85"/>
      <c r="J70" s="85"/>
      <c r="K70" s="85"/>
      <c r="L70" s="85"/>
    </row>
    <row r="71" spans="1:12" ht="15">
      <c r="A71" s="85" t="s">
        <v>233</v>
      </c>
      <c r="B71" s="85">
        <v>2</v>
      </c>
      <c r="C71" s="85"/>
      <c r="D71" s="85"/>
      <c r="E71" s="85" t="s">
        <v>797</v>
      </c>
      <c r="F71" s="85">
        <v>1</v>
      </c>
      <c r="G71" s="85"/>
      <c r="H71" s="85"/>
      <c r="I71" s="85"/>
      <c r="J71" s="85"/>
      <c r="K71" s="85"/>
      <c r="L71" s="85"/>
    </row>
    <row r="72" spans="1:12" ht="15">
      <c r="A72" s="85" t="s">
        <v>240</v>
      </c>
      <c r="B72" s="85">
        <v>1</v>
      </c>
      <c r="C72" s="85"/>
      <c r="D72" s="85"/>
      <c r="E72" s="85"/>
      <c r="F72" s="85"/>
      <c r="G72" s="85"/>
      <c r="H72" s="85"/>
      <c r="I72" s="85"/>
      <c r="J72" s="85"/>
      <c r="K72" s="85"/>
      <c r="L72" s="85"/>
    </row>
    <row r="75" spans="1:12" ht="15" customHeight="1">
      <c r="A75" s="13" t="s">
        <v>808</v>
      </c>
      <c r="B75" s="13" t="s">
        <v>676</v>
      </c>
      <c r="C75" s="13" t="s">
        <v>809</v>
      </c>
      <c r="D75" s="13" t="s">
        <v>679</v>
      </c>
      <c r="E75" s="13" t="s">
        <v>810</v>
      </c>
      <c r="F75" s="13" t="s">
        <v>681</v>
      </c>
      <c r="G75" s="13" t="s">
        <v>811</v>
      </c>
      <c r="H75" s="13" t="s">
        <v>683</v>
      </c>
      <c r="I75" s="13" t="s">
        <v>812</v>
      </c>
      <c r="J75" s="13" t="s">
        <v>685</v>
      </c>
      <c r="K75" s="13" t="s">
        <v>813</v>
      </c>
      <c r="L75" s="13" t="s">
        <v>686</v>
      </c>
    </row>
    <row r="76" spans="1:12" ht="15">
      <c r="A76" s="125" t="s">
        <v>228</v>
      </c>
      <c r="B76" s="85">
        <v>56186</v>
      </c>
      <c r="C76" s="125" t="s">
        <v>226</v>
      </c>
      <c r="D76" s="85">
        <v>4804</v>
      </c>
      <c r="E76" s="125" t="s">
        <v>222</v>
      </c>
      <c r="F76" s="85">
        <v>30345</v>
      </c>
      <c r="G76" s="125" t="s">
        <v>228</v>
      </c>
      <c r="H76" s="85">
        <v>56186</v>
      </c>
      <c r="I76" s="125" t="s">
        <v>223</v>
      </c>
      <c r="J76" s="85">
        <v>6692</v>
      </c>
      <c r="K76" s="125" t="s">
        <v>216</v>
      </c>
      <c r="L76" s="85">
        <v>41596</v>
      </c>
    </row>
    <row r="77" spans="1:12" ht="15">
      <c r="A77" s="125" t="s">
        <v>216</v>
      </c>
      <c r="B77" s="85">
        <v>41596</v>
      </c>
      <c r="C77" s="125" t="s">
        <v>239</v>
      </c>
      <c r="D77" s="85">
        <v>3934</v>
      </c>
      <c r="E77" s="125" t="s">
        <v>234</v>
      </c>
      <c r="F77" s="85">
        <v>26013</v>
      </c>
      <c r="G77" s="125" t="s">
        <v>212</v>
      </c>
      <c r="H77" s="85">
        <v>19735</v>
      </c>
      <c r="I77" s="125" t="s">
        <v>237</v>
      </c>
      <c r="J77" s="85">
        <v>1774</v>
      </c>
      <c r="K77" s="125" t="s">
        <v>232</v>
      </c>
      <c r="L77" s="85">
        <v>8645</v>
      </c>
    </row>
    <row r="78" spans="1:12" ht="15">
      <c r="A78" s="125" t="s">
        <v>222</v>
      </c>
      <c r="B78" s="85">
        <v>30345</v>
      </c>
      <c r="C78" s="125" t="s">
        <v>231</v>
      </c>
      <c r="D78" s="85">
        <v>3728</v>
      </c>
      <c r="E78" s="125" t="s">
        <v>221</v>
      </c>
      <c r="F78" s="85">
        <v>13561</v>
      </c>
      <c r="G78" s="125" t="s">
        <v>229</v>
      </c>
      <c r="H78" s="85">
        <v>2333</v>
      </c>
      <c r="I78" s="125"/>
      <c r="J78" s="85"/>
      <c r="K78" s="125"/>
      <c r="L78" s="85"/>
    </row>
    <row r="79" spans="1:12" ht="15">
      <c r="A79" s="125" t="s">
        <v>234</v>
      </c>
      <c r="B79" s="85">
        <v>26013</v>
      </c>
      <c r="C79" s="125" t="s">
        <v>230</v>
      </c>
      <c r="D79" s="85">
        <v>3678</v>
      </c>
      <c r="E79" s="125" t="s">
        <v>220</v>
      </c>
      <c r="F79" s="85">
        <v>10442</v>
      </c>
      <c r="G79" s="125" t="s">
        <v>213</v>
      </c>
      <c r="H79" s="85">
        <v>1297</v>
      </c>
      <c r="I79" s="125"/>
      <c r="J79" s="85"/>
      <c r="K79" s="125"/>
      <c r="L79" s="85"/>
    </row>
    <row r="80" spans="1:12" ht="15">
      <c r="A80" s="125" t="s">
        <v>212</v>
      </c>
      <c r="B80" s="85">
        <v>19735</v>
      </c>
      <c r="C80" s="125" t="s">
        <v>227</v>
      </c>
      <c r="D80" s="85">
        <v>2140</v>
      </c>
      <c r="E80" s="125" t="s">
        <v>219</v>
      </c>
      <c r="F80" s="85">
        <v>8395</v>
      </c>
      <c r="G80" s="125" t="s">
        <v>225</v>
      </c>
      <c r="H80" s="85">
        <v>82</v>
      </c>
      <c r="I80" s="125"/>
      <c r="J80" s="85"/>
      <c r="K80" s="125"/>
      <c r="L80" s="85"/>
    </row>
    <row r="81" spans="1:12" ht="15">
      <c r="A81" s="125" t="s">
        <v>221</v>
      </c>
      <c r="B81" s="85">
        <v>13561</v>
      </c>
      <c r="C81" s="125" t="s">
        <v>214</v>
      </c>
      <c r="D81" s="85">
        <v>1021</v>
      </c>
      <c r="E81" s="125" t="s">
        <v>236</v>
      </c>
      <c r="F81" s="85">
        <v>4947</v>
      </c>
      <c r="G81" s="125"/>
      <c r="H81" s="85"/>
      <c r="I81" s="125"/>
      <c r="J81" s="85"/>
      <c r="K81" s="125"/>
      <c r="L81" s="85"/>
    </row>
    <row r="82" spans="1:12" ht="15">
      <c r="A82" s="125" t="s">
        <v>220</v>
      </c>
      <c r="B82" s="85">
        <v>10442</v>
      </c>
      <c r="C82" s="125" t="s">
        <v>224</v>
      </c>
      <c r="D82" s="85">
        <v>465</v>
      </c>
      <c r="E82" s="125" t="s">
        <v>218</v>
      </c>
      <c r="F82" s="85">
        <v>3895</v>
      </c>
      <c r="G82" s="125"/>
      <c r="H82" s="85"/>
      <c r="I82" s="125"/>
      <c r="J82" s="85"/>
      <c r="K82" s="125"/>
      <c r="L82" s="85"/>
    </row>
    <row r="83" spans="1:12" ht="15">
      <c r="A83" s="125" t="s">
        <v>232</v>
      </c>
      <c r="B83" s="85">
        <v>8645</v>
      </c>
      <c r="C83" s="125" t="s">
        <v>240</v>
      </c>
      <c r="D83" s="85">
        <v>438</v>
      </c>
      <c r="E83" s="125" t="s">
        <v>217</v>
      </c>
      <c r="F83" s="85">
        <v>1927</v>
      </c>
      <c r="G83" s="125"/>
      <c r="H83" s="85"/>
      <c r="I83" s="125"/>
      <c r="J83" s="85"/>
      <c r="K83" s="125"/>
      <c r="L83" s="85"/>
    </row>
    <row r="84" spans="1:12" ht="15">
      <c r="A84" s="125" t="s">
        <v>219</v>
      </c>
      <c r="B84" s="85">
        <v>8395</v>
      </c>
      <c r="C84" s="125" t="s">
        <v>238</v>
      </c>
      <c r="D84" s="85">
        <v>4</v>
      </c>
      <c r="E84" s="125" t="s">
        <v>233</v>
      </c>
      <c r="F84" s="85">
        <v>178</v>
      </c>
      <c r="G84" s="125"/>
      <c r="H84" s="85"/>
      <c r="I84" s="125"/>
      <c r="J84" s="85"/>
      <c r="K84" s="125"/>
      <c r="L84" s="85"/>
    </row>
    <row r="85" spans="1:12" ht="15">
      <c r="A85" s="125" t="s">
        <v>223</v>
      </c>
      <c r="B85" s="85">
        <v>6692</v>
      </c>
      <c r="C85" s="125" t="s">
        <v>215</v>
      </c>
      <c r="D85" s="85">
        <v>2</v>
      </c>
      <c r="E85" s="125" t="s">
        <v>235</v>
      </c>
      <c r="F85" s="85">
        <v>1</v>
      </c>
      <c r="G85" s="125"/>
      <c r="H85" s="85"/>
      <c r="I85" s="125"/>
      <c r="J85" s="85"/>
      <c r="K85" s="125"/>
      <c r="L85" s="85"/>
    </row>
  </sheetData>
  <hyperlinks>
    <hyperlink ref="A2" r:id="rId1" display="http://www.socialsellingforum.fr/grenoble"/>
    <hyperlink ref="A3" r:id="rId2" display="http://www.socialsellingforum.fr/marseille"/>
    <hyperlink ref="A4" r:id="rId3" display="http://www.socialsellingforum.fr/paris/"/>
    <hyperlink ref="A5" r:id="rId4" display="https://fr.xing-events.com/tw/EGJFVLR"/>
    <hyperlink ref="A6" r:id="rId5" display="https://www.instagram.com/p/Bxx4xHvo68J/?igshid=15jfu9yw7ksys"/>
    <hyperlink ref="A7" r:id="rId6" display="https://twitter.com/SocialSellingF/status/1131198026884755456"/>
    <hyperlink ref="A8" r:id="rId7" display="http://www.socialsellingforum.fr/grenoble/"/>
    <hyperlink ref="A9" r:id="rId8" display="https://fr.xing-events.com/tw/REEBQNN"/>
    <hyperlink ref="C2" r:id="rId9" display="http://www.socialsellingforum.fr/grenoble"/>
    <hyperlink ref="C3" r:id="rId10" display="http://www.socialsellingforum.fr/marseille"/>
    <hyperlink ref="E2" r:id="rId11" display="http://www.socialsellingforum.fr/paris/"/>
    <hyperlink ref="G2" r:id="rId12" display="https://fr.xing-events.com/tw/REEBQNN"/>
    <hyperlink ref="G3" r:id="rId13" display="http://www.socialsellingforum.fr/grenoble/"/>
    <hyperlink ref="G4" r:id="rId14" display="https://twitter.com/SocialSellingF/status/1131198026884755456"/>
    <hyperlink ref="G5" r:id="rId15" display="https://www.instagram.com/p/Bxx4xHvo68J/?igshid=15jfu9yw7ksys"/>
    <hyperlink ref="G6" r:id="rId16" display="https://fr.xing-events.com/tw/EGJFVLR"/>
  </hyperlinks>
  <printOptions/>
  <pageMargins left="0.7" right="0.7" top="0.75" bottom="0.75" header="0.3" footer="0.3"/>
  <pageSetup orientation="portrait" paperSize="9"/>
  <tableParts>
    <tablePart r:id="rId22"/>
    <tablePart r:id="rId18"/>
    <tablePart r:id="rId21"/>
    <tablePart r:id="rId23"/>
    <tablePart r:id="rId17"/>
    <tablePart r:id="rId19"/>
    <tablePart r:id="rId20"/>
    <tablePart r:id="rId2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2019-05-24T18:57:21Z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