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<sst xmlns="http://schemas.openxmlformats.org/spreadsheetml/2006/main" count="3957" uniqueCount="1074">
  <si>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</si>
  <si>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</si>
  <si>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</si>
  <si>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</si>
  <si>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</si>
  <si>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</si>
  <si>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</si>
  <si>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</si>
  <si>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</si>
  <si>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</si>
  <si>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</si>
  <si>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</si>
  <si>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</si>
  <si>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</si>
  <si>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</si>
  <si>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</si>
  <si>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</si>
  <si>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</si>
  <si>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</si>
  <si>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</si>
  <si>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</si>
  <si>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</si>
  <si>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</si>
  <si>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</si>
  <si>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</si>
  <si>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</si>
  <si>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</si>
  <si>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</si>
  <si>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</si>
  <si>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</si>
  <si>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</si>
  <si>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</si>
  <si>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</si>
  <si>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</si>
  <si>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</si>
  <si>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</si>
  <si>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</si>
  <si>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</si>
  <si>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</si>
  <si>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</si>
  <si>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</si>
  <si>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</si>
  <si>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</si>
  <si>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</si>
  <si>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</si>
  <si>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</si>
  <si>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</si>
  <si>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</si>
  <si>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</si>
  <si>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</si>
  <si>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</si>
  <si>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</si>
  <si>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</si>
  <si>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</si>
  <si>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</si>
  <si>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</si>
  <si>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</si>
  <si>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</si>
  <si>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</si>
  <si>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</si>
  <si>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</si>
  <si>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</si>
  <si>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</si>
  <si>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</si>
  <si>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</si>
  <si>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</si>
  <si>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</si>
  <si>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</si>
  <si>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</si>
  <si>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</si>
  <si>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</si>
  <si>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</si>
  <si>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</si>
  <si>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</si>
  <si>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</si>
  <si>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</si>
  <si>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</si>
  <si>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</si>
  <si>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</si>
  <si>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</si>
  <si>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</si>
  <si>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</si>
  <si>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</si>
  <si>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</si>
  <si>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</si>
  <si>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</si>
  <si>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</si>
  <si>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</si>
  <si>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</si>
  <si>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</si>
  <si>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</si>
  <si>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</si>
  <si>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</si>
  <si>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</si>
  <si>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</si>
  <si>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</si>
  <si>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</si>
  <si>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</si>
  <si>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</si>
  <si>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</si>
  <si>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</si>
  <si>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</si>
  <si>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</si>
  <si>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</si>
  <si>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</si>
  <si>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</si>
  <si>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</si>
  <si>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</si>
  <si>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</si>
  <si>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</si>
  <si>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</si>
  <si>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</si>
  <si>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</si>
  <si>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</si>
  <si>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</si>
  <si>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</si>
  <si>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</si>
  <si>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</si>
  <si>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</si>
  <si>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</si>
  <si>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</si>
  <si>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</si>
  <si>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</si>
  <si>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</si>
  <si>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</si>
  <si>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</si>
  <si>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</si>
  <si>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</si>
  <si>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</si>
  <si>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</si>
  <si>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</si>
  <si>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</si>
  <si>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</si>
  <si>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</si>
  <si>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</si>
  <si>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</si>
  <si>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</si>
  <si>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</si>
  <si>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</si>
  <si>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</si>
  <si>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</si>
  <si>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</si>
  <si>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</si>
  <si>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</si>
  <si>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</si>
  <si>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</si>
  <si>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</si>
  <si>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</si>
  <si>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</si>
  <si>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</si>
  <si>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</si>
  <si>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</si>
  <si>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</si>
  <si>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</si>
  <si>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</si>
  <si>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</si>
  <si>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</si>
  <si>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</si>
  <si>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</si>
  <si>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</si>
  <si>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</si>
  <si>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</si>
  <si>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</si>
  <si>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</si>
  <si>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</si>
  <si>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</si>
  <si>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</si>
  <si>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</si>
  <si>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</si>
  <si>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</si>
  <si>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</si>
  <si>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</si>
  <si>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</si>
  <si>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</si>
  <si>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</si>
  <si>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</si>
  <si>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</si>
  <si>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</si>
  <si>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</si>
  <si>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</si>
  <si>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</si>
  <si>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</si>
  <si>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</si>
  <si>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</si>
  <si>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</si>
  <si>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</si>
  <si>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</si>
  <si>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</si>
  <si>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</si>
  <si>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</si>
  <si>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</si>
  <si>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</si>
  <si>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</si>
  <si>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</si>
  <si>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</si>
  <si>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</si>
  <si>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</si>
  <si>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</si>
  <si>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</si>
  <si>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</si>
  <si>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</si>
  <si>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</si>
  <si>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</si>
  <si>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</si>
  <si>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</si>
  <si>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</si>
  <si>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</si>
  <si>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</si>
  <si>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</si>
  <si>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</si>
  <si>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</si>
  <si>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</si>
  <si>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christinegotafe</t>
  </si>
  <si>
    <t>mleikas</t>
  </si>
  <si>
    <t>limestonelearn</t>
  </si>
  <si>
    <t>chidambara09</t>
  </si>
  <si>
    <t>adobeelearning</t>
  </si>
  <si>
    <t>cleardiff</t>
  </si>
  <si>
    <t>edgametec</t>
  </si>
  <si>
    <t>jwriter</t>
  </si>
  <si>
    <t>remotelearner</t>
  </si>
  <si>
    <t>lambdasolutions</t>
  </si>
  <si>
    <t>triec</t>
  </si>
  <si>
    <t>totaralearning</t>
  </si>
  <si>
    <t>stewartrogers</t>
  </si>
  <si>
    <t>seidlitz_ed</t>
  </si>
  <si>
    <t>lilybiri</t>
  </si>
  <si>
    <t>atd</t>
  </si>
  <si>
    <t>andreyamin</t>
  </si>
  <si>
    <t>loriniles</t>
  </si>
  <si>
    <t>sagradoglobal</t>
  </si>
  <si>
    <t>Mentions</t>
  </si>
  <si>
    <t>Replies to</t>
  </si>
  <si>
    <t>How To Replace Adobe Flash https://t.co/mw7R6PA2RE #lms</t>
  </si>
  <si>
    <t>RT @lambdasolutions: Our VP of Products @StewartRogers is busy learning at the #TotaraUserConf
The highlights so far? The informative prese…</t>
  </si>
  <si>
    <t>"Employees are highly attracted to organizations that offer continued #learning and development" &amp;gt;&amp;gt; Why Businesses Should Look to #eLearning for #ContinuingEducation https://t.co/a75xN0ynBf via @lambdasolutions</t>
  </si>
  <si>
    <t>RT @lambdasolutions: With the right tools and knowledge #BigData can make your #eLearning more effective and net you a better #ROI from you…</t>
  </si>
  <si>
    <t>The latest eLearning Today with #AdobeCaptivate! https://t.co/D3xfUVOTKY Thanks to @Lilybiri @Seidlitz_Ed @lambdasolutions #edtech #elearning</t>
  </si>
  <si>
    <t>RT @lambdasolutions: Thank you to everyone who joined our VP of Products @StewartRogers for his session on #ZoolaAnalytics at the #TotaraUs…</t>
  </si>
  <si>
    <t>RT @lambdasolutions: Talking #LearningAnalytics with @RemoteLearner at #ATD2019 today! 
Stop by Booth 754 and let Ben, our Director of Lear…</t>
  </si>
  <si>
    <t>RT @lambdasolutions: #RoleBasedTraining: 
What it is, why your organization needs it, 
and how to easily implement it for your #LMS: https:…</t>
  </si>
  <si>
    <t>You should consider investing in eLearning to add to your talent development program, keep your employees engaged, and build a strong business model for your organization https://t.co/97WojpsxBz #elearning #learning https://t.co/kJeE5dTRK4</t>
  </si>
  <si>
    <t>RT @lambdasolutions: We’re on our way to Washington D.C. for @atd #ATD2019! We’d love to see you there, come pay us a visit at @remotelearn…</t>
  </si>
  <si>
    <t>We’re on our way to Washington D.C. for @atd #ATD2019! We’d love to see you there, come pay us a visit at @remotelearner Booth 745 where we’ll be showing off the power of #ZoolaAnalytics to create better #eLearning results with your #LMS! https://t.co/0t5RikGJnf https://t.co/7dxAWAdsvy</t>
  </si>
  <si>
    <t>Our VP of Products @StewartRogers is busy learning at the #TotaraUserConf
The highlights so far? The informative presentations from @loriniles and @TotaraLearning‘s @andreyamin!
But there’s so much more to learn, and so little time! #Totara #TotaraLearn https://t.co/KlrBkVM2co</t>
  </si>
  <si>
    <t>RT @lambdasolutions: See how @TRIEC utilized #ZoolaAnalytics to provide new in-demand courses, evaluate program effectiveness, and signific…</t>
  </si>
  <si>
    <t>See how @TRIEC utilized #ZoolaAnalytics to provide new in-demand courses, evaluate program effectiveness, and significantly reduce reporting costs (and how you can too)!  https://t.co/WSh3oylxxV https://t.co/LEOuX6lutU</t>
  </si>
  <si>
    <t>@StewartRogers has crossed the pond to be at the EMEA #TotaraUserConf! ✈️
Join him tomorrow (May 16) from 1:30-3:00 pm for a session on turning your dreams of data-driven learning strategy into a reality with #ZoolaAnalytics!
_xD83C__xDF9F_️ Registrations ending soon! https://t.co/klpZJ8hZ21 https://t.co/er35hfgrxa</t>
  </si>
  <si>
    <t>⏰[Today] Our VP of Products @StewartRogers will show us what the award-winning #ZoolaAnalytics reporting solution can do for your organization! EMEA #TotaraUserConf 
#Totara #TotaraLearn @TotaraLearning #LMS #eLearning #Totara #TotaraLearn</t>
  </si>
  <si>
    <t>Thank you to everyone who joined our VP of Products @StewartRogers for his session on #ZoolaAnalytics at the #TotaraUserConf today!
Visit https://t.co/SrdFQ46TWi for more details on how to use #LearningAnalytics to create a better way to learn with your @TotaraLearning #LMS! https://t.co/NdHg4wimLx</t>
  </si>
  <si>
    <t>Sandler Training switched from a proprietary LMS to Totara Learn with @lambdasolutions, and boosted engagement by 200% in the process https://t.co/6iSe66Qnc2</t>
  </si>
  <si>
    <t>Ben Young, our Director of Learning Solutions has been having a great time at #ATD2019! Lambda Solutions is a Totara Partner, and it's great to see @totaralearning here! Btw, did you know #ZoolaAnalytics is an official extension for #TotaraLearn? https://t.co/3xEcROaLft</t>
  </si>
  <si>
    <t>RT @lambdasolutions: We’re here at #ATD2019 discovering the future of #TalentDevelopment with our Zoola Partner with @RemoteLearner! Come s…</t>
  </si>
  <si>
    <t>We’re here at #ATD2019 discovering the future of #TalentDevelopment with our Zoola Partner with @RemoteLearner! Come say hello to our Director of Learning Solutions, Ben Young about how #ZoolaAnalytics works with their #LMS to improve #eLearning outcomes! https://t.co/NKJzKQcThX</t>
  </si>
  <si>
    <t>Talking #LearningAnalytics with @RemoteLearner at #ATD2019 today! 
Stop by Booth 754 and let Ben, our Director of Learning Solutions, show you how #ZoolaAnalytics can take your #eLearning to the next level _xD83D__xDCC8_ https://t.co/aPah3pY5VM</t>
  </si>
  <si>
    <t>Can your #LMS deliver #eLearning after a hurricane?
Discover how @SagradoGlobal brought the classroom to the students after Hurricane María devastated Puerto Rico (and how these lessons can help you create a better way to learn)
Register today: https://t.co/nhKDMu6MxC https://t.co/4AS9wy2QzY</t>
  </si>
  <si>
    <t>Sign up for our #webinar with @SagradoGlobal for an informative and inspiring session on how they brought #eLearning to Puerto Rican students after the devastating Hurricane María hit in 2017!
Register today and benefit from some extreme #LMS know-how!
https://t.co/w2RMEwKkL3 https://t.co/054tKlhWgM</t>
  </si>
  <si>
    <t>Sign up for our #webinar with @SagradoGlobal for an informative and inspiring session on how they brought #eLearning to Puerto Rican students after the devastating Hurricane María hit in 2017!
Register today and benefit from some extreme #LMS know-how!
https://t.co/dxzIBraeUw https://t.co/5HBDmHzvPr</t>
  </si>
  <si>
    <t>_xD83D__xDD34_ We’re about to go Live!
Today’s #webinar with @SagradoGlobal will show you how to create and deliver #eLearning programs, no matter what nature throws at you! There’s still time to register for some extreme #LMS lessons from post-hurricane Puerto Rico:
https://t.co/YEonxDVgGY https://t.co/Snw3d2j4ld</t>
  </si>
  <si>
    <t>Discover how to keep #EmployeeProductivity high by offering effective #ContinuingEducation opportunities through #eLearning with your #LMS:  https://t.co/AFSHKgTMwO</t>
  </si>
  <si>
    <t>Want your learners to retain up to 70% more of the #eLearning you’re providing through your #LMS? Watch our on-demand #MasterClass + discover how to create courses that stick in the brain like a Disney theme song:  https://t.co/crSp3zHoCE https://t.co/RLRsbHL9SX</t>
  </si>
  <si>
    <t>#ZoolaAnalytics is our award-winning, cloud-based #reporting and #analytics solution that lets you to prove the impact of your #eLearning.
Join us at the EMEA #TotaraUserConf tomorrow from 1:30-3:00 pm and discover what Zoola can do for your organization!
https://t.co/Ih25DGktVW</t>
  </si>
  <si>
    <t>Your #LMS has mountains of #LearningData, but how do you share it with learners and stakeholders when they need it to make crucial decisions? #ZoolaAnalytics makes that easy (and automated), register your seat for this #LambdaLab and discover how!
https://t.co/SdbpI9X5wb https://t.co/wqiPjFckIX</t>
  </si>
  <si>
    <t>#HigherEducation is changing at the speed of technology and you can’t afford to get lost in the evolving learning landscape.
Discover the #eLearning trends that are shaping the future of education and start creating a better way to learn: https://t.co/Nlwg2WSiRX</t>
  </si>
  <si>
    <t>Flash, ah-ahh, once the internet’s most popular browser plugin is being phased out…
Get all the details about what this means for your #LMS and discover replacement options to create even better #eLearning: https://t.co/O3JfO2KTZD
#Flash #HTML5 #H5P #SCORM</t>
  </si>
  <si>
    <t>With the right tools and knowledge #BigData can make your #eLearning more effective and net you a better #ROI from your #LMS. Learn how to get the most from your #CorporateTraining today: https://t.co/3V2zhPSXvP</t>
  </si>
  <si>
    <t>Your #LMS has mountains of #LearningData, but how do you share it with learners and stakeholders when they need it to make crucial decisions? #ZoolaAnalytics makes that easy (and automated), register your seat for this #LambdaLab #Webinar and discover how!
https://t.co/n6QKFoj9Lp https://t.co/t0U2DdGuOd</t>
  </si>
  <si>
    <t>[LIVE IN AN HOUR] Your #LMS has mountains of #LearningData, but how do you share it with learners and stakeholders when they need it to make crucial decisions? #ZoolaAnalytics makes that easy (and automated), register now and discover how!
https://t.co/J5x8PGNkl7 https://t.co/0rBYAZMkcD</t>
  </si>
  <si>
    <t>#RoleBasedTraining: 
What it is, why your organization needs it, 
and how to easily implement it for your #LMS: https://t.co/idgy4MwOTN
#eLearning #onboarding #LambdaSolutions #ZoolaAnalytics</t>
  </si>
  <si>
    <t>How to invest in #eLearning to keep #EmployeeEngagement with your #TalentDevelopment programs high so you can attract, keep, and nurture the cream of the crop for your business: https://t.co/mSpcwDtccD</t>
  </si>
  <si>
    <t>Discover how to keep #EmployeeProductivity high by offering effective #ContinuingEducation opportunities through #eLearning with your #LMS:  https://t.co/wQwvrDrfUN</t>
  </si>
  <si>
    <t>[#MasterClass] Join our live session on exploring more meaningful #AssessmentMethods to understand your learners' progress! Register now: https://t.co/klKH7wSEv1
#EmployeeAssessment #LearnerAssessment #StudentAssessment https://t.co/GPUHwlraM5</t>
  </si>
  <si>
    <t>Save your seat for a Lambda Lab #webinar with Ben Young, our Director of Learning Solutions, for a deep dive that will save you hours of time and bushels of grey hairs by making #LMS #usermanagement fast and easy with Totara Learn’s HR Import! https://t.co/KmB02kqYND https://t.co/YB1V5Fybey</t>
  </si>
  <si>
    <t>Flash, ah-ahh, once the internet’s most popular browser plugin is being phased out…
Get all the details about what this means for your #LMS and discover replacement options to create even better #eLearning: https://t.co/CMyIT2qzWs
#Flash #HTML5 #H5P #SCORM</t>
  </si>
  <si>
    <t>https://blog.lambdasolutions.net/how-to-replace-adobe-flash</t>
  </si>
  <si>
    <t>https://blog.lambdasolutions.net/why-businesses-should-look-to-elearning-for-continuing-education</t>
  </si>
  <si>
    <t>https://paper.li/AdobeELearning/1292719852?edition_id=1c18b1f0-7b63-11e9-8adb-0cc47a0d1609</t>
  </si>
  <si>
    <t>https://blog.lambdasolutions.net/5-elearning-benefits-for-talent-development-and-performance</t>
  </si>
  <si>
    <t>https://atdconference.td.org/?utm_campaign=%5B19-04%5D%20ATD%202019%20Conference&amp;utm_content=91782459&amp;utm_medium=social&amp;utm_source=twitter&amp;hss_channel=tw-86378776</t>
  </si>
  <si>
    <t>https://go.lambdasolutions.net/triec-uses-analytics-to-evaluate-learning-effectiveness?utm_campaign=%5B19%5D%20Case%20Studies&amp;utm_content=91875970&amp;utm_medium=social&amp;utm_source=twitter&amp;hss_channel=tw-86378776</t>
  </si>
  <si>
    <t>http://resources.totaralearning.com/emea-user-conference-2019-0?utm_campaign=%5B19%5D%20EMEA%20Totara%20User%20Conference&amp;utm_content=91781660&amp;utm_medium=social&amp;utm_source=twitter&amp;hss_channel=tw-86378776</t>
  </si>
  <si>
    <t>http://www.zoola.io?utm_campaign=%5B19%5D%20EMEA%20Totara%20User%20Conference&amp;utm_content=91930049&amp;utm_medium=social&amp;utm_source=twitter&amp;hss_channel=tw-86378776</t>
  </si>
  <si>
    <t>https://www.totaralearning.com/customer-stories/sandler-training-boosts-lms-adoption-and-engagement-200-switching-proprietary?utm_content=91370190&amp;utm_medium=social&amp;utm_source=twitter&amp;hss_channel=tw-161072597</t>
  </si>
  <si>
    <t>https://go.lambdasolutions.net/extreme-lms-lessons-from-post-hurricane-puerto-rico?utm_campaign=%5B2019%5D%20Webinars&amp;utm_content=91928809&amp;utm_medium=social&amp;utm_source=twitter&amp;hss_channel=tw-86378776</t>
  </si>
  <si>
    <t>https://go.lambdasolutions.net/extreme-lms-lessons-from-post-hurricane-puerto-rico?utm_campaign=%5B2019%5D%20Webinars&amp;utm_content=91928812&amp;utm_medium=social&amp;utm_source=twitter&amp;hss_channel=tw-86378776</t>
  </si>
  <si>
    <t>https://go.lambdasolutions.net/extreme-lms-lessons-from-post-hurricane-puerto-rico?utm_campaign=%5B2019%5D%20Webinars&amp;utm_content=92056447&amp;utm_medium=social&amp;utm_source=twitter&amp;hss_channel=tw-86378776</t>
  </si>
  <si>
    <t>https://go.lambdasolutions.net/extreme-lms-lessons-from-post-hurricane-puerto-rico?utm_campaign=%5B2019%5D%20Webinars&amp;utm_content=92056448&amp;utm_medium=social&amp;utm_source=twitter&amp;hss_channel=tw-86378776</t>
  </si>
  <si>
    <t>https://blog.lambdasolutions.net/why-businesses-should-look-to-elearning-for-continuing-education?utm_content=91781532&amp;utm_medium=social&amp;utm_source=twitter&amp;hss_channel=tw-86378776</t>
  </si>
  <si>
    <t>https://go.lambdasolutions.net/the-sticky-learning-knowledge-boosters-your-elearning-needs?utm_campaign=%5B2019%5D%20Masterclasses&amp;utm_content=91781685&amp;utm_medium=social&amp;utm_source=twitter&amp;hss_channel=tw-86378776</t>
  </si>
  <si>
    <t>https://www.totaralearning.com/events/emea-totara-user-conference-2019?utm_content=91834490&amp;utm_medium=social&amp;utm_source=twitter&amp;hss_channel=tw-86378776</t>
  </si>
  <si>
    <t>https://go.lambdasolutions.net/zoola-analytics-how-to-embed-and-schedule-reports-and-dashboards?utm_campaign=%5B2019%5D%20Lambda%20Lab&amp;utm_content=91929433&amp;utm_medium=social&amp;utm_source=twitter&amp;hss_channel=tw-86378776</t>
  </si>
  <si>
    <t>https://blog.lambdasolutions.net/trends-defining-the-future-of-higher-education?utm_content=91876524&amp;utm_medium=social&amp;utm_source=twitter&amp;hss_channel=tw-86378776</t>
  </si>
  <si>
    <t>https://blog.lambdasolutions.net/how-to-replace-adobe-flash?utm_content=91968769&amp;utm_medium=social&amp;utm_source=twitter&amp;hss_channel=tw-86378776</t>
  </si>
  <si>
    <t>https://blog.lambdasolutions.net/using-data-analytics-in-ld-to-create-effective-corporate-training-experiences?utm_content=91968774&amp;utm_medium=social&amp;utm_source=twitter&amp;hss_channel=tw-86378776</t>
  </si>
  <si>
    <t>https://go.lambdasolutions.net/zoola-analytics-how-to-embed-and-schedule-reports-and-dashboards?utm_campaign=%5B2019%5D%20Lambda%20Lab&amp;utm_content=91934423&amp;utm_medium=social&amp;utm_source=twitter&amp;hss_channel=tw-86378776</t>
  </si>
  <si>
    <t>https://go.lambdasolutions.net/zoola-analytics-how-to-embed-and-schedule-reports-and-dashboards?utm_campaign=%5B2019%5D%20Lambda%20Lab&amp;utm_content=92056443&amp;utm_medium=social&amp;utm_source=twitter&amp;hss_channel=tw-86378776</t>
  </si>
  <si>
    <t>https://blog.lambdasolutions.net/why-your-business-needs-role-based-training-for-new-employees?utm_content=92186253&amp;utm_medium=social&amp;utm_source=twitter&amp;hss_channel=tw-86378776</t>
  </si>
  <si>
    <t>https://blog.lambdasolutions.net/5-elearning-benefits-for-talent-development-and-performance?utm_content=92285762&amp;utm_medium=social&amp;utm_source=twitter&amp;hss_channel=tw-86378776</t>
  </si>
  <si>
    <t>https://blog.lambdasolutions.net/why-businesses-should-look-to-elearning-for-continuing-education?utm_content=92381015&amp;utm_medium=social&amp;utm_source=twitter&amp;hss_channel=tw-86378776</t>
  </si>
  <si>
    <t>https://go.lambdasolutions.net/how-to-benefit-from-meaningful-learning-assessments-and-evaluations?utm_campaign=%5B2019%5D%20Masterclasses&amp;utm_content=92382046&amp;utm_medium=social&amp;utm_source=twitter&amp;hss_channel=tw-86378776</t>
  </si>
  <si>
    <t>https://go.lambdasolutions.net/faster-better-easier-user-management-with-totara-hr-import?utm_campaign=%5B2019%5D%20Lambda%20Lab&amp;utm_content=92056469&amp;utm_medium=social&amp;utm_source=twitter&amp;hss_channel=tw-86378776</t>
  </si>
  <si>
    <t>https://blog.lambdasolutions.net/how-to-replace-adobe-flash?utm_content=92483834&amp;utm_medium=social&amp;utm_source=twitter&amp;hss_channel=tw-86378776</t>
  </si>
  <si>
    <t>lambdasolutions.net</t>
  </si>
  <si>
    <t>paper.li</t>
  </si>
  <si>
    <t>td.org</t>
  </si>
  <si>
    <t>totaralearning.com</t>
  </si>
  <si>
    <t>zoola.io</t>
  </si>
  <si>
    <t>lms</t>
  </si>
  <si>
    <t>totarauserconf</t>
  </si>
  <si>
    <t>learning elearning continuingeducation</t>
  </si>
  <si>
    <t>bigdata elearning roi</t>
  </si>
  <si>
    <t>adobecaptivate edtech elearning</t>
  </si>
  <si>
    <t>zoolaanalytics</t>
  </si>
  <si>
    <t>learninganalytics atd2019</t>
  </si>
  <si>
    <t>rolebasedtraining lms</t>
  </si>
  <si>
    <t>elearning learning</t>
  </si>
  <si>
    <t>atd2019</t>
  </si>
  <si>
    <t>atd2019 zoolaanalytics elearning lms</t>
  </si>
  <si>
    <t>totarauserconf totara totaralearn</t>
  </si>
  <si>
    <t>totarauserconf zoolaanalytics</t>
  </si>
  <si>
    <t>zoolaanalytics totarauserconf totara totaralearn lms elearning totara totaralearn</t>
  </si>
  <si>
    <t>zoolaanalytics totarauserconf learninganalytics lms</t>
  </si>
  <si>
    <t>atd2019 zoolaanalytics totaralearn</t>
  </si>
  <si>
    <t>atd2019 talentdevelopment</t>
  </si>
  <si>
    <t>atd2019 talentdevelopment zoolaanalytics lms elearning</t>
  </si>
  <si>
    <t>learninganalytics atd2019 zoolaanalytics elearning</t>
  </si>
  <si>
    <t>lms elearning</t>
  </si>
  <si>
    <t>webinar elearning lms</t>
  </si>
  <si>
    <t>employeeproductivity continuingeducation elearning lms</t>
  </si>
  <si>
    <t>elearning lms masterclass</t>
  </si>
  <si>
    <t>zoolaanalytics reporting analytics elearning totarauserconf</t>
  </si>
  <si>
    <t>lms learningdata zoolaanalytics lambdalab</t>
  </si>
  <si>
    <t>highereducation elearning</t>
  </si>
  <si>
    <t>lms elearning flash html5 h5p scorm</t>
  </si>
  <si>
    <t>bigdata elearning roi lms corporatetraining</t>
  </si>
  <si>
    <t>lms learningdata zoolaanalytics lambdalab webinar</t>
  </si>
  <si>
    <t>lms learningdata zoolaanalytics</t>
  </si>
  <si>
    <t>rolebasedtraining lms elearning onboarding lambdasolutions zoolaanalytics</t>
  </si>
  <si>
    <t>elearning employeeengagement talentdevelopment</t>
  </si>
  <si>
    <t>masterclass assessmentmethods employeeassessment learnerassessment studentassessment</t>
  </si>
  <si>
    <t>webinar lms usermanagement</t>
  </si>
  <si>
    <t>https://pbs.twimg.com/media/D7QjEbTX4AEsib9.jpg</t>
  </si>
  <si>
    <t>https://pbs.twimg.com/media/D6n6wbXW0AAvdFv.jpg</t>
  </si>
  <si>
    <t>https://pbs.twimg.com/media/D6pEgX9W0AIPMKo.jpg</t>
  </si>
  <si>
    <t>https://pbs.twimg.com/media/D6snqLbXoAEWrgb.jpg</t>
  </si>
  <si>
    <t>https://pbs.twimg.com/media/D6oUJYsWkAE1b9d.jpg</t>
  </si>
  <si>
    <t>https://pbs.twimg.com/media/D6tQqNWXsAE2JYW.jpg</t>
  </si>
  <si>
    <t>https://pbs.twimg.com/media/D7GJ-ZYWkAA4ov9.jpg</t>
  </si>
  <si>
    <t>https://pbs.twimg.com/media/D7CcwiXXYAAVcOy.jpg</t>
  </si>
  <si>
    <t>https://pbs.twimg.com/media/D7GvUUdW4AIuaB7.jpg</t>
  </si>
  <si>
    <t>https://pbs.twimg.com/media/D6tJInYXsAABw0E.jpg</t>
  </si>
  <si>
    <t>https://pbs.twimg.com/media/D7CfjsMXsAAvqtr.jpg</t>
  </si>
  <si>
    <t>https://pbs.twimg.com/media/D7LgYarXsAEy8WI.jpg</t>
  </si>
  <si>
    <t>https://pbs.twimg.com/media/D7Qp-HtX4AADoz6.jpg</t>
  </si>
  <si>
    <t>https://pbs.twimg.com/media/D6oiVZcXsAEair0.jpg</t>
  </si>
  <si>
    <t>https://pbs.twimg.com/media/D6tCnRTXoAE09Va.jpg</t>
  </si>
  <si>
    <t>https://pbs.twimg.com/media/D7A_c7OXsAQWjM9.jpg</t>
  </si>
  <si>
    <t>https://pbs.twimg.com/media/D7GkfGbXsAIo4C2.jpg</t>
  </si>
  <si>
    <t>https://pbs.twimg.com/media/D7RZ_t1WkAEh5P0.jpg</t>
  </si>
  <si>
    <t>https://pbs.twimg.com/media/D7VpONIX4AYwqgG.jpg</t>
  </si>
  <si>
    <t>http://pbs.twimg.com/profile_images/907395359428689921/SR9Ar7Pm_normal.jpg</t>
  </si>
  <si>
    <t>http://pbs.twimg.com/profile_images/981521344201461760/qEYTm2LE_normal.jpg</t>
  </si>
  <si>
    <t>http://pbs.twimg.com/profile_images/881626791995101184/EsI66kUH_normal.jpg</t>
  </si>
  <si>
    <t>http://pbs.twimg.com/profile_images/760774125522518016/jhzjWv0i_normal.jpg</t>
  </si>
  <si>
    <t>http://pbs.twimg.com/profile_images/633910709382836224/n1_rdo2N_normal.png</t>
  </si>
  <si>
    <t>http://pbs.twimg.com/profile_images/928259823161917443/Q7KDDkhI_normal.jpg</t>
  </si>
  <si>
    <t>http://pbs.twimg.com/profile_images/714148973855039488/_uNAwJPS_normal.jpg</t>
  </si>
  <si>
    <t>http://pbs.twimg.com/profile_images/1125974021584015360/4rndUo5g_normal.png</t>
  </si>
  <si>
    <t>http://pbs.twimg.com/profile_images/1016314835431141376/VPUMg-rM_normal.jpg</t>
  </si>
  <si>
    <t>http://pbs.twimg.com/profile_images/653601678814486529/OXh9n9Ky_normal.png</t>
  </si>
  <si>
    <t>http://pbs.twimg.com/profile_images/859875264775553025/FWAAXmG7_normal.jpg</t>
  </si>
  <si>
    <t>https://twitter.com/#!/christinegotafe/status/1128480268317282306</t>
  </si>
  <si>
    <t>https://twitter.com/#!/mleikas/status/1129045478702833664</t>
  </si>
  <si>
    <t>https://twitter.com/#!/limestonelearn/status/1129410022725836806</t>
  </si>
  <si>
    <t>https://twitter.com/#!/chidambara09/status/1129459022510190592</t>
  </si>
  <si>
    <t>https://twitter.com/#!/adobeelearning/status/1130638185560776705</t>
  </si>
  <si>
    <t>https://twitter.com/#!/cleardiff/status/1129094412326170624</t>
  </si>
  <si>
    <t>https://twitter.com/#!/cleardiff/status/1130878495402340352</t>
  </si>
  <si>
    <t>https://twitter.com/#!/edgametec/status/1130903714863169536</t>
  </si>
  <si>
    <t>https://twitter.com/#!/jwriter/status/1131567966829633542</t>
  </si>
  <si>
    <t>https://twitter.com/#!/remotelearner/status/1128720262239625218</t>
  </si>
  <si>
    <t>https://twitter.com/#!/lambdasolutions/status/1128708893264306177</t>
  </si>
  <si>
    <t>https://twitter.com/#!/lambdasolutions/status/1128789985174401024</t>
  </si>
  <si>
    <t>https://twitter.com/#!/triec/status/1129042396598218752</t>
  </si>
  <si>
    <t>https://twitter.com/#!/lambdasolutions/status/1129039739741528064</t>
  </si>
  <si>
    <t>https://twitter.com/#!/totaralearning/status/1128919090096156673</t>
  </si>
  <si>
    <t>https://twitter.com/#!/totaralearning/status/1129092349882187778</t>
  </si>
  <si>
    <t>https://twitter.com/#!/lambdasolutions/status/1128736809863843844</t>
  </si>
  <si>
    <t>https://twitter.com/#!/lambdasolutions/status/1128970848050847744</t>
  </si>
  <si>
    <t>https://twitter.com/#!/lambdasolutions/status/1129084819751747584</t>
  </si>
  <si>
    <t>https://twitter.com/#!/totaralearning/status/1131545332096131073</t>
  </si>
  <si>
    <t>https://twitter.com/#!/lambdasolutions/status/1130836689008701440</t>
  </si>
  <si>
    <t>https://twitter.com/#!/remotelearner/status/1131053705803980800</t>
  </si>
  <si>
    <t>https://twitter.com/#!/remotelearner/status/1131053839556141056</t>
  </si>
  <si>
    <t>https://twitter.com/#!/lambdasolutions/status/1130575866830958592</t>
  </si>
  <si>
    <t>https://twitter.com/#!/lambdasolutions/status/1130877747000164352</t>
  </si>
  <si>
    <t>https://twitter.com/#!/lambdasolutions/status/1129076546059276288</t>
  </si>
  <si>
    <t>https://twitter.com/#!/lambdasolutions/status/1130578944023863297</t>
  </si>
  <si>
    <t>https://twitter.com/#!/lambdasolutions/status/1131213168993284099</t>
  </si>
  <si>
    <t>https://twitter.com/#!/lambdasolutions/status/1131575557144096768</t>
  </si>
  <si>
    <t>https://twitter.com/#!/lambdasolutions/status/1128729253544124420</t>
  </si>
  <si>
    <t>https://twitter.com/#!/lambdasolutions/status/1128752409910611972</t>
  </si>
  <si>
    <t>https://twitter.com/#!/lambdasolutions/status/1128769017043390465</t>
  </si>
  <si>
    <t>https://twitter.com/#!/lambdasolutions/status/1129069376693571584</t>
  </si>
  <si>
    <t>https://twitter.com/#!/lambdasolutions/status/1129100449557155840</t>
  </si>
  <si>
    <t>https://twitter.com/#!/lambdasolutions/status/1129417080539942912</t>
  </si>
  <si>
    <t>https://twitter.com/#!/lambdasolutions/status/1129454029719920641</t>
  </si>
  <si>
    <t>https://twitter.com/#!/lambdasolutions/status/1130473283072221188</t>
  </si>
  <si>
    <t>https://twitter.com/#!/lambdasolutions/status/1130865838129635328</t>
  </si>
  <si>
    <t>https://twitter.com/#!/lambdasolutions/status/1130903583539507204</t>
  </si>
  <si>
    <t>https://twitter.com/#!/lambdasolutions/status/1131265972017479680</t>
  </si>
  <si>
    <t>https://twitter.com/#!/lambdasolutions/status/1131592623494451200</t>
  </si>
  <si>
    <t>https://twitter.com/#!/lambdasolutions/status/1131628359056789505</t>
  </si>
  <si>
    <t>https://twitter.com/#!/lambdasolutions/status/1131926576931790848</t>
  </si>
  <si>
    <t>https://twitter.com/#!/lambdasolutions/status/1131954253461897216</t>
  </si>
  <si>
    <t>1128480268317282306</t>
  </si>
  <si>
    <t>1129045478702833664</t>
  </si>
  <si>
    <t>1129410022725836806</t>
  </si>
  <si>
    <t>1129459022510190592</t>
  </si>
  <si>
    <t>1130638185560776705</t>
  </si>
  <si>
    <t>1129094412326170624</t>
  </si>
  <si>
    <t>1130878495402340352</t>
  </si>
  <si>
    <t>1130903714863169536</t>
  </si>
  <si>
    <t>1131567966829633542</t>
  </si>
  <si>
    <t>1128720262239625218</t>
  </si>
  <si>
    <t>1128708893264306177</t>
  </si>
  <si>
    <t>1128789985174401024</t>
  </si>
  <si>
    <t>1129042396598218752</t>
  </si>
  <si>
    <t>1129039739741528064</t>
  </si>
  <si>
    <t>1128919090096156673</t>
  </si>
  <si>
    <t>1129092349882187778</t>
  </si>
  <si>
    <t>1128736809863843844</t>
  </si>
  <si>
    <t>1128970848050847744</t>
  </si>
  <si>
    <t>1129084819751747584</t>
  </si>
  <si>
    <t>1131545332096131073</t>
  </si>
  <si>
    <t>1130836689008701440</t>
  </si>
  <si>
    <t>1131053705803980800</t>
  </si>
  <si>
    <t>1131053839556141056</t>
  </si>
  <si>
    <t>1130575866830958592</t>
  </si>
  <si>
    <t>1130877747000164352</t>
  </si>
  <si>
    <t>1129076546059276288</t>
  </si>
  <si>
    <t>1130578944023863297</t>
  </si>
  <si>
    <t>1131213168993284099</t>
  </si>
  <si>
    <t>1131575557144096768</t>
  </si>
  <si>
    <t>1128729253544124420</t>
  </si>
  <si>
    <t>1128752409910611972</t>
  </si>
  <si>
    <t>1128769017043390465</t>
  </si>
  <si>
    <t>1129069376693571584</t>
  </si>
  <si>
    <t>1129100449557155840</t>
  </si>
  <si>
    <t>1129417080539942912</t>
  </si>
  <si>
    <t>1129454029719920641</t>
  </si>
  <si>
    <t>1130473283072221188</t>
  </si>
  <si>
    <t>1130865838129635328</t>
  </si>
  <si>
    <t>1130903583539507204</t>
  </si>
  <si>
    <t>1131265972017479680</t>
  </si>
  <si>
    <t>1131592623494451200</t>
  </si>
  <si>
    <t>1131628359056789505</t>
  </si>
  <si>
    <t>1131926576931790848</t>
  </si>
  <si>
    <t>1131954253461897216</t>
  </si>
  <si>
    <t/>
  </si>
  <si>
    <t>15219182</t>
  </si>
  <si>
    <t>en</t>
  </si>
  <si>
    <t>Paper.li</t>
  </si>
  <si>
    <t>Twitter for iPhone</t>
  </si>
  <si>
    <t>Hootsuite Inc.</t>
  </si>
  <si>
    <t>Twitter Web App</t>
  </si>
  <si>
    <t>Twitter Web Client</t>
  </si>
  <si>
    <t>RetTuiting</t>
  </si>
  <si>
    <t>Buffer</t>
  </si>
  <si>
    <t>HubSpot</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</si>
  <si>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</si>
  <si>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</si>
  <si>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</si>
  <si>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</si>
  <si>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</si>
  <si>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</si>
  <si>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</si>
  <si>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</si>
  <si>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</si>
  <si>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</si>
  <si>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</si>
  <si>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</si>
  <si>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</si>
  <si>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</si>
  <si>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</si>
  <si>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</si>
  <si>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</si>
  <si>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</si>
  <si>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</si>
  <si>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</si>
  <si>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</si>
  <si>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</si>
  <si>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Christine Nicholas</t>
  </si>
  <si>
    <t>Minna Leikas</t>
  </si>
  <si>
    <t>Stewart Rogers _xD83C__xDDE8__xD83C__xDDE6_</t>
  </si>
  <si>
    <t>Lambda Solutions</t>
  </si>
  <si>
    <t>Limestone Learning</t>
  </si>
  <si>
    <t>Chidambara .ML.</t>
  </si>
  <si>
    <t>Adobe eLearning</t>
  </si>
  <si>
    <t>Seidlitz Education</t>
  </si>
  <si>
    <t>Lieve Weymeis</t>
  </si>
  <si>
    <t>#CrystalDelta</t>
  </si>
  <si>
    <t>Remote Learner</t>
  </si>
  <si>
    <t>EdTech</t>
  </si>
  <si>
    <t>James Johnson</t>
  </si>
  <si>
    <t>ATD · #ATD2019</t>
  </si>
  <si>
    <t>André Yamin</t>
  </si>
  <si>
    <t>Lori Niles Hofmann</t>
  </si>
  <si>
    <t>TRIEC</t>
  </si>
  <si>
    <t>Totara Learning</t>
  </si>
  <si>
    <t>Sagrado Global</t>
  </si>
  <si>
    <t>Christine is the eLearning Officer at GOTAFE. Supports and trains staff in Moodle, Mahara, Zoom and Skype. Tweets are my own and retweets are not endorsements</t>
  </si>
  <si>
    <t>Traveler, culinarist, marketer. A Finn in Italy. Global Director of #Marketing @TotaraLearning - #HCM #talentmgt #learning #learntech #HRtech</t>
  </si>
  <si>
    <t>VP, Products @LambdaSolutions; Instructor @BrainStationYVR; @pcampvancouver Founder. I tweet mainly about #prodmgmt, #PCV19, and #BlueJays</t>
  </si>
  <si>
    <t>We help customers implement #Moodle &amp; #Totara for #eLearning and Talent Management. We also do system integration, managed hosting, support &amp; training.</t>
  </si>
  <si>
    <t>Engaging learning solutions for talent development. 
Blog: https://t.co/apnTc3tj59 
LinkedIn: https://t.co/Nk33BizZNx 
Facebook: https://t.co/JvAdCZOBLd</t>
  </si>
  <si>
    <t>Be happy  Be healthy Be smile Be cool Be good human</t>
  </si>
  <si>
    <t>eLearning software including Adobe Captivate, Adobe Presenter and Adobe eLearning Suite. Maintained by Dr. Allen Partridge, Adobe eLearning Evangelist</t>
  </si>
  <si>
    <t>Giving kids the gift of academic language. #ELL experts, trainers, authors, coaches. John Seidlitz, Founder.</t>
  </si>
  <si>
    <t>Freelance consultant/trainer. Passionate about e-learning,  flute player, love travelling.  Adobe Education Leader, Adobe Community Professional, ACE Captivate.</t>
  </si>
  <si>
    <t>Clearly Different Product Development | Extreme Ownership | Open edX | EduTech | FinTech |</t>
  </si>
  <si>
    <t>Bigger Ideas. Smarter Training. Greater Impact.</t>
  </si>
  <si>
    <t>I'll RT the tags #GBL #edtech #games4ed. Follow me &amp; post to my tags to get retweeted! :-) Block me if you don't want that</t>
  </si>
  <si>
    <t>Instructional #technologist, learning experience strategist, and #Intrapreneur educating the world @KnowBe4.</t>
  </si>
  <si>
    <t>The world's largest association dedicated to those who develop talent in organizations.</t>
  </si>
  <si>
    <t>Product Manager at Totara Learning</t>
  </si>
  <si>
    <t>Senior learning transformation strategist, polyglot try-hard, global pinball, pysanky artist, adoption advocate, author Data-Driven Learning Design</t>
  </si>
  <si>
    <t>Championing the skills and talents of newcomers and building immigrant-inclusive workplaces in the Greater Toronto Region.</t>
  </si>
  <si>
    <t>Insights and updates from the world's leading open source learning technologies company.</t>
  </si>
  <si>
    <t>La Escuela de Estudios Profesionales de la Universidad del Sagrado Corazón. _xD83C__xDF4E_ Educando al mundo hispanohablante. #SagradoGlobal #InvierteEnTi</t>
  </si>
  <si>
    <t>Benalla, Victoria</t>
  </si>
  <si>
    <t>Vancouver, BC, Canada</t>
  </si>
  <si>
    <t>North Vancouver BC</t>
  </si>
  <si>
    <t xml:space="preserve">Mysore  and  BERLIN </t>
  </si>
  <si>
    <t>United States</t>
  </si>
  <si>
    <t>Irving, TX</t>
  </si>
  <si>
    <t>N 50°56' 0'' / E 4°1' 0''</t>
  </si>
  <si>
    <t>Melbourne - Chennai - Worldwide</t>
  </si>
  <si>
    <t>Denver, CO</t>
  </si>
  <si>
    <t>Worldwide</t>
  </si>
  <si>
    <t>Tampa, FL</t>
  </si>
  <si>
    <t>Wellington City, New Zealand</t>
  </si>
  <si>
    <t>Toronto</t>
  </si>
  <si>
    <t>Toronto, Canada</t>
  </si>
  <si>
    <t>New Zealand</t>
  </si>
  <si>
    <t>Puerto Rico + mundo</t>
  </si>
  <si>
    <t>https://t.co/mI1dOKbJDT</t>
  </si>
  <si>
    <t>https://t.co/c4N3tey97z</t>
  </si>
  <si>
    <t>https://t.co/VvUTz7KTuY</t>
  </si>
  <si>
    <t>http://t.co/pZzAMeCB28</t>
  </si>
  <si>
    <t>http://t.co/DrsRo0jzNU</t>
  </si>
  <si>
    <t>https://t.co/mrAfRXEnQB</t>
  </si>
  <si>
    <t>http://t.co/f15XFKhtMj</t>
  </si>
  <si>
    <t>https://t.co/1BNaivM7WM</t>
  </si>
  <si>
    <t>https://t.co/d1Bm6yLkU1</t>
  </si>
  <si>
    <t>https://t.co/GRGp6PP0fo</t>
  </si>
  <si>
    <t>http://t.co/iNJbYTZdVq</t>
  </si>
  <si>
    <t>https://t.co/j4TbafS0q8</t>
  </si>
  <si>
    <t>http://t.co/k511DYDteZ</t>
  </si>
  <si>
    <t>https://t.co/NzsC2KfrTv</t>
  </si>
  <si>
    <t>https://t.co/zyZ7mvi8J4</t>
  </si>
  <si>
    <t>https://pbs.twimg.com/profile_banners/2214928902/1487476597</t>
  </si>
  <si>
    <t>https://pbs.twimg.com/profile_banners/104594633/1446387206</t>
  </si>
  <si>
    <t>https://pbs.twimg.com/profile_banners/15219182/1525929496</t>
  </si>
  <si>
    <t>https://pbs.twimg.com/profile_banners/86378776/1434392633</t>
  </si>
  <si>
    <t>https://pbs.twimg.com/profile_banners/2478844452/1425596565</t>
  </si>
  <si>
    <t>https://pbs.twimg.com/profile_banners/737142202481016832/1538216794</t>
  </si>
  <si>
    <t>https://pbs.twimg.com/profile_banners/95409613/1557469796</t>
  </si>
  <si>
    <t>https://pbs.twimg.com/profile_banners/75757747/1482231990</t>
  </si>
  <si>
    <t>https://pbs.twimg.com/profile_banners/3054297324/1557982518</t>
  </si>
  <si>
    <t>https://pbs.twimg.com/profile_banners/18753899/1557288086</t>
  </si>
  <si>
    <t>https://pbs.twimg.com/profile_banners/14529220/1453561498</t>
  </si>
  <si>
    <t>https://pbs.twimg.com/profile_banners/21198456/1487008014</t>
  </si>
  <si>
    <t>https://pbs.twimg.com/profile_banners/25942743/1475023709</t>
  </si>
  <si>
    <t>https://pbs.twimg.com/profile_banners/11571592/1462486758</t>
  </si>
  <si>
    <t>https://pbs.twimg.com/profile_banners/210896263/1508965673</t>
  </si>
  <si>
    <t>https://pbs.twimg.com/profile_banners/161072597/1522062267</t>
  </si>
  <si>
    <t>https://pbs.twimg.com/profile_banners/110207937/1558528177</t>
  </si>
  <si>
    <t>pt</t>
  </si>
  <si>
    <t>http://abs.twimg.com/images/themes/theme4/bg.gif</t>
  </si>
  <si>
    <t>http://abs.twimg.com/images/themes/theme5/bg.gif</t>
  </si>
  <si>
    <t>http://abs.twimg.com/images/themes/theme1/bg.png</t>
  </si>
  <si>
    <t>http://abs.twimg.com/images/themes/theme15/bg.png</t>
  </si>
  <si>
    <t>http://abs.twimg.com/images/themes/theme8/bg.gif</t>
  </si>
  <si>
    <t>http://abs.twimg.com/images/themes/theme14/bg.gif</t>
  </si>
  <si>
    <t>http://pbs.twimg.com/profile_images/994446494617882625/9g408kjH_normal.jpg</t>
  </si>
  <si>
    <t>http://pbs.twimg.com/profile_images/668623220078084096/nvZ4oHAH_normal.jpg</t>
  </si>
  <si>
    <t>http://pbs.twimg.com/profile_images/1219124318/LieveFLUITKlein_normal.png</t>
  </si>
  <si>
    <t>http://pbs.twimg.com/profile_images/997981890693906433/44Mhylix_normal.jpg</t>
  </si>
  <si>
    <t>http://pbs.twimg.com/profile_images/1129083650342043653/aho-lSaS_normal.png</t>
  </si>
  <si>
    <t>http://pbs.twimg.com/profile_images/1057396347257540608/UQWJtjM__normal.jpg</t>
  </si>
  <si>
    <t>http://pbs.twimg.com/profile_images/883507102345506820/BiPRVYw__normal.jpg</t>
  </si>
  <si>
    <t>http://pbs.twimg.com/profile_images/1111022430653464578/TjhlqL7s_normal.png</t>
  </si>
  <si>
    <t>Open Twitter Page for This Person</t>
  </si>
  <si>
    <t>https://twitter.com/christinegotafe</t>
  </si>
  <si>
    <t>https://twitter.com/mleikas</t>
  </si>
  <si>
    <t>https://twitter.com/stewartrogers</t>
  </si>
  <si>
    <t>https://twitter.com/lambdasolutions</t>
  </si>
  <si>
    <t>https://twitter.com/limestonelearn</t>
  </si>
  <si>
    <t>https://twitter.com/chidambara09</t>
  </si>
  <si>
    <t>https://twitter.com/adobeelearning</t>
  </si>
  <si>
    <t>https://twitter.com/seidlitz_ed</t>
  </si>
  <si>
    <t>https://twitter.com/lilybiri</t>
  </si>
  <si>
    <t>https://twitter.com/cleardiff</t>
  </si>
  <si>
    <t>https://twitter.com/remotelearner</t>
  </si>
  <si>
    <t>https://twitter.com/edgametec</t>
  </si>
  <si>
    <t>https://twitter.com/jwriter</t>
  </si>
  <si>
    <t>https://twitter.com/atd</t>
  </si>
  <si>
    <t>https://twitter.com/andreyamin</t>
  </si>
  <si>
    <t>https://twitter.com/loriniles</t>
  </si>
  <si>
    <t>https://twitter.com/triec</t>
  </si>
  <si>
    <t>https://twitter.com/totaralearning</t>
  </si>
  <si>
    <t>https://twitter.com/sagradoglobal</t>
  </si>
  <si>
    <t>christinegotafe
How To Replace Adobe Flash https://t.co/mw7R6PA2RE
#lms</t>
  </si>
  <si>
    <t>mleikas
RT @lambdasolutions: Our VP of
Products @StewartRogers is busy
learning at the #TotaraUserConf
The highlights so far? The informative
prese…</t>
  </si>
  <si>
    <t xml:space="preserve">stewartrogers
</t>
  </si>
  <si>
    <t>lambdasolutions
Flash, ah-ahh, once the internet’s
most popular browser plugin is
being phased out… Get all the details
about what this means for your
#LMS and discover replacement options
to create even better #eLearning:
https://t.co/CMyIT2qzWs #Flash
#HTML5 #H5P #SCORM</t>
  </si>
  <si>
    <t>limestonelearn
"Employees are highly attracted
to organizations that offer continued
#learning and development" &amp;gt;&amp;gt;
Why Businesses Should Look to #eLearning
for #ContinuingEducation https://t.co/a75xN0ynBf
via @lambdasolutions</t>
  </si>
  <si>
    <t>chidambara09
RT @lambdasolutions: With the right
tools and knowledge #BigData can
make your #eLearning more effective
and net you a better #ROI from
you…</t>
  </si>
  <si>
    <t>adobeelearning
The latest eLearning Today with
#AdobeCaptivate! https://t.co/D3xfUVOTKY
Thanks to @Lilybiri @Seidlitz_Ed
@lambdasolutions #edtech #elearning</t>
  </si>
  <si>
    <t xml:space="preserve">seidlitz_ed
</t>
  </si>
  <si>
    <t xml:space="preserve">lilybiri
</t>
  </si>
  <si>
    <t>cleardiff
RT @lambdasolutions: Talking #LearningAnalytics
with @RemoteLearner at #ATD2019
today! Stop by Booth 754 and let
Ben, our Director of Lear…</t>
  </si>
  <si>
    <t>remotelearner
RT @lambdasolutions: We’re here
at #ATD2019 discovering the future
of #TalentDevelopment with our
Zoola Partner with @RemoteLearner!
Come s…</t>
  </si>
  <si>
    <t>edgametec
RT @lambdasolutions: #RoleBasedTraining:
What it is, why your organization
needs it, and how to easily implement
it for your #LMS: https:…</t>
  </si>
  <si>
    <t>jwriter
You should consider investing in
eLearning to add to your talent
development program, keep your
employees engaged, and build a
strong business model for your
organization https://t.co/97WojpsxBz
#elearning #learning https://t.co/kJeE5dTRK4</t>
  </si>
  <si>
    <t xml:space="preserve">atd
</t>
  </si>
  <si>
    <t xml:space="preserve">andreyamin
</t>
  </si>
  <si>
    <t xml:space="preserve">loriniles
</t>
  </si>
  <si>
    <t>triec
RT @lambdasolutions: See how @TRIEC
utilized #ZoolaAnalytics to provide
new in-demand courses, evaluate
program effectiveness, and signific…</t>
  </si>
  <si>
    <t>totaralearning
Sandler Training switched from
a proprietary LMS to Totara Learn
with @lambdasolutions, and boosted
engagement by 200% in the process
https://t.co/6iSe66Qnc2</t>
  </si>
  <si>
    <t xml:space="preserve">sagradoglobal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</si>
  <si>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</si>
  <si>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</si>
  <si>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</si>
  <si>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</si>
  <si>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</si>
  <si>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</si>
  <si>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</si>
  <si>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</si>
  <si>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</si>
  <si>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</si>
  <si>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</si>
  <si>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</si>
  <si>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</si>
  <si>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</si>
  <si>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</si>
  <si>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</si>
  <si>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</si>
  <si>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</si>
  <si>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</si>
  <si>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</si>
  <si>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</si>
  <si>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</si>
  <si>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</si>
  <si>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</si>
  <si>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</si>
  <si>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</si>
  <si>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</si>
  <si>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</si>
  <si>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</si>
  <si>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</si>
  <si>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</si>
  <si>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</si>
  <si>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</si>
  <si>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</si>
  <si>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</si>
  <si>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</si>
  <si>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</si>
  <si>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</si>
  <si>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</si>
  <si>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</si>
  <si>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</si>
  <si>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</si>
  <si>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</si>
  <si>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</si>
  <si>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</si>
  <si>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</si>
  <si>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</si>
  <si>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</si>
  <si>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</si>
  <si>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</si>
  <si>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</si>
  <si>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</si>
  <si>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</si>
  <si>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</si>
  <si>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</si>
  <si>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</si>
  <si>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</si>
  <si>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</si>
  <si>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</si>
  <si>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</si>
  <si>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</si>
  <si>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</si>
  <si>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</si>
  <si>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</si>
  <si>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</si>
  <si>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</si>
  <si>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</si>
  <si>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</si>
  <si>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</si>
  <si>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</si>
  <si>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</si>
  <si>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</si>
  <si>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https://go.lambdasolutions.net/extreme-lms-lessons-from-post-hurricane-puerto-rico?utm_campaign=%5B2019%5D%20Webinars&amp;utm_content=92056448&amp;utm_medium=social&amp;utm_source=twitter&amp;hss_channel=tw-86378776 http://resources.totaralearning.com/emea-user-conference-2019-0?utm_campaign=%5B19%5D%20EMEA%20Totara%20User%20Conference&amp;utm_content=91781660&amp;utm_medium=social&amp;utm_source=twitter&amp;hss_channel=tw-86378776 https://blog.lambdasolutions.net/why-businesses-should-look-to-elearning-for-continuing-education?utm_content=91781532&amp;utm_medium=social&amp;utm_source=twitter&amp;hss_channel=tw-86378776 https://go.lambdasolutions.net/the-sticky-learning-knowledge-boosters-your-elearning-needs?utm_campaign=%5B2019%5D%20Masterclasses&amp;utm_content=91781685&amp;utm_medium=social&amp;utm_source=twitter&amp;hss_channel=tw-86378776 https://www.totaralearning.com/events/emea-totara-user-conference-2019?utm_content=91834490&amp;utm_medium=social&amp;utm_source=twitter&amp;hss_channel=tw-86378776 https://go.lambdasolutions.net/zoola-analytics-how-to-embed-and-schedule-reports-and-dashboards?utm_campaign=%5B2019%5D%20Lambda%20Lab&amp;utm_content=91929433&amp;utm_medium=social&amp;utm_source=twitter&amp;hss_channel=tw-86378776 https://blog.lambdasolutions.net/trends-defining-the-future-of-higher-education?utm_content=91876524&amp;utm_medium=social&amp;utm_source=twitter&amp;hss_channel=tw-86378776 https://blog.lambdasolutions.net/how-to-replace-adobe-flash?utm_content=91968769&amp;utm_medium=social&amp;utm_source=twitter&amp;hss_channel=tw-86378776 https://blog.lambdasolutions.net/using-data-analytics-in-ld-to-create-effective-corporate-training-experiences?utm_content=91968774&amp;utm_medium=social&amp;utm_source=twitter&amp;hss_channel=tw-86378776 https://go.lambdasolutions.net/zoola-analytics-how-to-embed-and-schedule-reports-and-dashboards?utm_campaign=%5B2019%5D%20Lambda%20Lab&amp;utm_content=91934423&amp;utm_medium=social&amp;utm_source=twitter&amp;hss_channel=tw-86378776</t>
  </si>
  <si>
    <t>https://blog.lambdasolutions.net/how-to-replace-adobe-flash https://blog.lambdasolutions.net/5-elearning-benefits-for-talent-development-and-performance</t>
  </si>
  <si>
    <t>Top Domains in Tweet in Entire Graph</t>
  </si>
  <si>
    <t>Top Domains in Tweet in G1</t>
  </si>
  <si>
    <t>Top Domains in Tweet in G2</t>
  </si>
  <si>
    <t>Top Domains in Tweet in G3</t>
  </si>
  <si>
    <t>Top Domains in Tweet in G4</t>
  </si>
  <si>
    <t>Top Domains in Tweet in G5</t>
  </si>
  <si>
    <t>Top Domains in Tweet</t>
  </si>
  <si>
    <t>lambdasolutions.net totaralearning.com td.org zoola.io</t>
  </si>
  <si>
    <t>Top Hashtags in Tweet in Entire Graph</t>
  </si>
  <si>
    <t>elearning</t>
  </si>
  <si>
    <t>webinar</t>
  </si>
  <si>
    <t>totaralearn</t>
  </si>
  <si>
    <t>learninganalytics</t>
  </si>
  <si>
    <t>totara</t>
  </si>
  <si>
    <t>talentdevelopment</t>
  </si>
  <si>
    <t>Top Hashtags in Tweet in G1</t>
  </si>
  <si>
    <t>continuingeducation</t>
  </si>
  <si>
    <t>learningdata</t>
  </si>
  <si>
    <t>Top Hashtags in Tweet in G2</t>
  </si>
  <si>
    <t>Top Hashtags in Tweet in G3</t>
  </si>
  <si>
    <t>Top Hashtags in Tweet in G4</t>
  </si>
  <si>
    <t>adobecaptivate</t>
  </si>
  <si>
    <t>edtech</t>
  </si>
  <si>
    <t>Top Hashtags in Tweet in G5</t>
  </si>
  <si>
    <t>learning</t>
  </si>
  <si>
    <t>Top Hashtags in Tweet</t>
  </si>
  <si>
    <t>elearning lms zoolaanalytics webinar totarauserconf atd2019 totaralearn continuingeducation learningdata totara</t>
  </si>
  <si>
    <t>atd2019 learninganalytics talentdevelopment zoolaanalytics</t>
  </si>
  <si>
    <t>lms elearning learning</t>
  </si>
  <si>
    <t>Top Words in Tweet in Entire Graph</t>
  </si>
  <si>
    <t>Words in Sentiment List#1: Positive</t>
  </si>
  <si>
    <t>Words in Sentiment List#2: Negative</t>
  </si>
  <si>
    <t>Words in Sentiment List#3: Angry/Violent</t>
  </si>
  <si>
    <t>Non-categorized Words</t>
  </si>
  <si>
    <t>Total Words</t>
  </si>
  <si>
    <t>#elearning</t>
  </si>
  <si>
    <t>#lms</t>
  </si>
  <si>
    <t>#zoolaanalytics</t>
  </si>
  <si>
    <t>today</t>
  </si>
  <si>
    <t>Top Words in Tweet in G1</t>
  </si>
  <si>
    <t>discover</t>
  </si>
  <si>
    <t>register</t>
  </si>
  <si>
    <t>better</t>
  </si>
  <si>
    <t>s</t>
  </si>
  <si>
    <t>create</t>
  </si>
  <si>
    <t>Top Words in Tweet in G2</t>
  </si>
  <si>
    <t>vp</t>
  </si>
  <si>
    <t>products</t>
  </si>
  <si>
    <t>busy</t>
  </si>
  <si>
    <t>#totarauserconf</t>
  </si>
  <si>
    <t>highlights</t>
  </si>
  <si>
    <t>far</t>
  </si>
  <si>
    <t>informative</t>
  </si>
  <si>
    <t>Top Words in Tweet in G3</t>
  </si>
  <si>
    <t>#atd2019</t>
  </si>
  <si>
    <t>re</t>
  </si>
  <si>
    <t>d</t>
  </si>
  <si>
    <t>come</t>
  </si>
  <si>
    <t>talking</t>
  </si>
  <si>
    <t>#learninganalytics</t>
  </si>
  <si>
    <t>stop</t>
  </si>
  <si>
    <t>Top Words in Tweet in G4</t>
  </si>
  <si>
    <t>Top Words in Tweet in G5</t>
  </si>
  <si>
    <t>Top Words in Tweet</t>
  </si>
  <si>
    <t>#elearning #lms #zoolaanalytics discover today register better s create learning</t>
  </si>
  <si>
    <t>lambdasolutions vp products stewartrogers busy learning #totarauserconf highlights far informative</t>
  </si>
  <si>
    <t>lambdasolutions #atd2019 remotelearner re d come talking #learninganalytics today stop</t>
  </si>
  <si>
    <t>Top Word Pairs in Tweet in Entire Graph</t>
  </si>
  <si>
    <t>vp,products</t>
  </si>
  <si>
    <t>products,stewartrogers</t>
  </si>
  <si>
    <t>director,learning</t>
  </si>
  <si>
    <t>learning,solutions</t>
  </si>
  <si>
    <t>#webinar,sagradoglobal</t>
  </si>
  <si>
    <t>extreme,#lms</t>
  </si>
  <si>
    <t>hurricane,maría</t>
  </si>
  <si>
    <t>register,today</t>
  </si>
  <si>
    <t>create,better</t>
  </si>
  <si>
    <t>better,way</t>
  </si>
  <si>
    <t>Top Word Pairs in Tweet in G1</t>
  </si>
  <si>
    <t>emea,#totarauserconf</t>
  </si>
  <si>
    <t>#lms,mountains</t>
  </si>
  <si>
    <t>mountains,#learningdata</t>
  </si>
  <si>
    <t>#learningdata,share</t>
  </si>
  <si>
    <t>share,learners</t>
  </si>
  <si>
    <t>learners,stakeholders</t>
  </si>
  <si>
    <t>Top Word Pairs in Tweet in G2</t>
  </si>
  <si>
    <t>lambdasolutions,vp</t>
  </si>
  <si>
    <t>stewartrogers,busy</t>
  </si>
  <si>
    <t>busy,learning</t>
  </si>
  <si>
    <t>learning,#totarauserconf</t>
  </si>
  <si>
    <t>#totarauserconf,highlights</t>
  </si>
  <si>
    <t>highlights,far</t>
  </si>
  <si>
    <t>far,informative</t>
  </si>
  <si>
    <t>informative,prese</t>
  </si>
  <si>
    <t>Top Word Pairs in Tweet in G3</t>
  </si>
  <si>
    <t>lambdasolutions,re</t>
  </si>
  <si>
    <t>lambdasolutions,talking</t>
  </si>
  <si>
    <t>talking,#learninganalytics</t>
  </si>
  <si>
    <t>#learninganalytics,remotelearner</t>
  </si>
  <si>
    <t>remotelearner,#atd2019</t>
  </si>
  <si>
    <t>#atd2019,today</t>
  </si>
  <si>
    <t>today,stop</t>
  </si>
  <si>
    <t>stop,booth</t>
  </si>
  <si>
    <t>booth,754</t>
  </si>
  <si>
    <t>754,ben</t>
  </si>
  <si>
    <t>Top Word Pairs in Tweet in G4</t>
  </si>
  <si>
    <t>Top Word Pairs in Tweet in G5</t>
  </si>
  <si>
    <t>Top Word Pairs in Tweet</t>
  </si>
  <si>
    <t>director,learning  learning,solutions  #webinar,sagradoglobal  extreme,#lms  emea,#totarauserconf  #lms,mountains  mountains,#learningdata  #learningdata,share  share,learners  learners,stakeholders</t>
  </si>
  <si>
    <t>vp,products  products,stewartrogers  lambdasolutions,vp  stewartrogers,busy  busy,learning  learning,#totarauserconf  #totarauserconf,highlights  highlights,far  far,informative  informative,prese</t>
  </si>
  <si>
    <t>lambdasolutions,re  lambdasolutions,talking  talking,#learninganalytics  #learninganalytics,remotelearner  remotelearner,#atd2019  #atd2019,today  today,stop  stop,booth  booth,754  754,ben</t>
  </si>
  <si>
    <t>Top Replied-To in Entire Graph</t>
  </si>
  <si>
    <t>Top Mentioned in Entire Graph</t>
  </si>
  <si>
    <t>remotelearn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</si>
  <si>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</si>
  <si>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</si>
  <si>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</si>
  <si>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</si>
  <si>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</si>
  <si>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</si>
  <si>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</si>
  <si>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</si>
  <si>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</si>
  <si>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</si>
  <si>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</si>
  <si>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</si>
  <si>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sagradoglobal totaralearning lambdasolutions remotelearner stewartrogers triec atd loriniles andreyamin</t>
  </si>
  <si>
    <t>lambdasolutions stewartrogers</t>
  </si>
  <si>
    <t>lambdasolutions remotelearner atd remotelearn stewartrogers</t>
  </si>
  <si>
    <t>lilybiri seidlitz_ed lambdasolutions</t>
  </si>
  <si>
    <t>Top Tweeters in Entire Graph</t>
  </si>
  <si>
    <t>Top Tweeters in G1</t>
  </si>
  <si>
    <t>Top Tweeters in G2</t>
  </si>
  <si>
    <t>Top Tweeters in G3</t>
  </si>
  <si>
    <t>Top Tweeters in G4</t>
  </si>
  <si>
    <t>Top Tweeters in G5</t>
  </si>
  <si>
    <t>Top Tweeters</t>
  </si>
  <si>
    <t>edgametec chidambara09 triec lambdasolutions loriniles limestonelearn sagradoglobal andreyamin</t>
  </si>
  <si>
    <t>stewartrogers totaralearning mleikas</t>
  </si>
  <si>
    <t>cleardiff atd remotelearner</t>
  </si>
  <si>
    <t>lilybiri adobeelearning seidlitz_ed</t>
  </si>
  <si>
    <t>jwriter christinegotafe</t>
  </si>
  <si>
    <t>Top URLs in Tweet by Count</t>
  </si>
  <si>
    <t>https://go.lambdasolutions.net/extreme-lms-lessons-from-post-hurricane-puerto-rico?utm_campaign=%5B2019%5D%20Webinars&amp;utm_content=92056448&amp;utm_medium=social&amp;utm_source=twitter&amp;hss_channel=tw-86378776 https://go.lambdasolutions.net/extreme-lms-lessons-from-post-hurricane-puerto-rico?utm_campaign=%5B2019%5D%20Webinars&amp;utm_content=92056447&amp;utm_medium=social&amp;utm_source=twitter&amp;hss_channel=tw-86378776 https://go.lambdasolutions.net/extreme-lms-lessons-from-post-hurricane-puerto-rico?utm_campaign=%5B2019%5D%20Webinars&amp;utm_content=91928812&amp;utm_medium=social&amp;utm_source=twitter&amp;hss_channel=tw-86378776 https://go.lambdasolutions.net/extreme-lms-lessons-from-post-hurricane-puerto-rico?utm_campaign=%5B2019%5D%20Webinars&amp;utm_content=91928809&amp;utm_medium=social&amp;utm_source=twitter&amp;hss_channel=tw-86378776 http://www.zoola.io?utm_campaign=%5B19%5D%20EMEA%20Totara%20User%20Conference&amp;utm_content=91930049&amp;utm_medium=social&amp;utm_source=twitter&amp;hss_channel=tw-86378776 https://go.lambdasolutions.net/triec-uses-analytics-to-evaluate-learning-effectiveness?utm_campaign=%5B19%5D%20Case%20Studies&amp;utm_content=91875970&amp;utm_medium=social&amp;utm_source=twitter&amp;hss_channel=tw-86378776 https://atdconference.td.org/?utm_campaign=%5B19-04%5D%20ATD%202019%20Conference&amp;utm_content=91782459&amp;utm_medium=social&amp;utm_source=twitter&amp;hss_channel=tw-86378776 https://blog.lambdasolutions.net/how-to-replace-adobe-flash?utm_content=92483834&amp;utm_medium=social&amp;utm_source=twitter&amp;hss_channel=tw-86378776 https://go.lambdasolutions.net/faster-better-easier-user-management-with-totara-hr-import?utm_campaign=%5B2019%5D%20Lambda%20Lab&amp;utm_content=92056469&amp;utm_medium=social&amp;utm_source=twitter&amp;hss_channel=tw-86378776 https://go.lambdasolutions.net/how-to-benefit-from-meaningful-learning-assessments-and-evaluations?utm_campaign=%5B2019%5D%20Masterclasses&amp;utm_content=92382046&amp;utm_medium=social&amp;utm_source=twitter&amp;hss_channel=tw-86378776</t>
  </si>
  <si>
    <t>Top URLs in Tweet by Salience</t>
  </si>
  <si>
    <t>Top Domains in Tweet by Count</t>
  </si>
  <si>
    <t>lambdasolutions.net totaralearning.com zoola.io td.org</t>
  </si>
  <si>
    <t>Top Domains in Tweet by Salience</t>
  </si>
  <si>
    <t>totaralearning.com lambdasolutions.net zoola.io td.org</t>
  </si>
  <si>
    <t>Top Hashtags in Tweet by Count</t>
  </si>
  <si>
    <t>lms elearning zoolaanalytics webinar totarauserconf atd2019 totaralearn totara learningdata learninganalytics</t>
  </si>
  <si>
    <t>learninganalytics atd2019 zoolaanalytics</t>
  </si>
  <si>
    <t>atd2019 talentdevelopment learninganalytics</t>
  </si>
  <si>
    <t>zoolaanalytics totarauserconf</t>
  </si>
  <si>
    <t>Top Hashtags in Tweet by Salience</t>
  </si>
  <si>
    <t>zoolaanalytics totaralearn webinar totarauserconf elearning totara atd2019 lms learningdata learninganalytics</t>
  </si>
  <si>
    <t>talentdevelopment learninganalytics atd2019</t>
  </si>
  <si>
    <t>Top Words in Tweet by Count</t>
  </si>
  <si>
    <t>replace adobe flash #lms</t>
  </si>
  <si>
    <t>vp products stewartrogers busy learning #totarauserconf highlights far informative prese</t>
  </si>
  <si>
    <t>#lms #elearning #zoolaanalytics discover today register s create better learning</t>
  </si>
  <si>
    <t>gt employees highly attracted organizations offer continued #learning development businesses</t>
  </si>
  <si>
    <t>right tools knowledge #bigdata make #elearning more effective net better</t>
  </si>
  <si>
    <t>latest elearning today #adobecaptivate thanks lilybiri seidlitz_ed #edtech #elearning</t>
  </si>
  <si>
    <t>talking #learninganalytics remotelearner #atd2019 today stop booth 754 ben director</t>
  </si>
  <si>
    <t>#atd2019 re d come remotelearner way washington c atd love</t>
  </si>
  <si>
    <t>#rolebasedtraining organization needs easily implement #lms https</t>
  </si>
  <si>
    <t>consider investing elearning add talent development program keep employees engaged</t>
  </si>
  <si>
    <t>see triec utilized #zoolaanalytics provide new demand courses evaluate program</t>
  </si>
  <si>
    <t>vp products stewartrogers sandler training switched proprietary lms totara learn</t>
  </si>
  <si>
    <t>Top Words in Tweet by Salience</t>
  </si>
  <si>
    <t>s discover today register #zoolaanalytics hurricane solutions create better learning</t>
  </si>
  <si>
    <t>d way washington c atd love see pay visit remotelearn</t>
  </si>
  <si>
    <t>sandler training switched proprietary lms totara learn boosted engagement 200</t>
  </si>
  <si>
    <t>Top Word Pairs in Tweet by Count</t>
  </si>
  <si>
    <t>replace,adobe  adobe,flash  flash,#lms</t>
  </si>
  <si>
    <t>lambdasolutions,vp  vp,products  products,stewartrogers  stewartrogers,busy  busy,learning  learning,#totarauserconf  #totarauserconf,highlights  highlights,far  far,informative  informative,prese</t>
  </si>
  <si>
    <t>director,learning  learning,solutions  #webinar,sagradoglobal  extreme,#lms  hurricane,maría  register,today  create,better  better,way  way,learn  ben,young</t>
  </si>
  <si>
    <t>employees,highly  highly,attracted  attracted,organizations  organizations,offer  offer,continued  continued,#learning  #learning,development  development,gt  gt,gt  gt,businesses</t>
  </si>
  <si>
    <t>lambdasolutions,right  right,tools  tools,knowledge  knowledge,#bigdata  #bigdata,make  make,#elearning  #elearning,more  more,effective  effective,net  net,better</t>
  </si>
  <si>
    <t>latest,elearning  elearning,today  today,#adobecaptivate  #adobecaptivate,thanks  thanks,lilybiri  lilybiri,seidlitz_ed  seidlitz_ed,lambdasolutions  lambdasolutions,#edtech  #edtech,#elearning</t>
  </si>
  <si>
    <t>lambdasolutions,talking  talking,#learninganalytics  #learninganalytics,remotelearner  remotelearner,#atd2019  #atd2019,today  today,stop  stop,booth  booth,754  754,ben  ben,director</t>
  </si>
  <si>
    <t>lambdasolutions,re  re,way  way,washington  washington,d  d,c  c,atd  atd,#atd2019  #atd2019,d  d,love  love,see</t>
  </si>
  <si>
    <t>lambdasolutions,#rolebasedtraining  #rolebasedtraining,organization  organization,needs  needs,easily  easily,implement  implement,#lms  #lms,https</t>
  </si>
  <si>
    <t>consider,investing  investing,elearning  elearning,add  add,talent  talent,development  development,program  program,keep  keep,employees  employees,engaged  engaged,build</t>
  </si>
  <si>
    <t>lambdasolutions,see  see,triec  triec,utilized  utilized,#zoolaanalytics  #zoolaanalytics,provide  provide,new  new,demand  demand,courses  courses,evaluate  evaluate,program</t>
  </si>
  <si>
    <t>vp,products  products,stewartrogers  sandler,training  training,switched  switched,proprietary  proprietary,lms  lms,totara  totara,learn  learn,lambdasolutions  lambdasolutions,boosted</t>
  </si>
  <si>
    <t>Top Word Pairs in Tweet by Salience</t>
  </si>
  <si>
    <t>#totara,#totaralearn  director,learning  learning,solutions  #webinar,sagradoglobal  extreme,#lms  hurricane,maría  register,today  create,better  better,way  way,learn</t>
  </si>
  <si>
    <t>re,way  way,washington  washington,d  d,c  c,atd  atd,#atd2019  #atd2019,d  d,love  love,see  see,come</t>
  </si>
  <si>
    <t>sandler,training  training,switched  switched,proprietary  proprietary,lms  lms,totara  totara,learn  learn,lambdasolutions  lambdasolutions,boosted  boosted,engagement  engagement,200</t>
  </si>
  <si>
    <t>Word</t>
  </si>
  <si>
    <t>session</t>
  </si>
  <si>
    <t>learn</t>
  </si>
  <si>
    <t>ben</t>
  </si>
  <si>
    <t>director</t>
  </si>
  <si>
    <t>more</t>
  </si>
  <si>
    <t>#webinar</t>
  </si>
  <si>
    <t>hurricane</t>
  </si>
  <si>
    <t>way</t>
  </si>
  <si>
    <t>solutions</t>
  </si>
  <si>
    <t>see</t>
  </si>
  <si>
    <t>organization</t>
  </si>
  <si>
    <t>keep</t>
  </si>
  <si>
    <t>make</t>
  </si>
  <si>
    <t>time</t>
  </si>
  <si>
    <t>puerto</t>
  </si>
  <si>
    <t>#totaralearn</t>
  </si>
  <si>
    <t>booth</t>
  </si>
  <si>
    <t>effective</t>
  </si>
  <si>
    <t>easy</t>
  </si>
  <si>
    <t>learners</t>
  </si>
  <si>
    <t>live</t>
  </si>
  <si>
    <t>show</t>
  </si>
  <si>
    <t>extreme</t>
  </si>
  <si>
    <t>up</t>
  </si>
  <si>
    <t>brought</t>
  </si>
  <si>
    <t>students</t>
  </si>
  <si>
    <t>maría</t>
  </si>
  <si>
    <t>know</t>
  </si>
  <si>
    <t>young</t>
  </si>
  <si>
    <t>partner</t>
  </si>
  <si>
    <t>here</t>
  </si>
  <si>
    <t>thank</t>
  </si>
  <si>
    <t>everyone</t>
  </si>
  <si>
    <t>joined</t>
  </si>
  <si>
    <t>visit</t>
  </si>
  <si>
    <t>details</t>
  </si>
  <si>
    <t>emea</t>
  </si>
  <si>
    <t>#totara</t>
  </si>
  <si>
    <t>demand</t>
  </si>
  <si>
    <t>courses</t>
  </si>
  <si>
    <t>program</t>
  </si>
  <si>
    <t>754</t>
  </si>
  <si>
    <t>future</t>
  </si>
  <si>
    <t>#talentdevelopment</t>
  </si>
  <si>
    <t>zoola</t>
  </si>
  <si>
    <t>#continuingeducation</t>
  </si>
  <si>
    <t>flash</t>
  </si>
  <si>
    <t>seat</t>
  </si>
  <si>
    <t>join</t>
  </si>
  <si>
    <t>high</t>
  </si>
  <si>
    <t>through</t>
  </si>
  <si>
    <t>mountains</t>
  </si>
  <si>
    <t>#learningdata</t>
  </si>
  <si>
    <t>share</t>
  </si>
  <si>
    <t>stakeholders</t>
  </si>
  <si>
    <t>need</t>
  </si>
  <si>
    <t>crucial</t>
  </si>
  <si>
    <t>decisions</t>
  </si>
  <si>
    <t>makes</t>
  </si>
  <si>
    <t>automated</t>
  </si>
  <si>
    <t>deliver</t>
  </si>
  <si>
    <t>programs</t>
  </si>
  <si>
    <t>lessons</t>
  </si>
  <si>
    <t>rico</t>
  </si>
  <si>
    <t>sign</t>
  </si>
  <si>
    <t>inspiring</t>
  </si>
  <si>
    <t>rican</t>
  </si>
  <si>
    <t>devastating</t>
  </si>
  <si>
    <t>hit</t>
  </si>
  <si>
    <t>2017</t>
  </si>
  <si>
    <t>benefit</t>
  </si>
  <si>
    <t>great</t>
  </si>
  <si>
    <t>lambda</t>
  </si>
  <si>
    <t>award</t>
  </si>
  <si>
    <t>winning</t>
  </si>
  <si>
    <t>reporting</t>
  </si>
  <si>
    <t>solution</t>
  </si>
  <si>
    <t>#totaraus</t>
  </si>
  <si>
    <t>prese</t>
  </si>
  <si>
    <t>utilized</t>
  </si>
  <si>
    <t>provide</t>
  </si>
  <si>
    <t>new</t>
  </si>
  <si>
    <t>evaluate</t>
  </si>
  <si>
    <t>effectiveness</t>
  </si>
  <si>
    <t>washington</t>
  </si>
  <si>
    <t>c</t>
  </si>
  <si>
    <t>love</t>
  </si>
  <si>
    <t>pay</t>
  </si>
  <si>
    <t>development</t>
  </si>
  <si>
    <t>employees</t>
  </si>
  <si>
    <t>business</t>
  </si>
  <si>
    <t>#learning</t>
  </si>
  <si>
    <t>#rolebasedtraining</t>
  </si>
  <si>
    <t>needs</t>
  </si>
  <si>
    <t>easily</t>
  </si>
  <si>
    <t>implement</t>
  </si>
  <si>
    <t>discovering</t>
  </si>
  <si>
    <t>lear</t>
  </si>
  <si>
    <t>right</t>
  </si>
  <si>
    <t>tools</t>
  </si>
  <si>
    <t>knowledge</t>
  </si>
  <si>
    <t>#bigdata</t>
  </si>
  <si>
    <t>net</t>
  </si>
  <si>
    <t>#roi</t>
  </si>
  <si>
    <t>gt</t>
  </si>
  <si>
    <t>ah</t>
  </si>
  <si>
    <t>ahh</t>
  </si>
  <si>
    <t>once</t>
  </si>
  <si>
    <t>internet</t>
  </si>
  <si>
    <t>popular</t>
  </si>
  <si>
    <t>browser</t>
  </si>
  <si>
    <t>plugin</t>
  </si>
  <si>
    <t>being</t>
  </si>
  <si>
    <t>phased</t>
  </si>
  <si>
    <t>out</t>
  </si>
  <si>
    <t>means</t>
  </si>
  <si>
    <t>replacement</t>
  </si>
  <si>
    <t>options</t>
  </si>
  <si>
    <t>even</t>
  </si>
  <si>
    <t>#flash</t>
  </si>
  <si>
    <t>#html5</t>
  </si>
  <si>
    <t>#h5p</t>
  </si>
  <si>
    <t>#scorm</t>
  </si>
  <si>
    <t>save</t>
  </si>
  <si>
    <t>#masterclass</t>
  </si>
  <si>
    <t>now</t>
  </si>
  <si>
    <t>#employeeproductivity</t>
  </si>
  <si>
    <t>offering</t>
  </si>
  <si>
    <t>opportunities</t>
  </si>
  <si>
    <t>#lambdalab</t>
  </si>
  <si>
    <t>tomorrow</t>
  </si>
  <si>
    <t>1</t>
  </si>
  <si>
    <t>30</t>
  </si>
  <si>
    <t>3</t>
  </si>
  <si>
    <t>00</t>
  </si>
  <si>
    <t>pm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</si>
  <si>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</si>
  <si>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</si>
  <si>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</si>
  <si>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</si>
  <si>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</si>
  <si>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</si>
  <si>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</si>
  <si>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</si>
  <si>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</si>
  <si>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</si>
  <si>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</si>
  <si>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</si>
  <si>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</si>
  <si>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</si>
  <si>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</si>
  <si>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</si>
  <si>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</si>
  <si>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</si>
  <si>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</si>
  <si>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</si>
  <si>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</si>
  <si>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</si>
  <si>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</si>
  <si>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</si>
  <si>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</si>
  <si>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</si>
  <si>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</si>
  <si>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</si>
  <si>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</si>
  <si>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</si>
  <si>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33, 112, 0</t>
  </si>
  <si>
    <t>53, 102, 0</t>
  </si>
  <si>
    <t>Red</t>
  </si>
  <si>
    <t>G1: #elearning #lms #zoolaanalytics discover today register better s create learning</t>
  </si>
  <si>
    <t>G2: lambdasolutions vp products stewartrogers busy learning #totarauserconf highlights far informative</t>
  </si>
  <si>
    <t>G3: lambdasolutions #atd2019 remotelearner re d come talking #learninganalytics today stop</t>
  </si>
  <si>
    <t>Autofill Workbook Results</t>
  </si>
  <si>
    <t>Edge Weight▓1▓15▓0▓True▓Green▓Red▓▓Edge Weight▓1▓4▓0▓3▓10▓False▓Edge Weight▓1▓15▓0▓32▓6▓False▓▓0▓0▓0▓True▓Black▓Black▓▓Followers▓205▓9363▓0▓162▓1000▓False▓Followers▓205▓39251▓0▓100▓70▓False▓▓0▓0▓0▓0▓0▓False▓▓0▓0▓0▓0▓0▓False</t>
  </si>
  <si>
    <t>Subgraph</t>
  </si>
  <si>
    <t>GraphSource░TwitterSearch▓GraphTerm░lambdasolutions▓ImportDescription░The graph represents a network of 19 Twitter users whose recent tweets contained "lambdasolutions", or who were replied to or mentioned in those tweets, taken from a data set limited to a maximum of 18,000 tweets.  The network was obtained from Twitter on Friday, 24 May 2019 at 17:07 UTC.
The tweets in the network were tweeted over the 9-day, 14-hour, 4-minute period from Wednesday, 15 May 2019 at 02:00 UTC to Friday, 24 May 2019 at 16:04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</si>
</sst>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323128"/>
        <c:axId val="13472697"/>
      </c:barChart>
      <c:catAx>
        <c:axId val="31323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72697"/>
        <c:crosses val="autoZero"/>
        <c:auto val="1"/>
        <c:lblOffset val="100"/>
        <c:noMultiLvlLbl val="0"/>
      </c:catAx>
      <c:valAx>
        <c:axId val="1347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3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145410"/>
        <c:axId val="17546643"/>
      </c:barChart>
      <c:catAx>
        <c:axId val="54145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46643"/>
        <c:crosses val="autoZero"/>
        <c:auto val="1"/>
        <c:lblOffset val="100"/>
        <c:noMultiLvlLbl val="0"/>
      </c:catAx>
      <c:valAx>
        <c:axId val="1754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5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702060"/>
        <c:axId val="11991949"/>
      </c:barChart>
      <c:catAx>
        <c:axId val="23702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91949"/>
        <c:crosses val="autoZero"/>
        <c:auto val="1"/>
        <c:lblOffset val="100"/>
        <c:noMultiLvlLbl val="0"/>
      </c:catAx>
      <c:valAx>
        <c:axId val="1199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818678"/>
        <c:axId val="31823783"/>
      </c:barChart>
      <c:catAx>
        <c:axId val="40818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23783"/>
        <c:crosses val="autoZero"/>
        <c:auto val="1"/>
        <c:lblOffset val="100"/>
        <c:noMultiLvlLbl val="0"/>
      </c:catAx>
      <c:valAx>
        <c:axId val="3182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1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978592"/>
        <c:axId val="27589601"/>
      </c:barChart>
      <c:catAx>
        <c:axId val="17978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89601"/>
        <c:crosses val="autoZero"/>
        <c:auto val="1"/>
        <c:lblOffset val="100"/>
        <c:noMultiLvlLbl val="0"/>
      </c:catAx>
      <c:valAx>
        <c:axId val="2758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979818"/>
        <c:axId val="20165179"/>
      </c:barChart>
      <c:catAx>
        <c:axId val="46979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65179"/>
        <c:crosses val="autoZero"/>
        <c:auto val="1"/>
        <c:lblOffset val="100"/>
        <c:noMultiLvlLbl val="0"/>
      </c:catAx>
      <c:valAx>
        <c:axId val="20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268884"/>
        <c:axId val="22766773"/>
      </c:barChart>
      <c:catAx>
        <c:axId val="47268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66773"/>
        <c:crosses val="autoZero"/>
        <c:auto val="1"/>
        <c:lblOffset val="100"/>
        <c:noMultiLvlLbl val="0"/>
      </c:catAx>
      <c:valAx>
        <c:axId val="22766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74366"/>
        <c:axId val="32169295"/>
      </c:barChart>
      <c:catAx>
        <c:axId val="3574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69295"/>
        <c:crosses val="autoZero"/>
        <c:auto val="1"/>
        <c:lblOffset val="100"/>
        <c:noMultiLvlLbl val="0"/>
      </c:catAx>
      <c:valAx>
        <c:axId val="32169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088200"/>
        <c:axId val="55576073"/>
      </c:barChart>
      <c:catAx>
        <c:axId val="21088200"/>
        <c:scaling>
          <c:orientation val="minMax"/>
        </c:scaling>
        <c:axPos val="b"/>
        <c:delete val="1"/>
        <c:majorTickMark val="out"/>
        <c:minorTickMark val="none"/>
        <c:tickLblPos val="none"/>
        <c:crossAx val="55576073"/>
        <c:crosses val="autoZero"/>
        <c:auto val="1"/>
        <c:lblOffset val="100"/>
        <c:noMultiLvlLbl val="0"/>
      </c:catAx>
      <c:valAx>
        <c:axId val="55576073"/>
        <c:scaling>
          <c:orientation val="minMax"/>
        </c:scaling>
        <c:axPos val="l"/>
        <c:delete val="1"/>
        <c:majorTickMark val="out"/>
        <c:minorTickMark val="none"/>
        <c:tickLblPos val="none"/>
        <c:crossAx val="210882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ristinegota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leika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ewartroger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mbdasoluti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imestonelear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hidambara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dobeelearn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eidlitz_e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ilybir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leardif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motelearn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dgamete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wri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t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ndreyam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orinil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rie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otaralearnin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grado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0" totalsRowShown="0" headerRowDxfId="347" dataDxfId="346">
  <autoFilter ref="A2:BL60"/>
  <tableColumns count="64">
    <tableColumn id="1" name="Vertex 1" dataDxfId="345"/>
    <tableColumn id="2" name="Vertex 2" dataDxfId="344"/>
    <tableColumn id="3" name="Color" dataDxfId="343"/>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9"/>
    <tableColumn id="7" name="ID" dataDxfId="335"/>
    <tableColumn id="9" name="Dynamic Filter" dataDxfId="334"/>
    <tableColumn id="8" name="Add Your Own Columns Here" dataDxfId="333"/>
    <tableColumn id="15" name="Relationship" dataDxfId="332"/>
    <tableColumn id="16" name="Relationship Date (UTC)" dataDxfId="331"/>
    <tableColumn id="17" name="Tweet" dataDxfId="330"/>
    <tableColumn id="18" name="URLs in Tweet" dataDxfId="329"/>
    <tableColumn id="19" name="Domains in Tweet" dataDxfId="328"/>
    <tableColumn id="20" name="Hashtags in Tweet" dataDxfId="327"/>
    <tableColumn id="21" name="Media in Tweet" dataDxfId="326"/>
    <tableColumn id="22" name="Tweet Image File" dataDxfId="325"/>
    <tableColumn id="23" name="Tweet Date (UTC)" dataDxfId="324"/>
    <tableColumn id="24" name="Twitter Page for Tweet" dataDxfId="323"/>
    <tableColumn id="25" name="Latitude" dataDxfId="322"/>
    <tableColumn id="26" name="Longitude" dataDxfId="321"/>
    <tableColumn id="27" name="Imported ID" dataDxfId="320"/>
    <tableColumn id="28" name="In-Reply-To Tweet ID" dataDxfId="319"/>
    <tableColumn id="29" name="Favorited" dataDxfId="318"/>
    <tableColumn id="30" name="Favorite Count" dataDxfId="317"/>
    <tableColumn id="31" name="In-Reply-To User ID" dataDxfId="316"/>
    <tableColumn id="32" name="Is Quote Status" dataDxfId="315"/>
    <tableColumn id="33" name="Language" dataDxfId="314"/>
    <tableColumn id="34" name="Possibly Sensitive" dataDxfId="313"/>
    <tableColumn id="35" name="Quoted Status ID" dataDxfId="312"/>
    <tableColumn id="36" name="Retweeted" dataDxfId="311"/>
    <tableColumn id="37" name="Retweet Count" dataDxfId="310"/>
    <tableColumn id="38" name="Retweet ID" dataDxfId="309"/>
    <tableColumn id="39" name="Source" dataDxfId="308"/>
    <tableColumn id="40" name="Truncated" dataDxfId="307"/>
    <tableColumn id="41" name="Unified Twitter ID" dataDxfId="306"/>
    <tableColumn id="42" name="Imported Tweet Type" dataDxfId="305"/>
    <tableColumn id="43" name="Added By Extended Analysis" dataDxfId="304"/>
    <tableColumn id="44" name="Corrected By Extended Analysis" dataDxfId="303"/>
    <tableColumn id="45" name="Place Bounding Box" dataDxfId="302"/>
    <tableColumn id="46" name="Place Country" dataDxfId="301"/>
    <tableColumn id="47" name="Place Country Code" dataDxfId="300"/>
    <tableColumn id="48" name="Place Full Name" dataDxfId="299"/>
    <tableColumn id="49" name="Place ID" dataDxfId="298"/>
    <tableColumn id="50" name="Place Name" dataDxfId="297"/>
    <tableColumn id="51" name="Place Type" dataDxfId="296"/>
    <tableColumn id="52" name="Place URL" dataDxfId="295"/>
    <tableColumn id="53" name="Edge Weight"/>
    <tableColumn id="54" name="Vertex 1 Group" dataDxfId="21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17" dataDxfId="216">
  <autoFilter ref="A2:C13"/>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10" dataDxfId="209">
  <autoFilter ref="A1:L11"/>
  <tableColumns count="12">
    <tableColumn id="1" name="Top URLs in Tweet in Entire Graph" dataDxfId="208"/>
    <tableColumn id="2" name="Entire Graph Count" dataDxfId="207"/>
    <tableColumn id="3" name="Top URLs in Tweet in G1" dataDxfId="206"/>
    <tableColumn id="4" name="G1 Count" dataDxfId="205"/>
    <tableColumn id="5" name="Top URLs in Tweet in G2" dataDxfId="204"/>
    <tableColumn id="6" name="G2 Count" dataDxfId="203"/>
    <tableColumn id="7" name="Top URLs in Tweet in G3" dataDxfId="202"/>
    <tableColumn id="8" name="G3 Count" dataDxfId="201"/>
    <tableColumn id="9" name="Top URLs in Tweet in G4" dataDxfId="200"/>
    <tableColumn id="10" name="G4 Count" dataDxfId="199"/>
    <tableColumn id="11" name="Top URLs in Tweet in G5" dataDxfId="198"/>
    <tableColumn id="12" name="G5 Count" dataDxfId="1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19" totalsRowShown="0" headerRowDxfId="196" dataDxfId="195">
  <autoFilter ref="A14:L19"/>
  <tableColumns count="12">
    <tableColumn id="1" name="Top Domains in Tweet in Entire Graph" dataDxfId="194"/>
    <tableColumn id="2" name="Entire Graph Count" dataDxfId="193"/>
    <tableColumn id="3" name="Top Domains in Tweet in G1" dataDxfId="192"/>
    <tableColumn id="4" name="G1 Count" dataDxfId="191"/>
    <tableColumn id="5" name="Top Domains in Tweet in G2" dataDxfId="190"/>
    <tableColumn id="6" name="G2 Count" dataDxfId="189"/>
    <tableColumn id="7" name="Top Domains in Tweet in G3" dataDxfId="188"/>
    <tableColumn id="8" name="G3 Count" dataDxfId="187"/>
    <tableColumn id="9" name="Top Domains in Tweet in G4" dataDxfId="186"/>
    <tableColumn id="10" name="G4 Count" dataDxfId="185"/>
    <tableColumn id="11" name="Top Domains in Tweet in G5" dataDxfId="184"/>
    <tableColumn id="12" name="G5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L32" totalsRowShown="0" headerRowDxfId="182" dataDxfId="181">
  <autoFilter ref="A22:L32"/>
  <tableColumns count="12">
    <tableColumn id="1" name="Top Hashtags in Tweet in Entire Graph" dataDxfId="180"/>
    <tableColumn id="2" name="Entire Graph Count" dataDxfId="179"/>
    <tableColumn id="3" name="Top Hashtags in Tweet in G1" dataDxfId="178"/>
    <tableColumn id="4" name="G1 Count" dataDxfId="177"/>
    <tableColumn id="5" name="Top Hashtags in Tweet in G2" dataDxfId="176"/>
    <tableColumn id="6" name="G2 Count" dataDxfId="175"/>
    <tableColumn id="7" name="Top Hashtags in Tweet in G3" dataDxfId="174"/>
    <tableColumn id="8" name="G3 Count" dataDxfId="173"/>
    <tableColumn id="9" name="Top Hashtags in Tweet in G4" dataDxfId="172"/>
    <tableColumn id="10" name="G4 Count" dataDxfId="171"/>
    <tableColumn id="11" name="Top Hashtags in Tweet in G5" dataDxfId="170"/>
    <tableColumn id="12" name="G5 Count" dataDxfId="16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L45" totalsRowShown="0" headerRowDxfId="167" dataDxfId="166">
  <autoFilter ref="A35:L45"/>
  <tableColumns count="12">
    <tableColumn id="1" name="Top Words in Tweet in Entire Graph" dataDxfId="165"/>
    <tableColumn id="2" name="Entire Graph Count" dataDxfId="164"/>
    <tableColumn id="3" name="Top Words in Tweet in G1" dataDxfId="163"/>
    <tableColumn id="4" name="G1 Count" dataDxfId="162"/>
    <tableColumn id="5" name="Top Words in Tweet in G2" dataDxfId="161"/>
    <tableColumn id="6" name="G2 Count" dataDxfId="160"/>
    <tableColumn id="7" name="Top Words in Tweet in G3" dataDxfId="159"/>
    <tableColumn id="8" name="G3 Count" dataDxfId="158"/>
    <tableColumn id="9" name="Top Words in Tweet in G4" dataDxfId="157"/>
    <tableColumn id="10" name="G4 Count" dataDxfId="156"/>
    <tableColumn id="11" name="Top Words in Tweet in G5" dataDxfId="155"/>
    <tableColumn id="12" name="G5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L58" totalsRowShown="0" headerRowDxfId="152" dataDxfId="151">
  <autoFilter ref="A48:L58"/>
  <tableColumns count="12">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L62" totalsRowShown="0" headerRowDxfId="137" dataDxfId="136">
  <autoFilter ref="A61:L62"/>
  <tableColumns count="12">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L75" totalsRowShown="0" headerRowDxfId="134" dataDxfId="133">
  <autoFilter ref="A65:L75"/>
  <tableColumns count="12">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2"/>
    <tableColumn id="11" name="Top Mentioned in G5" dataDxfId="111"/>
    <tableColumn id="12" name="G5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L88" totalsRowShown="0" headerRowDxfId="107" dataDxfId="106">
  <autoFilter ref="A78:L88"/>
  <tableColumns count="12">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294" dataDxfId="293">
  <autoFilter ref="A2:BT21"/>
  <tableColumns count="72">
    <tableColumn id="1" name="Vertex" dataDxfId="292"/>
    <tableColumn id="72" name="Subgraph"/>
    <tableColumn id="2" name="Color" dataDxfId="291"/>
    <tableColumn id="5" name="Shape" dataDxfId="290"/>
    <tableColumn id="6" name="Size" dataDxfId="289"/>
    <tableColumn id="4" name="Opacity" dataDxfId="288"/>
    <tableColumn id="7" name="Image File" dataDxfId="287"/>
    <tableColumn id="3" name="Visibility" dataDxfId="286"/>
    <tableColumn id="10" name="Label" dataDxfId="285"/>
    <tableColumn id="16" name="Label Fill Color" dataDxfId="284"/>
    <tableColumn id="9" name="Label Position" dataDxfId="283"/>
    <tableColumn id="8" name="Tooltip" dataDxfId="282"/>
    <tableColumn id="18" name="Layout Order" dataDxfId="281"/>
    <tableColumn id="13" name="X" dataDxfId="280"/>
    <tableColumn id="14" name="Y" dataDxfId="279"/>
    <tableColumn id="12" name="Locked?" dataDxfId="278"/>
    <tableColumn id="19" name="Polar R" dataDxfId="277"/>
    <tableColumn id="20" name="Polar Angle" dataDxfId="27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75"/>
    <tableColumn id="28" name="Dynamic Filter" dataDxfId="274"/>
    <tableColumn id="17" name="Add Your Own Columns Here" dataDxfId="273"/>
    <tableColumn id="30" name="Name" dataDxfId="272"/>
    <tableColumn id="31" name="Followed" dataDxfId="271"/>
    <tableColumn id="32" name="Followers" dataDxfId="270"/>
    <tableColumn id="33" name="Tweets" dataDxfId="269"/>
    <tableColumn id="34" name="Favorites" dataDxfId="268"/>
    <tableColumn id="35" name="Time Zone UTC Offset (Seconds)" dataDxfId="267"/>
    <tableColumn id="36" name="Description" dataDxfId="266"/>
    <tableColumn id="37" name="Location" dataDxfId="265"/>
    <tableColumn id="38" name="Web" dataDxfId="264"/>
    <tableColumn id="39" name="Time Zone" dataDxfId="263"/>
    <tableColumn id="40" name="Joined Twitter Date (UTC)" dataDxfId="262"/>
    <tableColumn id="41" name="Profile Banner Url" dataDxfId="261"/>
    <tableColumn id="42" name="Default Profile" dataDxfId="260"/>
    <tableColumn id="43" name="Default Profile Image" dataDxfId="259"/>
    <tableColumn id="44" name="Geo Enabled" dataDxfId="258"/>
    <tableColumn id="45" name="Language" dataDxfId="257"/>
    <tableColumn id="46" name="Listed Count" dataDxfId="256"/>
    <tableColumn id="47" name="Profile Background Image Url" dataDxfId="255"/>
    <tableColumn id="48" name="Verified" dataDxfId="254"/>
    <tableColumn id="49" name="Custom Menu Item Text" dataDxfId="253"/>
    <tableColumn id="50" name="Custom Menu Item Action" dataDxfId="252"/>
    <tableColumn id="51" name="Tweeted Search Term?" dataDxfId="21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7" totalsRowShown="0" headerRowDxfId="82" dataDxfId="81">
  <autoFilter ref="A1:G34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0" totalsRowShown="0" headerRowDxfId="73" dataDxfId="72">
  <autoFilter ref="A1:L31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1">
  <autoFilter ref="A2:AO7"/>
  <tableColumns count="41">
    <tableColumn id="1" name="Group" dataDxfId="226"/>
    <tableColumn id="2" name="Vertex Color" dataDxfId="225"/>
    <tableColumn id="3" name="Vertex Shape" dataDxfId="223"/>
    <tableColumn id="22" name="Visibility" dataDxfId="224"/>
    <tableColumn id="4" name="Collapsed?"/>
    <tableColumn id="18" name="Label" dataDxfId="250"/>
    <tableColumn id="20" name="Collapsed X"/>
    <tableColumn id="21" name="Collapsed Y"/>
    <tableColumn id="6" name="ID" dataDxfId="24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8"/>
    <tableColumn id="27" name="Top Hashtags in Tweet" dataDxfId="153"/>
    <tableColumn id="28" name="Top Words in Tweet" dataDxfId="138"/>
    <tableColumn id="29" name="Top Word Pairs in Tweet" dataDxfId="109"/>
    <tableColumn id="30" name="Top Replied-To in Tweet" dataDxfId="10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48" dataDxfId="247">
  <autoFilter ref="A1:C20"/>
  <tableColumns count="3">
    <tableColumn id="1" name="Group" dataDxfId="222"/>
    <tableColumn id="2" name="Vertex" dataDxfId="221"/>
    <tableColumn id="3" name="Vertex ID" dataDxfId="22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2"/>
    <tableColumn id="2" name="Value" dataDxfId="2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lambdasolutions.net/how-to-replace-adobe-flash" TargetMode="External" /><Relationship Id="rId2" Type="http://schemas.openxmlformats.org/officeDocument/2006/relationships/hyperlink" Target="https://blog.lambdasolutions.net/why-businesses-should-look-to-elearning-for-continuing-education" TargetMode="External" /><Relationship Id="rId3" Type="http://schemas.openxmlformats.org/officeDocument/2006/relationships/hyperlink" Target="https://paper.li/AdobeELearning/1292719852?edition_id=1c18b1f0-7b63-11e9-8adb-0cc47a0d1609" TargetMode="External" /><Relationship Id="rId4" Type="http://schemas.openxmlformats.org/officeDocument/2006/relationships/hyperlink" Target="https://paper.li/AdobeELearning/1292719852?edition_id=1c18b1f0-7b63-11e9-8adb-0cc47a0d1609" TargetMode="External" /><Relationship Id="rId5" Type="http://schemas.openxmlformats.org/officeDocument/2006/relationships/hyperlink" Target="https://paper.li/AdobeELearning/1292719852?edition_id=1c18b1f0-7b63-11e9-8adb-0cc47a0d1609" TargetMode="External" /><Relationship Id="rId6" Type="http://schemas.openxmlformats.org/officeDocument/2006/relationships/hyperlink" Target="https://blog.lambdasolutions.net/5-elearning-benefits-for-talent-development-and-performance" TargetMode="External" /><Relationship Id="rId7" Type="http://schemas.openxmlformats.org/officeDocument/2006/relationships/hyperlink" Target="https://atdconference.td.org/?utm_campaign=%5B19-04%5D%20ATD%202019%20Conference&amp;utm_content=91782459&amp;utm_medium=social&amp;utm_source=twitter&amp;hss_channel=tw-86378776" TargetMode="External" /><Relationship Id="rId8" Type="http://schemas.openxmlformats.org/officeDocument/2006/relationships/hyperlink" Target="https://go.lambdasolutions.net/triec-uses-analytics-to-evaluate-learning-effectiveness?utm_campaign=%5B19%5D%20Case%20Studies&amp;utm_content=91875970&amp;utm_medium=social&amp;utm_source=twitter&amp;hss_channel=tw-86378776" TargetMode="External" /><Relationship Id="rId9" Type="http://schemas.openxmlformats.org/officeDocument/2006/relationships/hyperlink" Target="http://resources.totaralearning.com/emea-user-conference-2019-0?utm_campaign=%5B19%5D%20EMEA%20Totara%20User%20Conference&amp;utm_content=91781660&amp;utm_medium=social&amp;utm_source=twitter&amp;hss_channel=tw-86378776" TargetMode="External" /><Relationship Id="rId10" Type="http://schemas.openxmlformats.org/officeDocument/2006/relationships/hyperlink" Target="http://www.zoola.io/?utm_campaign=%5B19%5D%20EMEA%20Totara%20User%20Conference&amp;utm_content=91930049&amp;utm_medium=social&amp;utm_source=twitter&amp;hss_channel=tw-86378776" TargetMode="External" /><Relationship Id="rId11" Type="http://schemas.openxmlformats.org/officeDocument/2006/relationships/hyperlink" Target="https://www.totaralearning.com/customer-stories/sandler-training-boosts-lms-adoption-and-engagement-200-switching-proprietary?utm_content=91370190&amp;utm_medium=social&amp;utm_source=twitter&amp;hss_channel=tw-161072597" TargetMode="External" /><Relationship Id="rId12" Type="http://schemas.openxmlformats.org/officeDocument/2006/relationships/hyperlink" Target="http://www.zoola.io/?utm_campaign=%5B19%5D%20EMEA%20Totara%20User%20Conference&amp;utm_content=91930049&amp;utm_medium=social&amp;utm_source=twitter&amp;hss_channel=tw-86378776" TargetMode="External" /><Relationship Id="rId13" Type="http://schemas.openxmlformats.org/officeDocument/2006/relationships/hyperlink" Target="https://atdconference.td.org/?utm_campaign=%5B19-04%5D%20ATD%202019%20Conference&amp;utm_content=91782459&amp;utm_medium=social&amp;utm_source=twitter&amp;hss_channel=tw-86378776" TargetMode="External" /><Relationship Id="rId14" Type="http://schemas.openxmlformats.org/officeDocument/2006/relationships/hyperlink" Target="https://go.lambdasolutions.net/extreme-lms-lessons-from-post-hurricane-puerto-rico?utm_campaign=%5B2019%5D%20Webinars&amp;utm_content=91928809&amp;utm_medium=social&amp;utm_source=twitter&amp;hss_channel=tw-86378776" TargetMode="External" /><Relationship Id="rId15" Type="http://schemas.openxmlformats.org/officeDocument/2006/relationships/hyperlink" Target="https://go.lambdasolutions.net/extreme-lms-lessons-from-post-hurricane-puerto-rico?utm_campaign=%5B2019%5D%20Webinars&amp;utm_content=91928812&amp;utm_medium=social&amp;utm_source=twitter&amp;hss_channel=tw-86378776" TargetMode="External" /><Relationship Id="rId16" Type="http://schemas.openxmlformats.org/officeDocument/2006/relationships/hyperlink" Target="https://go.lambdasolutions.net/extreme-lms-lessons-from-post-hurricane-puerto-rico?utm_campaign=%5B2019%5D%20Webinars&amp;utm_content=92056447&amp;utm_medium=social&amp;utm_source=twitter&amp;hss_channel=tw-86378776" TargetMode="External" /><Relationship Id="rId17" Type="http://schemas.openxmlformats.org/officeDocument/2006/relationships/hyperlink" Target="https://go.lambdasolutions.net/extreme-lms-lessons-from-post-hurricane-puerto-rico?utm_campaign=%5B2019%5D%20Webinars&amp;utm_content=92056448&amp;utm_medium=social&amp;utm_source=twitter&amp;hss_channel=tw-86378776" TargetMode="External" /><Relationship Id="rId18" Type="http://schemas.openxmlformats.org/officeDocument/2006/relationships/hyperlink" Target="https://blog.lambdasolutions.net/why-businesses-should-look-to-elearning-for-continuing-education?utm_content=91781532&amp;utm_medium=social&amp;utm_source=twitter&amp;hss_channel=tw-86378776" TargetMode="External" /><Relationship Id="rId19" Type="http://schemas.openxmlformats.org/officeDocument/2006/relationships/hyperlink" Target="https://go.lambdasolutions.net/the-sticky-learning-knowledge-boosters-your-elearning-needs?utm_campaign=%5B2019%5D%20Masterclasses&amp;utm_content=91781685&amp;utm_medium=social&amp;utm_source=twitter&amp;hss_channel=tw-86378776" TargetMode="External" /><Relationship Id="rId20" Type="http://schemas.openxmlformats.org/officeDocument/2006/relationships/hyperlink" Target="https://www.totaralearning.com/events/emea-totara-user-conference-2019?utm_content=91834490&amp;utm_medium=social&amp;utm_source=twitter&amp;hss_channel=tw-86378776" TargetMode="External" /><Relationship Id="rId21" Type="http://schemas.openxmlformats.org/officeDocument/2006/relationships/hyperlink" Target="https://go.lambdasolutions.net/zoola-analytics-how-to-embed-and-schedule-reports-and-dashboards?utm_campaign=%5B2019%5D%20Lambda%20Lab&amp;utm_content=91929433&amp;utm_medium=social&amp;utm_source=twitter&amp;hss_channel=tw-86378776" TargetMode="External" /><Relationship Id="rId22" Type="http://schemas.openxmlformats.org/officeDocument/2006/relationships/hyperlink" Target="https://blog.lambdasolutions.net/trends-defining-the-future-of-higher-education?utm_content=91876524&amp;utm_medium=social&amp;utm_source=twitter&amp;hss_channel=tw-86378776" TargetMode="External" /><Relationship Id="rId23" Type="http://schemas.openxmlformats.org/officeDocument/2006/relationships/hyperlink" Target="https://blog.lambdasolutions.net/how-to-replace-adobe-flash?utm_content=91968769&amp;utm_medium=social&amp;utm_source=twitter&amp;hss_channel=tw-86378776" TargetMode="External" /><Relationship Id="rId24" Type="http://schemas.openxmlformats.org/officeDocument/2006/relationships/hyperlink" Target="https://blog.lambdasolutions.net/using-data-analytics-in-ld-to-create-effective-corporate-training-experiences?utm_content=91968774&amp;utm_medium=social&amp;utm_source=twitter&amp;hss_channel=tw-86378776" TargetMode="External" /><Relationship Id="rId25" Type="http://schemas.openxmlformats.org/officeDocument/2006/relationships/hyperlink" Target="https://go.lambdasolutions.net/zoola-analytics-how-to-embed-and-schedule-reports-and-dashboards?utm_campaign=%5B2019%5D%20Lambda%20Lab&amp;utm_content=91934423&amp;utm_medium=social&amp;utm_source=twitter&amp;hss_channel=tw-86378776" TargetMode="External" /><Relationship Id="rId26" Type="http://schemas.openxmlformats.org/officeDocument/2006/relationships/hyperlink" Target="https://go.lambdasolutions.net/zoola-analytics-how-to-embed-and-schedule-reports-and-dashboards?utm_campaign=%5B2019%5D%20Lambda%20Lab&amp;utm_content=92056443&amp;utm_medium=social&amp;utm_source=twitter&amp;hss_channel=tw-86378776" TargetMode="External" /><Relationship Id="rId27" Type="http://schemas.openxmlformats.org/officeDocument/2006/relationships/hyperlink" Target="https://blog.lambdasolutions.net/why-your-business-needs-role-based-training-for-new-employees?utm_content=92186253&amp;utm_medium=social&amp;utm_source=twitter&amp;hss_channel=tw-86378776" TargetMode="External" /><Relationship Id="rId28" Type="http://schemas.openxmlformats.org/officeDocument/2006/relationships/hyperlink" Target="https://blog.lambdasolutions.net/5-elearning-benefits-for-talent-development-and-performance?utm_content=92285762&amp;utm_medium=social&amp;utm_source=twitter&amp;hss_channel=tw-86378776" TargetMode="External" /><Relationship Id="rId29" Type="http://schemas.openxmlformats.org/officeDocument/2006/relationships/hyperlink" Target="https://blog.lambdasolutions.net/why-businesses-should-look-to-elearning-for-continuing-education?utm_content=92381015&amp;utm_medium=social&amp;utm_source=twitter&amp;hss_channel=tw-86378776" TargetMode="External" /><Relationship Id="rId30" Type="http://schemas.openxmlformats.org/officeDocument/2006/relationships/hyperlink" Target="https://go.lambdasolutions.net/how-to-benefit-from-meaningful-learning-assessments-and-evaluations?utm_campaign=%5B2019%5D%20Masterclasses&amp;utm_content=92382046&amp;utm_medium=social&amp;utm_source=twitter&amp;hss_channel=tw-86378776" TargetMode="External" /><Relationship Id="rId31" Type="http://schemas.openxmlformats.org/officeDocument/2006/relationships/hyperlink" Target="https://go.lambdasolutions.net/faster-better-easier-user-management-with-totara-hr-import?utm_campaign=%5B2019%5D%20Lambda%20Lab&amp;utm_content=92056469&amp;utm_medium=social&amp;utm_source=twitter&amp;hss_channel=tw-86378776" TargetMode="External" /><Relationship Id="rId32" Type="http://schemas.openxmlformats.org/officeDocument/2006/relationships/hyperlink" Target="https://blog.lambdasolutions.net/how-to-replace-adobe-flash?utm_content=92483834&amp;utm_medium=social&amp;utm_source=twitter&amp;hss_channel=tw-86378776" TargetMode="External" /><Relationship Id="rId33" Type="http://schemas.openxmlformats.org/officeDocument/2006/relationships/hyperlink" Target="https://pbs.twimg.com/media/D7QjEbTX4AEsib9.jpg" TargetMode="External" /><Relationship Id="rId34" Type="http://schemas.openxmlformats.org/officeDocument/2006/relationships/hyperlink" Target="https://pbs.twimg.com/media/D6n6wbXW0AAvdFv.jpg" TargetMode="External" /><Relationship Id="rId35" Type="http://schemas.openxmlformats.org/officeDocument/2006/relationships/hyperlink" Target="https://pbs.twimg.com/media/D6pEgX9W0AIPMKo.jpg" TargetMode="External" /><Relationship Id="rId36" Type="http://schemas.openxmlformats.org/officeDocument/2006/relationships/hyperlink" Target="https://pbs.twimg.com/media/D6pEgX9W0AIPMKo.jpg" TargetMode="External" /><Relationship Id="rId37" Type="http://schemas.openxmlformats.org/officeDocument/2006/relationships/hyperlink" Target="https://pbs.twimg.com/media/D6snqLbXoAEWrgb.jpg" TargetMode="External" /><Relationship Id="rId38" Type="http://schemas.openxmlformats.org/officeDocument/2006/relationships/hyperlink" Target="https://pbs.twimg.com/media/D6oUJYsWkAE1b9d.jpg" TargetMode="External" /><Relationship Id="rId39" Type="http://schemas.openxmlformats.org/officeDocument/2006/relationships/hyperlink" Target="https://pbs.twimg.com/media/D6pEgX9W0AIPMKo.jpg" TargetMode="External" /><Relationship Id="rId40" Type="http://schemas.openxmlformats.org/officeDocument/2006/relationships/hyperlink" Target="https://pbs.twimg.com/media/D6tQqNWXsAE2JYW.jpg" TargetMode="External" /><Relationship Id="rId41" Type="http://schemas.openxmlformats.org/officeDocument/2006/relationships/hyperlink" Target="https://pbs.twimg.com/media/D6pEgX9W0AIPMKo.jpg" TargetMode="External" /><Relationship Id="rId42" Type="http://schemas.openxmlformats.org/officeDocument/2006/relationships/hyperlink" Target="https://pbs.twimg.com/media/D6tQqNWXsAE2JYW.jpg" TargetMode="External" /><Relationship Id="rId43" Type="http://schemas.openxmlformats.org/officeDocument/2006/relationships/hyperlink" Target="https://pbs.twimg.com/media/D7GJ-ZYWkAA4ov9.jpg" TargetMode="External" /><Relationship Id="rId44" Type="http://schemas.openxmlformats.org/officeDocument/2006/relationships/hyperlink" Target="https://pbs.twimg.com/media/D6n6wbXW0AAvdFv.jpg" TargetMode="External" /><Relationship Id="rId45" Type="http://schemas.openxmlformats.org/officeDocument/2006/relationships/hyperlink" Target="https://pbs.twimg.com/media/D7CcwiXXYAAVcOy.jpg" TargetMode="External" /><Relationship Id="rId46" Type="http://schemas.openxmlformats.org/officeDocument/2006/relationships/hyperlink" Target="https://pbs.twimg.com/media/D7GvUUdW4AIuaB7.jpg" TargetMode="External" /><Relationship Id="rId47" Type="http://schemas.openxmlformats.org/officeDocument/2006/relationships/hyperlink" Target="https://pbs.twimg.com/media/D6tJInYXsAABw0E.jpg" TargetMode="External" /><Relationship Id="rId48" Type="http://schemas.openxmlformats.org/officeDocument/2006/relationships/hyperlink" Target="https://pbs.twimg.com/media/D7CfjsMXsAAvqtr.jpg" TargetMode="External" /><Relationship Id="rId49" Type="http://schemas.openxmlformats.org/officeDocument/2006/relationships/hyperlink" Target="https://pbs.twimg.com/media/D7LgYarXsAEy8WI.jpg" TargetMode="External" /><Relationship Id="rId50" Type="http://schemas.openxmlformats.org/officeDocument/2006/relationships/hyperlink" Target="https://pbs.twimg.com/media/D7Qp-HtX4AADoz6.jpg" TargetMode="External" /><Relationship Id="rId51" Type="http://schemas.openxmlformats.org/officeDocument/2006/relationships/hyperlink" Target="https://pbs.twimg.com/media/D6oiVZcXsAEair0.jpg" TargetMode="External" /><Relationship Id="rId52" Type="http://schemas.openxmlformats.org/officeDocument/2006/relationships/hyperlink" Target="https://pbs.twimg.com/media/D6tCnRTXoAE09Va.jpg" TargetMode="External" /><Relationship Id="rId53" Type="http://schemas.openxmlformats.org/officeDocument/2006/relationships/hyperlink" Target="https://pbs.twimg.com/media/D7A_c7OXsAQWjM9.jpg" TargetMode="External" /><Relationship Id="rId54" Type="http://schemas.openxmlformats.org/officeDocument/2006/relationships/hyperlink" Target="https://pbs.twimg.com/media/D7GkfGbXsAIo4C2.jpg" TargetMode="External" /><Relationship Id="rId55" Type="http://schemas.openxmlformats.org/officeDocument/2006/relationships/hyperlink" Target="https://pbs.twimg.com/media/D7RZ_t1WkAEh5P0.jpg" TargetMode="External" /><Relationship Id="rId56" Type="http://schemas.openxmlformats.org/officeDocument/2006/relationships/hyperlink" Target="https://pbs.twimg.com/media/D7VpONIX4AYwqgG.jpg" TargetMode="External" /><Relationship Id="rId57" Type="http://schemas.openxmlformats.org/officeDocument/2006/relationships/hyperlink" Target="http://pbs.twimg.com/profile_images/907395359428689921/SR9Ar7Pm_normal.jpg" TargetMode="External" /><Relationship Id="rId58" Type="http://schemas.openxmlformats.org/officeDocument/2006/relationships/hyperlink" Target="http://pbs.twimg.com/profile_images/981521344201461760/qEYTm2LE_normal.jpg" TargetMode="External" /><Relationship Id="rId59" Type="http://schemas.openxmlformats.org/officeDocument/2006/relationships/hyperlink" Target="http://pbs.twimg.com/profile_images/981521344201461760/qEYTm2LE_normal.jpg" TargetMode="External" /><Relationship Id="rId60" Type="http://schemas.openxmlformats.org/officeDocument/2006/relationships/hyperlink" Target="http://pbs.twimg.com/profile_images/881626791995101184/EsI66kUH_normal.jpg" TargetMode="External" /><Relationship Id="rId61" Type="http://schemas.openxmlformats.org/officeDocument/2006/relationships/hyperlink" Target="http://pbs.twimg.com/profile_images/760774125522518016/jhzjWv0i_normal.jpg" TargetMode="External" /><Relationship Id="rId62" Type="http://schemas.openxmlformats.org/officeDocument/2006/relationships/hyperlink" Target="http://pbs.twimg.com/profile_images/633910709382836224/n1_rdo2N_normal.png" TargetMode="External" /><Relationship Id="rId63" Type="http://schemas.openxmlformats.org/officeDocument/2006/relationships/hyperlink" Target="http://pbs.twimg.com/profile_images/633910709382836224/n1_rdo2N_normal.png" TargetMode="External" /><Relationship Id="rId64" Type="http://schemas.openxmlformats.org/officeDocument/2006/relationships/hyperlink" Target="http://pbs.twimg.com/profile_images/633910709382836224/n1_rdo2N_normal.png" TargetMode="External" /><Relationship Id="rId65" Type="http://schemas.openxmlformats.org/officeDocument/2006/relationships/hyperlink" Target="http://pbs.twimg.com/profile_images/928259823161917443/Q7KDDkhI_normal.jpg" TargetMode="External" /><Relationship Id="rId66" Type="http://schemas.openxmlformats.org/officeDocument/2006/relationships/hyperlink" Target="http://pbs.twimg.com/profile_images/928259823161917443/Q7KDDkhI_normal.jpg" TargetMode="External" /><Relationship Id="rId67" Type="http://schemas.openxmlformats.org/officeDocument/2006/relationships/hyperlink" Target="http://pbs.twimg.com/profile_images/928259823161917443/Q7KDDkhI_normal.jpg" TargetMode="External" /><Relationship Id="rId68" Type="http://schemas.openxmlformats.org/officeDocument/2006/relationships/hyperlink" Target="http://pbs.twimg.com/profile_images/928259823161917443/Q7KDDkhI_normal.jpg" TargetMode="External" /><Relationship Id="rId69" Type="http://schemas.openxmlformats.org/officeDocument/2006/relationships/hyperlink" Target="http://pbs.twimg.com/profile_images/714148973855039488/_uNAwJPS_normal.jpg" TargetMode="External" /><Relationship Id="rId70" Type="http://schemas.openxmlformats.org/officeDocument/2006/relationships/hyperlink" Target="https://pbs.twimg.com/media/D7QjEbTX4AEsib9.jpg" TargetMode="External" /><Relationship Id="rId71" Type="http://schemas.openxmlformats.org/officeDocument/2006/relationships/hyperlink" Target="http://pbs.twimg.com/profile_images/1125974021584015360/4rndUo5g_normal.png" TargetMode="External" /><Relationship Id="rId72" Type="http://schemas.openxmlformats.org/officeDocument/2006/relationships/hyperlink" Target="https://pbs.twimg.com/media/D6n6wbXW0AAvdFv.jpg" TargetMode="External" /><Relationship Id="rId73" Type="http://schemas.openxmlformats.org/officeDocument/2006/relationships/hyperlink" Target="https://pbs.twimg.com/media/D6pEgX9W0AIPMKo.jpg" TargetMode="External" /><Relationship Id="rId74" Type="http://schemas.openxmlformats.org/officeDocument/2006/relationships/hyperlink" Target="https://pbs.twimg.com/media/D6pEgX9W0AIPMKo.jpg" TargetMode="External" /><Relationship Id="rId75" Type="http://schemas.openxmlformats.org/officeDocument/2006/relationships/hyperlink" Target="http://pbs.twimg.com/profile_images/1016314835431141376/VPUMg-rM_normal.jpg" TargetMode="External" /><Relationship Id="rId76" Type="http://schemas.openxmlformats.org/officeDocument/2006/relationships/hyperlink" Target="https://pbs.twimg.com/media/D6snqLbXoAEWrgb.jpg" TargetMode="External" /><Relationship Id="rId77" Type="http://schemas.openxmlformats.org/officeDocument/2006/relationships/hyperlink" Target="http://pbs.twimg.com/profile_images/653601678814486529/OXh9n9Ky_normal.png" TargetMode="External" /><Relationship Id="rId78" Type="http://schemas.openxmlformats.org/officeDocument/2006/relationships/hyperlink" Target="http://pbs.twimg.com/profile_images/653601678814486529/OXh9n9Ky_normal.png" TargetMode="External" /><Relationship Id="rId79" Type="http://schemas.openxmlformats.org/officeDocument/2006/relationships/hyperlink" Target="https://pbs.twimg.com/media/D6oUJYsWkAE1b9d.jpg" TargetMode="External" /><Relationship Id="rId80" Type="http://schemas.openxmlformats.org/officeDocument/2006/relationships/hyperlink" Target="https://pbs.twimg.com/media/D6pEgX9W0AIPMKo.jpg" TargetMode="External" /><Relationship Id="rId81" Type="http://schemas.openxmlformats.org/officeDocument/2006/relationships/hyperlink" Target="http://pbs.twimg.com/profile_images/859875264775553025/FWAAXmG7_normal.jpg" TargetMode="External" /><Relationship Id="rId82" Type="http://schemas.openxmlformats.org/officeDocument/2006/relationships/hyperlink" Target="https://pbs.twimg.com/media/D6tQqNWXsAE2JYW.jpg" TargetMode="External" /><Relationship Id="rId83" Type="http://schemas.openxmlformats.org/officeDocument/2006/relationships/hyperlink" Target="http://pbs.twimg.com/profile_images/653601678814486529/OXh9n9Ky_normal.png" TargetMode="External" /><Relationship Id="rId84" Type="http://schemas.openxmlformats.org/officeDocument/2006/relationships/hyperlink" Target="http://pbs.twimg.com/profile_images/653601678814486529/OXh9n9Ky_normal.png" TargetMode="External" /><Relationship Id="rId85" Type="http://schemas.openxmlformats.org/officeDocument/2006/relationships/hyperlink" Target="http://pbs.twimg.com/profile_images/653601678814486529/OXh9n9Ky_normal.png" TargetMode="External" /><Relationship Id="rId86" Type="http://schemas.openxmlformats.org/officeDocument/2006/relationships/hyperlink" Target="https://pbs.twimg.com/media/D6pEgX9W0AIPMKo.jpg" TargetMode="External" /><Relationship Id="rId87" Type="http://schemas.openxmlformats.org/officeDocument/2006/relationships/hyperlink" Target="http://pbs.twimg.com/profile_images/859875264775553025/FWAAXmG7_normal.jpg" TargetMode="External" /><Relationship Id="rId88" Type="http://schemas.openxmlformats.org/officeDocument/2006/relationships/hyperlink" Target="https://pbs.twimg.com/media/D6tQqNWXsAE2JYW.jpg" TargetMode="External" /><Relationship Id="rId89" Type="http://schemas.openxmlformats.org/officeDocument/2006/relationships/hyperlink" Target="https://pbs.twimg.com/media/D7GJ-ZYWkAA4ov9.jpg" TargetMode="External" /><Relationship Id="rId90" Type="http://schemas.openxmlformats.org/officeDocument/2006/relationships/hyperlink" Target="http://pbs.twimg.com/profile_images/1125974021584015360/4rndUo5g_normal.png" TargetMode="External" /><Relationship Id="rId91" Type="http://schemas.openxmlformats.org/officeDocument/2006/relationships/hyperlink" Target="http://pbs.twimg.com/profile_images/1125974021584015360/4rndUo5g_normal.png" TargetMode="External" /><Relationship Id="rId92" Type="http://schemas.openxmlformats.org/officeDocument/2006/relationships/hyperlink" Target="http://pbs.twimg.com/profile_images/1125974021584015360/4rndUo5g_normal.png" TargetMode="External" /><Relationship Id="rId93" Type="http://schemas.openxmlformats.org/officeDocument/2006/relationships/hyperlink" Target="https://pbs.twimg.com/media/D6n6wbXW0AAvdFv.jpg" TargetMode="External" /><Relationship Id="rId94" Type="http://schemas.openxmlformats.org/officeDocument/2006/relationships/hyperlink" Target="https://pbs.twimg.com/media/D7CcwiXXYAAVcOy.jpg" TargetMode="External" /><Relationship Id="rId95" Type="http://schemas.openxmlformats.org/officeDocument/2006/relationships/hyperlink" Target="https://pbs.twimg.com/media/D7GvUUdW4AIuaB7.jpg" TargetMode="External" /><Relationship Id="rId96" Type="http://schemas.openxmlformats.org/officeDocument/2006/relationships/hyperlink" Target="https://pbs.twimg.com/media/D6tJInYXsAABw0E.jpg" TargetMode="External" /><Relationship Id="rId97" Type="http://schemas.openxmlformats.org/officeDocument/2006/relationships/hyperlink" Target="https://pbs.twimg.com/media/D7CfjsMXsAAvqtr.jpg" TargetMode="External" /><Relationship Id="rId98" Type="http://schemas.openxmlformats.org/officeDocument/2006/relationships/hyperlink" Target="https://pbs.twimg.com/media/D7LgYarXsAEy8WI.jpg" TargetMode="External" /><Relationship Id="rId99" Type="http://schemas.openxmlformats.org/officeDocument/2006/relationships/hyperlink" Target="https://pbs.twimg.com/media/D7Qp-HtX4AADoz6.jpg" TargetMode="External" /><Relationship Id="rId100" Type="http://schemas.openxmlformats.org/officeDocument/2006/relationships/hyperlink" Target="http://pbs.twimg.com/profile_images/859875264775553025/FWAAXmG7_normal.jpg" TargetMode="External" /><Relationship Id="rId101" Type="http://schemas.openxmlformats.org/officeDocument/2006/relationships/hyperlink" Target="https://pbs.twimg.com/media/D6oiVZcXsAEair0.jpg" TargetMode="External" /><Relationship Id="rId102" Type="http://schemas.openxmlformats.org/officeDocument/2006/relationships/hyperlink" Target="http://pbs.twimg.com/profile_images/859875264775553025/FWAAXmG7_normal.jpg" TargetMode="External" /><Relationship Id="rId103" Type="http://schemas.openxmlformats.org/officeDocument/2006/relationships/hyperlink" Target="https://pbs.twimg.com/media/D6tCnRTXoAE09Va.jpg" TargetMode="External" /><Relationship Id="rId104" Type="http://schemas.openxmlformats.org/officeDocument/2006/relationships/hyperlink" Target="http://pbs.twimg.com/profile_images/859875264775553025/FWAAXmG7_normal.jpg" TargetMode="External" /><Relationship Id="rId105" Type="http://schemas.openxmlformats.org/officeDocument/2006/relationships/hyperlink" Target="http://pbs.twimg.com/profile_images/859875264775553025/FWAAXmG7_normal.jpg" TargetMode="External" /><Relationship Id="rId106" Type="http://schemas.openxmlformats.org/officeDocument/2006/relationships/hyperlink" Target="http://pbs.twimg.com/profile_images/859875264775553025/FWAAXmG7_normal.jpg" TargetMode="External" /><Relationship Id="rId107" Type="http://schemas.openxmlformats.org/officeDocument/2006/relationships/hyperlink" Target="https://pbs.twimg.com/media/D7A_c7OXsAQWjM9.jpg" TargetMode="External" /><Relationship Id="rId108" Type="http://schemas.openxmlformats.org/officeDocument/2006/relationships/hyperlink" Target="https://pbs.twimg.com/media/D7GkfGbXsAIo4C2.jpg" TargetMode="External" /><Relationship Id="rId109" Type="http://schemas.openxmlformats.org/officeDocument/2006/relationships/hyperlink" Target="http://pbs.twimg.com/profile_images/859875264775553025/FWAAXmG7_normal.jpg" TargetMode="External" /><Relationship Id="rId110" Type="http://schemas.openxmlformats.org/officeDocument/2006/relationships/hyperlink" Target="http://pbs.twimg.com/profile_images/859875264775553025/FWAAXmG7_normal.jpg" TargetMode="External" /><Relationship Id="rId111" Type="http://schemas.openxmlformats.org/officeDocument/2006/relationships/hyperlink" Target="http://pbs.twimg.com/profile_images/859875264775553025/FWAAXmG7_normal.jpg" TargetMode="External" /><Relationship Id="rId112" Type="http://schemas.openxmlformats.org/officeDocument/2006/relationships/hyperlink" Target="https://pbs.twimg.com/media/D7RZ_t1WkAEh5P0.jpg" TargetMode="External" /><Relationship Id="rId113" Type="http://schemas.openxmlformats.org/officeDocument/2006/relationships/hyperlink" Target="https://pbs.twimg.com/media/D7VpONIX4AYwqgG.jpg" TargetMode="External" /><Relationship Id="rId114" Type="http://schemas.openxmlformats.org/officeDocument/2006/relationships/hyperlink" Target="http://pbs.twimg.com/profile_images/859875264775553025/FWAAXmG7_normal.jpg" TargetMode="External" /><Relationship Id="rId115" Type="http://schemas.openxmlformats.org/officeDocument/2006/relationships/hyperlink" Target="https://twitter.com/#!/christinegotafe/status/1128480268317282306" TargetMode="External" /><Relationship Id="rId116" Type="http://schemas.openxmlformats.org/officeDocument/2006/relationships/hyperlink" Target="https://twitter.com/#!/mleikas/status/1129045478702833664" TargetMode="External" /><Relationship Id="rId117" Type="http://schemas.openxmlformats.org/officeDocument/2006/relationships/hyperlink" Target="https://twitter.com/#!/mleikas/status/1129045478702833664" TargetMode="External" /><Relationship Id="rId118" Type="http://schemas.openxmlformats.org/officeDocument/2006/relationships/hyperlink" Target="https://twitter.com/#!/limestonelearn/status/1129410022725836806" TargetMode="External" /><Relationship Id="rId119" Type="http://schemas.openxmlformats.org/officeDocument/2006/relationships/hyperlink" Target="https://twitter.com/#!/chidambara09/status/1129459022510190592" TargetMode="External" /><Relationship Id="rId120" Type="http://schemas.openxmlformats.org/officeDocument/2006/relationships/hyperlink" Target="https://twitter.com/#!/adobeelearning/status/1130638185560776705" TargetMode="External" /><Relationship Id="rId121" Type="http://schemas.openxmlformats.org/officeDocument/2006/relationships/hyperlink" Target="https://twitter.com/#!/adobeelearning/status/1130638185560776705" TargetMode="External" /><Relationship Id="rId122" Type="http://schemas.openxmlformats.org/officeDocument/2006/relationships/hyperlink" Target="https://twitter.com/#!/adobeelearning/status/1130638185560776705" TargetMode="External" /><Relationship Id="rId123" Type="http://schemas.openxmlformats.org/officeDocument/2006/relationships/hyperlink" Target="https://twitter.com/#!/cleardiff/status/1129094412326170624" TargetMode="External" /><Relationship Id="rId124" Type="http://schemas.openxmlformats.org/officeDocument/2006/relationships/hyperlink" Target="https://twitter.com/#!/cleardiff/status/1129094412326170624" TargetMode="External" /><Relationship Id="rId125" Type="http://schemas.openxmlformats.org/officeDocument/2006/relationships/hyperlink" Target="https://twitter.com/#!/cleardiff/status/1130878495402340352" TargetMode="External" /><Relationship Id="rId126" Type="http://schemas.openxmlformats.org/officeDocument/2006/relationships/hyperlink" Target="https://twitter.com/#!/cleardiff/status/1130878495402340352" TargetMode="External" /><Relationship Id="rId127" Type="http://schemas.openxmlformats.org/officeDocument/2006/relationships/hyperlink" Target="https://twitter.com/#!/edgametec/status/1130903714863169536" TargetMode="External" /><Relationship Id="rId128" Type="http://schemas.openxmlformats.org/officeDocument/2006/relationships/hyperlink" Target="https://twitter.com/#!/jwriter/status/1131567966829633542" TargetMode="External" /><Relationship Id="rId129" Type="http://schemas.openxmlformats.org/officeDocument/2006/relationships/hyperlink" Target="https://twitter.com/#!/remotelearner/status/1128720262239625218" TargetMode="External" /><Relationship Id="rId130" Type="http://schemas.openxmlformats.org/officeDocument/2006/relationships/hyperlink" Target="https://twitter.com/#!/lambdasolutions/status/1128708893264306177" TargetMode="External" /><Relationship Id="rId131" Type="http://schemas.openxmlformats.org/officeDocument/2006/relationships/hyperlink" Target="https://twitter.com/#!/lambdasolutions/status/1128789985174401024" TargetMode="External" /><Relationship Id="rId132" Type="http://schemas.openxmlformats.org/officeDocument/2006/relationships/hyperlink" Target="https://twitter.com/#!/lambdasolutions/status/1128789985174401024" TargetMode="External" /><Relationship Id="rId133" Type="http://schemas.openxmlformats.org/officeDocument/2006/relationships/hyperlink" Target="https://twitter.com/#!/triec/status/1129042396598218752" TargetMode="External" /><Relationship Id="rId134" Type="http://schemas.openxmlformats.org/officeDocument/2006/relationships/hyperlink" Target="https://twitter.com/#!/lambdasolutions/status/1129039739741528064" TargetMode="External" /><Relationship Id="rId135" Type="http://schemas.openxmlformats.org/officeDocument/2006/relationships/hyperlink" Target="https://twitter.com/#!/totaralearning/status/1128919090096156673" TargetMode="External" /><Relationship Id="rId136" Type="http://schemas.openxmlformats.org/officeDocument/2006/relationships/hyperlink" Target="https://twitter.com/#!/totaralearning/status/1129092349882187778" TargetMode="External" /><Relationship Id="rId137" Type="http://schemas.openxmlformats.org/officeDocument/2006/relationships/hyperlink" Target="https://twitter.com/#!/lambdasolutions/status/1128736809863843844" TargetMode="External" /><Relationship Id="rId138" Type="http://schemas.openxmlformats.org/officeDocument/2006/relationships/hyperlink" Target="https://twitter.com/#!/lambdasolutions/status/1128789985174401024" TargetMode="External" /><Relationship Id="rId139" Type="http://schemas.openxmlformats.org/officeDocument/2006/relationships/hyperlink" Target="https://twitter.com/#!/lambdasolutions/status/1128970848050847744" TargetMode="External" /><Relationship Id="rId140" Type="http://schemas.openxmlformats.org/officeDocument/2006/relationships/hyperlink" Target="https://twitter.com/#!/lambdasolutions/status/1129084819751747584" TargetMode="External" /><Relationship Id="rId141" Type="http://schemas.openxmlformats.org/officeDocument/2006/relationships/hyperlink" Target="https://twitter.com/#!/totaralearning/status/1128919090096156673" TargetMode="External" /><Relationship Id="rId142" Type="http://schemas.openxmlformats.org/officeDocument/2006/relationships/hyperlink" Target="https://twitter.com/#!/totaralearning/status/1129092349882187778" TargetMode="External" /><Relationship Id="rId143" Type="http://schemas.openxmlformats.org/officeDocument/2006/relationships/hyperlink" Target="https://twitter.com/#!/totaralearning/status/1131545332096131073" TargetMode="External" /><Relationship Id="rId144" Type="http://schemas.openxmlformats.org/officeDocument/2006/relationships/hyperlink" Target="https://twitter.com/#!/lambdasolutions/status/1128789985174401024" TargetMode="External" /><Relationship Id="rId145" Type="http://schemas.openxmlformats.org/officeDocument/2006/relationships/hyperlink" Target="https://twitter.com/#!/lambdasolutions/status/1128970848050847744" TargetMode="External" /><Relationship Id="rId146" Type="http://schemas.openxmlformats.org/officeDocument/2006/relationships/hyperlink" Target="https://twitter.com/#!/lambdasolutions/status/1129084819751747584" TargetMode="External" /><Relationship Id="rId147" Type="http://schemas.openxmlformats.org/officeDocument/2006/relationships/hyperlink" Target="https://twitter.com/#!/lambdasolutions/status/1130836689008701440" TargetMode="External" /><Relationship Id="rId148" Type="http://schemas.openxmlformats.org/officeDocument/2006/relationships/hyperlink" Target="https://twitter.com/#!/remotelearner/status/1128720262239625218" TargetMode="External" /><Relationship Id="rId149" Type="http://schemas.openxmlformats.org/officeDocument/2006/relationships/hyperlink" Target="https://twitter.com/#!/remotelearner/status/1131053705803980800" TargetMode="External" /><Relationship Id="rId150" Type="http://schemas.openxmlformats.org/officeDocument/2006/relationships/hyperlink" Target="https://twitter.com/#!/remotelearner/status/1131053839556141056" TargetMode="External" /><Relationship Id="rId151" Type="http://schemas.openxmlformats.org/officeDocument/2006/relationships/hyperlink" Target="https://twitter.com/#!/lambdasolutions/status/1128708893264306177" TargetMode="External" /><Relationship Id="rId152" Type="http://schemas.openxmlformats.org/officeDocument/2006/relationships/hyperlink" Target="https://twitter.com/#!/lambdasolutions/status/1130575866830958592" TargetMode="External" /><Relationship Id="rId153" Type="http://schemas.openxmlformats.org/officeDocument/2006/relationships/hyperlink" Target="https://twitter.com/#!/lambdasolutions/status/1130877747000164352" TargetMode="External" /><Relationship Id="rId154" Type="http://schemas.openxmlformats.org/officeDocument/2006/relationships/hyperlink" Target="https://twitter.com/#!/lambdasolutions/status/1129076546059276288" TargetMode="External" /><Relationship Id="rId155" Type="http://schemas.openxmlformats.org/officeDocument/2006/relationships/hyperlink" Target="https://twitter.com/#!/lambdasolutions/status/1130578944023863297" TargetMode="External" /><Relationship Id="rId156" Type="http://schemas.openxmlformats.org/officeDocument/2006/relationships/hyperlink" Target="https://twitter.com/#!/lambdasolutions/status/1131213168993284099" TargetMode="External" /><Relationship Id="rId157" Type="http://schemas.openxmlformats.org/officeDocument/2006/relationships/hyperlink" Target="https://twitter.com/#!/lambdasolutions/status/1131575557144096768" TargetMode="External" /><Relationship Id="rId158" Type="http://schemas.openxmlformats.org/officeDocument/2006/relationships/hyperlink" Target="https://twitter.com/#!/lambdasolutions/status/1128729253544124420" TargetMode="External" /><Relationship Id="rId159" Type="http://schemas.openxmlformats.org/officeDocument/2006/relationships/hyperlink" Target="https://twitter.com/#!/lambdasolutions/status/1128752409910611972" TargetMode="External" /><Relationship Id="rId160" Type="http://schemas.openxmlformats.org/officeDocument/2006/relationships/hyperlink" Target="https://twitter.com/#!/lambdasolutions/status/1128769017043390465" TargetMode="External" /><Relationship Id="rId161" Type="http://schemas.openxmlformats.org/officeDocument/2006/relationships/hyperlink" Target="https://twitter.com/#!/lambdasolutions/status/1129069376693571584" TargetMode="External" /><Relationship Id="rId162" Type="http://schemas.openxmlformats.org/officeDocument/2006/relationships/hyperlink" Target="https://twitter.com/#!/lambdasolutions/status/1129100449557155840" TargetMode="External" /><Relationship Id="rId163" Type="http://schemas.openxmlformats.org/officeDocument/2006/relationships/hyperlink" Target="https://twitter.com/#!/lambdasolutions/status/1129417080539942912" TargetMode="External" /><Relationship Id="rId164" Type="http://schemas.openxmlformats.org/officeDocument/2006/relationships/hyperlink" Target="https://twitter.com/#!/lambdasolutions/status/1129454029719920641" TargetMode="External" /><Relationship Id="rId165" Type="http://schemas.openxmlformats.org/officeDocument/2006/relationships/hyperlink" Target="https://twitter.com/#!/lambdasolutions/status/1130473283072221188" TargetMode="External" /><Relationship Id="rId166" Type="http://schemas.openxmlformats.org/officeDocument/2006/relationships/hyperlink" Target="https://twitter.com/#!/lambdasolutions/status/1130865838129635328" TargetMode="External" /><Relationship Id="rId167" Type="http://schemas.openxmlformats.org/officeDocument/2006/relationships/hyperlink" Target="https://twitter.com/#!/lambdasolutions/status/1130903583539507204" TargetMode="External" /><Relationship Id="rId168" Type="http://schemas.openxmlformats.org/officeDocument/2006/relationships/hyperlink" Target="https://twitter.com/#!/lambdasolutions/status/1131265972017479680" TargetMode="External" /><Relationship Id="rId169" Type="http://schemas.openxmlformats.org/officeDocument/2006/relationships/hyperlink" Target="https://twitter.com/#!/lambdasolutions/status/1131592623494451200" TargetMode="External" /><Relationship Id="rId170" Type="http://schemas.openxmlformats.org/officeDocument/2006/relationships/hyperlink" Target="https://twitter.com/#!/lambdasolutions/status/1131628359056789505" TargetMode="External" /><Relationship Id="rId171" Type="http://schemas.openxmlformats.org/officeDocument/2006/relationships/hyperlink" Target="https://twitter.com/#!/lambdasolutions/status/1131926576931790848" TargetMode="External" /><Relationship Id="rId172" Type="http://schemas.openxmlformats.org/officeDocument/2006/relationships/hyperlink" Target="https://twitter.com/#!/lambdasolutions/status/1131954253461897216" TargetMode="External" /><Relationship Id="rId173" Type="http://schemas.openxmlformats.org/officeDocument/2006/relationships/comments" Target="../comments1.xml" /><Relationship Id="rId174" Type="http://schemas.openxmlformats.org/officeDocument/2006/relationships/vmlDrawing" Target="../drawings/vmlDrawing1.vml" /><Relationship Id="rId175" Type="http://schemas.openxmlformats.org/officeDocument/2006/relationships/table" Target="../tables/table1.xml" /><Relationship Id="rId1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I1dOKbJDT" TargetMode="External" /><Relationship Id="rId2" Type="http://schemas.openxmlformats.org/officeDocument/2006/relationships/hyperlink" Target="https://t.co/c4N3tey97z" TargetMode="External" /><Relationship Id="rId3" Type="http://schemas.openxmlformats.org/officeDocument/2006/relationships/hyperlink" Target="https://t.co/VvUTz7KTuY" TargetMode="External" /><Relationship Id="rId4" Type="http://schemas.openxmlformats.org/officeDocument/2006/relationships/hyperlink" Target="http://t.co/pZzAMeCB28" TargetMode="External" /><Relationship Id="rId5" Type="http://schemas.openxmlformats.org/officeDocument/2006/relationships/hyperlink" Target="http://t.co/DrsRo0jzNU" TargetMode="External" /><Relationship Id="rId6" Type="http://schemas.openxmlformats.org/officeDocument/2006/relationships/hyperlink" Target="https://t.co/mrAfRXEnQB" TargetMode="External" /><Relationship Id="rId7" Type="http://schemas.openxmlformats.org/officeDocument/2006/relationships/hyperlink" Target="http://t.co/f15XFKhtMj" TargetMode="External" /><Relationship Id="rId8" Type="http://schemas.openxmlformats.org/officeDocument/2006/relationships/hyperlink" Target="https://t.co/1BNaivM7WM" TargetMode="External" /><Relationship Id="rId9" Type="http://schemas.openxmlformats.org/officeDocument/2006/relationships/hyperlink" Target="https://t.co/d1Bm6yLkU1" TargetMode="External" /><Relationship Id="rId10" Type="http://schemas.openxmlformats.org/officeDocument/2006/relationships/hyperlink" Target="https://t.co/GRGp6PP0fo" TargetMode="External" /><Relationship Id="rId11" Type="http://schemas.openxmlformats.org/officeDocument/2006/relationships/hyperlink" Target="http://t.co/iNJbYTZdVq" TargetMode="External" /><Relationship Id="rId12" Type="http://schemas.openxmlformats.org/officeDocument/2006/relationships/hyperlink" Target="https://t.co/j4TbafS0q8" TargetMode="External" /><Relationship Id="rId13" Type="http://schemas.openxmlformats.org/officeDocument/2006/relationships/hyperlink" Target="http://t.co/k511DYDteZ" TargetMode="External" /><Relationship Id="rId14" Type="http://schemas.openxmlformats.org/officeDocument/2006/relationships/hyperlink" Target="https://t.co/NzsC2KfrTv" TargetMode="External" /><Relationship Id="rId15" Type="http://schemas.openxmlformats.org/officeDocument/2006/relationships/hyperlink" Target="https://t.co/zyZ7mvi8J4" TargetMode="External" /><Relationship Id="rId16" Type="http://schemas.openxmlformats.org/officeDocument/2006/relationships/hyperlink" Target="https://pbs.twimg.com/profile_banners/2214928902/1487476597" TargetMode="External" /><Relationship Id="rId17" Type="http://schemas.openxmlformats.org/officeDocument/2006/relationships/hyperlink" Target="https://pbs.twimg.com/profile_banners/104594633/1446387206" TargetMode="External" /><Relationship Id="rId18" Type="http://schemas.openxmlformats.org/officeDocument/2006/relationships/hyperlink" Target="https://pbs.twimg.com/profile_banners/15219182/1525929496" TargetMode="External" /><Relationship Id="rId19" Type="http://schemas.openxmlformats.org/officeDocument/2006/relationships/hyperlink" Target="https://pbs.twimg.com/profile_banners/86378776/1434392633" TargetMode="External" /><Relationship Id="rId20" Type="http://schemas.openxmlformats.org/officeDocument/2006/relationships/hyperlink" Target="https://pbs.twimg.com/profile_banners/2478844452/1425596565" TargetMode="External" /><Relationship Id="rId21" Type="http://schemas.openxmlformats.org/officeDocument/2006/relationships/hyperlink" Target="https://pbs.twimg.com/profile_banners/737142202481016832/1538216794" TargetMode="External" /><Relationship Id="rId22" Type="http://schemas.openxmlformats.org/officeDocument/2006/relationships/hyperlink" Target="https://pbs.twimg.com/profile_banners/95409613/1557469796" TargetMode="External" /><Relationship Id="rId23" Type="http://schemas.openxmlformats.org/officeDocument/2006/relationships/hyperlink" Target="https://pbs.twimg.com/profile_banners/75757747/1482231990" TargetMode="External" /><Relationship Id="rId24" Type="http://schemas.openxmlformats.org/officeDocument/2006/relationships/hyperlink" Target="https://pbs.twimg.com/profile_banners/3054297324/1557982518" TargetMode="External" /><Relationship Id="rId25" Type="http://schemas.openxmlformats.org/officeDocument/2006/relationships/hyperlink" Target="https://pbs.twimg.com/profile_banners/18753899/1557288086" TargetMode="External" /><Relationship Id="rId26" Type="http://schemas.openxmlformats.org/officeDocument/2006/relationships/hyperlink" Target="https://pbs.twimg.com/profile_banners/14529220/1453561498" TargetMode="External" /><Relationship Id="rId27" Type="http://schemas.openxmlformats.org/officeDocument/2006/relationships/hyperlink" Target="https://pbs.twimg.com/profile_banners/21198456/1487008014" TargetMode="External" /><Relationship Id="rId28" Type="http://schemas.openxmlformats.org/officeDocument/2006/relationships/hyperlink" Target="https://pbs.twimg.com/profile_banners/25942743/1475023709" TargetMode="External" /><Relationship Id="rId29" Type="http://schemas.openxmlformats.org/officeDocument/2006/relationships/hyperlink" Target="https://pbs.twimg.com/profile_banners/11571592/1462486758" TargetMode="External" /><Relationship Id="rId30" Type="http://schemas.openxmlformats.org/officeDocument/2006/relationships/hyperlink" Target="https://pbs.twimg.com/profile_banners/210896263/1508965673" TargetMode="External" /><Relationship Id="rId31" Type="http://schemas.openxmlformats.org/officeDocument/2006/relationships/hyperlink" Target="https://pbs.twimg.com/profile_banners/161072597/1522062267" TargetMode="External" /><Relationship Id="rId32" Type="http://schemas.openxmlformats.org/officeDocument/2006/relationships/hyperlink" Target="https://pbs.twimg.com/profile_banners/110207937/1558528177" TargetMode="External" /><Relationship Id="rId33" Type="http://schemas.openxmlformats.org/officeDocument/2006/relationships/hyperlink" Target="http://abs.twimg.com/images/themes/theme4/bg.gif" TargetMode="External" /><Relationship Id="rId34" Type="http://schemas.openxmlformats.org/officeDocument/2006/relationships/hyperlink" Target="http://abs.twimg.com/images/themes/theme5/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5/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8/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4/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pbs.twimg.com/profile_images/907395359428689921/SR9Ar7Pm_normal.jpg" TargetMode="External" /><Relationship Id="rId52" Type="http://schemas.openxmlformats.org/officeDocument/2006/relationships/hyperlink" Target="http://pbs.twimg.com/profile_images/981521344201461760/qEYTm2LE_normal.jpg" TargetMode="External" /><Relationship Id="rId53" Type="http://schemas.openxmlformats.org/officeDocument/2006/relationships/hyperlink" Target="http://pbs.twimg.com/profile_images/994446494617882625/9g408kjH_normal.jpg" TargetMode="External" /><Relationship Id="rId54" Type="http://schemas.openxmlformats.org/officeDocument/2006/relationships/hyperlink" Target="http://pbs.twimg.com/profile_images/859875264775553025/FWAAXmG7_normal.jpg" TargetMode="External" /><Relationship Id="rId55" Type="http://schemas.openxmlformats.org/officeDocument/2006/relationships/hyperlink" Target="http://pbs.twimg.com/profile_images/881626791995101184/EsI66kUH_normal.jpg" TargetMode="External" /><Relationship Id="rId56" Type="http://schemas.openxmlformats.org/officeDocument/2006/relationships/hyperlink" Target="http://pbs.twimg.com/profile_images/760774125522518016/jhzjWv0i_normal.jpg" TargetMode="External" /><Relationship Id="rId57" Type="http://schemas.openxmlformats.org/officeDocument/2006/relationships/hyperlink" Target="http://pbs.twimg.com/profile_images/633910709382836224/n1_rdo2N_normal.png" TargetMode="External" /><Relationship Id="rId58" Type="http://schemas.openxmlformats.org/officeDocument/2006/relationships/hyperlink" Target="http://pbs.twimg.com/profile_images/668623220078084096/nvZ4oHAH_normal.jpg" TargetMode="External" /><Relationship Id="rId59" Type="http://schemas.openxmlformats.org/officeDocument/2006/relationships/hyperlink" Target="http://pbs.twimg.com/profile_images/1219124318/LieveFLUITKlein_normal.png" TargetMode="External" /><Relationship Id="rId60" Type="http://schemas.openxmlformats.org/officeDocument/2006/relationships/hyperlink" Target="http://pbs.twimg.com/profile_images/928259823161917443/Q7KDDkhI_normal.jpg" TargetMode="External" /><Relationship Id="rId61" Type="http://schemas.openxmlformats.org/officeDocument/2006/relationships/hyperlink" Target="http://pbs.twimg.com/profile_images/1125974021584015360/4rndUo5g_normal.png" TargetMode="External" /><Relationship Id="rId62" Type="http://schemas.openxmlformats.org/officeDocument/2006/relationships/hyperlink" Target="http://pbs.twimg.com/profile_images/714148973855039488/_uNAwJPS_normal.jpg" TargetMode="External" /><Relationship Id="rId63" Type="http://schemas.openxmlformats.org/officeDocument/2006/relationships/hyperlink" Target="http://pbs.twimg.com/profile_images/997981890693906433/44Mhylix_normal.jpg" TargetMode="External" /><Relationship Id="rId64" Type="http://schemas.openxmlformats.org/officeDocument/2006/relationships/hyperlink" Target="http://pbs.twimg.com/profile_images/1129083650342043653/aho-lSaS_normal.png" TargetMode="External" /><Relationship Id="rId65" Type="http://schemas.openxmlformats.org/officeDocument/2006/relationships/hyperlink" Target="http://pbs.twimg.com/profile_images/1057396347257540608/UQWJtjM__normal.jpg" TargetMode="External" /><Relationship Id="rId66" Type="http://schemas.openxmlformats.org/officeDocument/2006/relationships/hyperlink" Target="http://pbs.twimg.com/profile_images/883507102345506820/BiPRVYw__normal.jpg" TargetMode="External" /><Relationship Id="rId67" Type="http://schemas.openxmlformats.org/officeDocument/2006/relationships/hyperlink" Target="http://pbs.twimg.com/profile_images/1016314835431141376/VPUMg-rM_normal.jpg" TargetMode="External" /><Relationship Id="rId68" Type="http://schemas.openxmlformats.org/officeDocument/2006/relationships/hyperlink" Target="http://pbs.twimg.com/profile_images/653601678814486529/OXh9n9Ky_normal.png" TargetMode="External" /><Relationship Id="rId69" Type="http://schemas.openxmlformats.org/officeDocument/2006/relationships/hyperlink" Target="http://pbs.twimg.com/profile_images/1111022430653464578/TjhlqL7s_normal.png" TargetMode="External" /><Relationship Id="rId70" Type="http://schemas.openxmlformats.org/officeDocument/2006/relationships/hyperlink" Target="https://twitter.com/christinegotafe" TargetMode="External" /><Relationship Id="rId71" Type="http://schemas.openxmlformats.org/officeDocument/2006/relationships/hyperlink" Target="https://twitter.com/mleikas" TargetMode="External" /><Relationship Id="rId72" Type="http://schemas.openxmlformats.org/officeDocument/2006/relationships/hyperlink" Target="https://twitter.com/stewartrogers" TargetMode="External" /><Relationship Id="rId73" Type="http://schemas.openxmlformats.org/officeDocument/2006/relationships/hyperlink" Target="https://twitter.com/lambdasolutions" TargetMode="External" /><Relationship Id="rId74" Type="http://schemas.openxmlformats.org/officeDocument/2006/relationships/hyperlink" Target="https://twitter.com/limestonelearn" TargetMode="External" /><Relationship Id="rId75" Type="http://schemas.openxmlformats.org/officeDocument/2006/relationships/hyperlink" Target="https://twitter.com/chidambara09" TargetMode="External" /><Relationship Id="rId76" Type="http://schemas.openxmlformats.org/officeDocument/2006/relationships/hyperlink" Target="https://twitter.com/adobeelearning" TargetMode="External" /><Relationship Id="rId77" Type="http://schemas.openxmlformats.org/officeDocument/2006/relationships/hyperlink" Target="https://twitter.com/seidlitz_ed" TargetMode="External" /><Relationship Id="rId78" Type="http://schemas.openxmlformats.org/officeDocument/2006/relationships/hyperlink" Target="https://twitter.com/lilybiri" TargetMode="External" /><Relationship Id="rId79" Type="http://schemas.openxmlformats.org/officeDocument/2006/relationships/hyperlink" Target="https://twitter.com/cleardiff" TargetMode="External" /><Relationship Id="rId80" Type="http://schemas.openxmlformats.org/officeDocument/2006/relationships/hyperlink" Target="https://twitter.com/remotelearner" TargetMode="External" /><Relationship Id="rId81" Type="http://schemas.openxmlformats.org/officeDocument/2006/relationships/hyperlink" Target="https://twitter.com/edgametec" TargetMode="External" /><Relationship Id="rId82" Type="http://schemas.openxmlformats.org/officeDocument/2006/relationships/hyperlink" Target="https://twitter.com/jwriter" TargetMode="External" /><Relationship Id="rId83" Type="http://schemas.openxmlformats.org/officeDocument/2006/relationships/hyperlink" Target="https://twitter.com/atd" TargetMode="External" /><Relationship Id="rId84" Type="http://schemas.openxmlformats.org/officeDocument/2006/relationships/hyperlink" Target="https://twitter.com/andreyamin" TargetMode="External" /><Relationship Id="rId85" Type="http://schemas.openxmlformats.org/officeDocument/2006/relationships/hyperlink" Target="https://twitter.com/loriniles" TargetMode="External" /><Relationship Id="rId86" Type="http://schemas.openxmlformats.org/officeDocument/2006/relationships/hyperlink" Target="https://twitter.com/triec" TargetMode="External" /><Relationship Id="rId87" Type="http://schemas.openxmlformats.org/officeDocument/2006/relationships/hyperlink" Target="https://twitter.com/totaralearning" TargetMode="External" /><Relationship Id="rId88" Type="http://schemas.openxmlformats.org/officeDocument/2006/relationships/hyperlink" Target="https://twitter.com/sagradoglobal" TargetMode="External" /><Relationship Id="rId89" Type="http://schemas.openxmlformats.org/officeDocument/2006/relationships/comments" Target="../comments2.xml" /><Relationship Id="rId90" Type="http://schemas.openxmlformats.org/officeDocument/2006/relationships/vmlDrawing" Target="../drawings/vmlDrawing2.vml" /><Relationship Id="rId91" Type="http://schemas.openxmlformats.org/officeDocument/2006/relationships/table" Target="../tables/table2.xml" /><Relationship Id="rId92" Type="http://schemas.openxmlformats.org/officeDocument/2006/relationships/drawing" Target="../drawings/drawing1.xml" /><Relationship Id="rId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go.lambdasolutions.net/extreme-lms-lessons-from-post-hurricane-puerto-rico?utm_campaign=%5B2019%5D%20Webinars&amp;utm_content=92056448&amp;utm_medium=social&amp;utm_source=twitter&amp;hss_channel=tw-86378776" TargetMode="External" /><Relationship Id="rId2" Type="http://schemas.openxmlformats.org/officeDocument/2006/relationships/hyperlink" Target="https://go.lambdasolutions.net/extreme-lms-lessons-from-post-hurricane-puerto-rico?utm_campaign=%5B2019%5D%20Webinars&amp;utm_content=92056447&amp;utm_medium=social&amp;utm_source=twitter&amp;hss_channel=tw-86378776" TargetMode="External" /><Relationship Id="rId3" Type="http://schemas.openxmlformats.org/officeDocument/2006/relationships/hyperlink" Target="https://go.lambdasolutions.net/extreme-lms-lessons-from-post-hurricane-puerto-rico?utm_campaign=%5B2019%5D%20Webinars&amp;utm_content=91928812&amp;utm_medium=social&amp;utm_source=twitter&amp;hss_channel=tw-86378776" TargetMode="External" /><Relationship Id="rId4" Type="http://schemas.openxmlformats.org/officeDocument/2006/relationships/hyperlink" Target="https://go.lambdasolutions.net/extreme-lms-lessons-from-post-hurricane-puerto-rico?utm_campaign=%5B2019%5D%20Webinars&amp;utm_content=91928809&amp;utm_medium=social&amp;utm_source=twitter&amp;hss_channel=tw-86378776" TargetMode="External" /><Relationship Id="rId5" Type="http://schemas.openxmlformats.org/officeDocument/2006/relationships/hyperlink" Target="http://www.zoola.io/?utm_campaign=%5B19%5D%20EMEA%20Totara%20User%20Conference&amp;utm_content=91930049&amp;utm_medium=social&amp;utm_source=twitter&amp;hss_channel=tw-86378776" TargetMode="External" /><Relationship Id="rId6" Type="http://schemas.openxmlformats.org/officeDocument/2006/relationships/hyperlink" Target="https://www.totaralearning.com/customer-stories/sandler-training-boosts-lms-adoption-and-engagement-200-switching-proprietary?utm_content=91370190&amp;utm_medium=social&amp;utm_source=twitter&amp;hss_channel=tw-161072597" TargetMode="External" /><Relationship Id="rId7" Type="http://schemas.openxmlformats.org/officeDocument/2006/relationships/hyperlink" Target="https://go.lambdasolutions.net/triec-uses-analytics-to-evaluate-learning-effectiveness?utm_campaign=%5B19%5D%20Case%20Studies&amp;utm_content=91875970&amp;utm_medium=social&amp;utm_source=twitter&amp;hss_channel=tw-86378776" TargetMode="External" /><Relationship Id="rId8" Type="http://schemas.openxmlformats.org/officeDocument/2006/relationships/hyperlink" Target="https://atdconference.td.org/?utm_campaign=%5B19-04%5D%20ATD%202019%20Conference&amp;utm_content=91782459&amp;utm_medium=social&amp;utm_source=twitter&amp;hss_channel=tw-86378776" TargetMode="External" /><Relationship Id="rId9" Type="http://schemas.openxmlformats.org/officeDocument/2006/relationships/hyperlink" Target="https://blog.lambdasolutions.net/5-elearning-benefits-for-talent-development-and-performance" TargetMode="External" /><Relationship Id="rId10" Type="http://schemas.openxmlformats.org/officeDocument/2006/relationships/hyperlink" Target="https://paper.li/AdobeELearning/1292719852?edition_id=1c18b1f0-7b63-11e9-8adb-0cc47a0d1609" TargetMode="External" /><Relationship Id="rId11" Type="http://schemas.openxmlformats.org/officeDocument/2006/relationships/hyperlink" Target="https://go.lambdasolutions.net/extreme-lms-lessons-from-post-hurricane-puerto-rico?utm_campaign=%5B2019%5D%20Webinars&amp;utm_content=92056448&amp;utm_medium=social&amp;utm_source=twitter&amp;hss_channel=tw-86378776" TargetMode="External" /><Relationship Id="rId12" Type="http://schemas.openxmlformats.org/officeDocument/2006/relationships/hyperlink" Target="http://resources.totaralearning.com/emea-user-conference-2019-0?utm_campaign=%5B19%5D%20EMEA%20Totara%20User%20Conference&amp;utm_content=91781660&amp;utm_medium=social&amp;utm_source=twitter&amp;hss_channel=tw-86378776" TargetMode="External" /><Relationship Id="rId13" Type="http://schemas.openxmlformats.org/officeDocument/2006/relationships/hyperlink" Target="https://blog.lambdasolutions.net/why-businesses-should-look-to-elearning-for-continuing-education?utm_content=91781532&amp;utm_medium=social&amp;utm_source=twitter&amp;hss_channel=tw-86378776" TargetMode="External" /><Relationship Id="rId14" Type="http://schemas.openxmlformats.org/officeDocument/2006/relationships/hyperlink" Target="https://go.lambdasolutions.net/the-sticky-learning-knowledge-boosters-your-elearning-needs?utm_campaign=%5B2019%5D%20Masterclasses&amp;utm_content=91781685&amp;utm_medium=social&amp;utm_source=twitter&amp;hss_channel=tw-86378776" TargetMode="External" /><Relationship Id="rId15" Type="http://schemas.openxmlformats.org/officeDocument/2006/relationships/hyperlink" Target="https://www.totaralearning.com/events/emea-totara-user-conference-2019?utm_content=91834490&amp;utm_medium=social&amp;utm_source=twitter&amp;hss_channel=tw-86378776" TargetMode="External" /><Relationship Id="rId16" Type="http://schemas.openxmlformats.org/officeDocument/2006/relationships/hyperlink" Target="https://go.lambdasolutions.net/zoola-analytics-how-to-embed-and-schedule-reports-and-dashboards?utm_campaign=%5B2019%5D%20Lambda%20Lab&amp;utm_content=91929433&amp;utm_medium=social&amp;utm_source=twitter&amp;hss_channel=tw-86378776" TargetMode="External" /><Relationship Id="rId17" Type="http://schemas.openxmlformats.org/officeDocument/2006/relationships/hyperlink" Target="https://blog.lambdasolutions.net/trends-defining-the-future-of-higher-education?utm_content=91876524&amp;utm_medium=social&amp;utm_source=twitter&amp;hss_channel=tw-86378776" TargetMode="External" /><Relationship Id="rId18" Type="http://schemas.openxmlformats.org/officeDocument/2006/relationships/hyperlink" Target="https://blog.lambdasolutions.net/how-to-replace-adobe-flash?utm_content=91968769&amp;utm_medium=social&amp;utm_source=twitter&amp;hss_channel=tw-86378776" TargetMode="External" /><Relationship Id="rId19" Type="http://schemas.openxmlformats.org/officeDocument/2006/relationships/hyperlink" Target="https://blog.lambdasolutions.net/using-data-analytics-in-ld-to-create-effective-corporate-training-experiences?utm_content=91968774&amp;utm_medium=social&amp;utm_source=twitter&amp;hss_channel=tw-86378776" TargetMode="External" /><Relationship Id="rId20" Type="http://schemas.openxmlformats.org/officeDocument/2006/relationships/hyperlink" Target="https://go.lambdasolutions.net/zoola-analytics-how-to-embed-and-schedule-reports-and-dashboards?utm_campaign=%5B2019%5D%20Lambda%20Lab&amp;utm_content=91934423&amp;utm_medium=social&amp;utm_source=twitter&amp;hss_channel=tw-86378776" TargetMode="External" /><Relationship Id="rId21" Type="http://schemas.openxmlformats.org/officeDocument/2006/relationships/hyperlink" Target="https://www.totaralearning.com/customer-stories/sandler-training-boosts-lms-adoption-and-engagement-200-switching-proprietary?utm_content=91370190&amp;utm_medium=social&amp;utm_source=twitter&amp;hss_channel=tw-161072597" TargetMode="External" /><Relationship Id="rId22" Type="http://schemas.openxmlformats.org/officeDocument/2006/relationships/hyperlink" Target="https://paper.li/AdobeELearning/1292719852?edition_id=1c18b1f0-7b63-11e9-8adb-0cc47a0d1609" TargetMode="External" /><Relationship Id="rId23" Type="http://schemas.openxmlformats.org/officeDocument/2006/relationships/hyperlink" Target="https://blog.lambdasolutions.net/how-to-replace-adobe-flash" TargetMode="External" /><Relationship Id="rId24" Type="http://schemas.openxmlformats.org/officeDocument/2006/relationships/hyperlink" Target="https://blog.lambdasolutions.net/5-elearning-benefits-for-talent-development-and-performance"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670</v>
      </c>
      <c r="BB2" s="13" t="s">
        <v>682</v>
      </c>
      <c r="BC2" s="13" t="s">
        <v>683</v>
      </c>
      <c r="BD2" s="67" t="s">
        <v>1049</v>
      </c>
      <c r="BE2" s="67" t="s">
        <v>1050</v>
      </c>
      <c r="BF2" s="67" t="s">
        <v>1051</v>
      </c>
      <c r="BG2" s="67" t="s">
        <v>1052</v>
      </c>
      <c r="BH2" s="67" t="s">
        <v>1053</v>
      </c>
      <c r="BI2" s="67" t="s">
        <v>1054</v>
      </c>
      <c r="BJ2" s="67" t="s">
        <v>1055</v>
      </c>
      <c r="BK2" s="67" t="s">
        <v>1056</v>
      </c>
      <c r="BL2" s="67" t="s">
        <v>1057</v>
      </c>
    </row>
    <row r="3" spans="1:64" ht="15" customHeight="1">
      <c r="A3" s="84" t="s">
        <v>212</v>
      </c>
      <c r="B3" s="84" t="s">
        <v>212</v>
      </c>
      <c r="C3" s="53" t="s">
        <v>1062</v>
      </c>
      <c r="D3" s="54">
        <v>3</v>
      </c>
      <c r="E3" s="65" t="s">
        <v>132</v>
      </c>
      <c r="F3" s="55">
        <v>32</v>
      </c>
      <c r="G3" s="53"/>
      <c r="H3" s="57"/>
      <c r="I3" s="56"/>
      <c r="J3" s="56"/>
      <c r="K3" s="36" t="s">
        <v>65</v>
      </c>
      <c r="L3" s="62">
        <v>3</v>
      </c>
      <c r="M3" s="62"/>
      <c r="N3" s="63"/>
      <c r="O3" s="85" t="s">
        <v>176</v>
      </c>
      <c r="P3" s="87">
        <v>43600.08375</v>
      </c>
      <c r="Q3" s="85" t="s">
        <v>233</v>
      </c>
      <c r="R3" s="89" t="s">
        <v>274</v>
      </c>
      <c r="S3" s="85" t="s">
        <v>302</v>
      </c>
      <c r="T3" s="85" t="s">
        <v>307</v>
      </c>
      <c r="U3" s="85"/>
      <c r="V3" s="89" t="s">
        <v>360</v>
      </c>
      <c r="W3" s="87">
        <v>43600.08375</v>
      </c>
      <c r="X3" s="89" t="s">
        <v>371</v>
      </c>
      <c r="Y3" s="85"/>
      <c r="Z3" s="85"/>
      <c r="AA3" s="91" t="s">
        <v>415</v>
      </c>
      <c r="AB3" s="85"/>
      <c r="AC3" s="85" t="b">
        <v>0</v>
      </c>
      <c r="AD3" s="85">
        <v>0</v>
      </c>
      <c r="AE3" s="91" t="s">
        <v>459</v>
      </c>
      <c r="AF3" s="85" t="b">
        <v>0</v>
      </c>
      <c r="AG3" s="85" t="s">
        <v>461</v>
      </c>
      <c r="AH3" s="85"/>
      <c r="AI3" s="91" t="s">
        <v>459</v>
      </c>
      <c r="AJ3" s="85" t="b">
        <v>0</v>
      </c>
      <c r="AK3" s="85">
        <v>0</v>
      </c>
      <c r="AL3" s="91" t="s">
        <v>459</v>
      </c>
      <c r="AM3" s="85" t="s">
        <v>462</v>
      </c>
      <c r="AN3" s="85" t="b">
        <v>0</v>
      </c>
      <c r="AO3" s="91" t="s">
        <v>415</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0</v>
      </c>
      <c r="BE3" s="52">
        <v>0</v>
      </c>
      <c r="BF3" s="51">
        <v>0</v>
      </c>
      <c r="BG3" s="52">
        <v>0</v>
      </c>
      <c r="BH3" s="51">
        <v>0</v>
      </c>
      <c r="BI3" s="52">
        <v>0</v>
      </c>
      <c r="BJ3" s="51">
        <v>6</v>
      </c>
      <c r="BK3" s="52">
        <v>100</v>
      </c>
      <c r="BL3" s="51">
        <v>6</v>
      </c>
    </row>
    <row r="4" spans="1:64" ht="15" customHeight="1">
      <c r="A4" s="84" t="s">
        <v>213</v>
      </c>
      <c r="B4" s="84" t="s">
        <v>224</v>
      </c>
      <c r="C4" s="53" t="s">
        <v>1062</v>
      </c>
      <c r="D4" s="54">
        <v>3</v>
      </c>
      <c r="E4" s="65" t="s">
        <v>132</v>
      </c>
      <c r="F4" s="55">
        <v>32</v>
      </c>
      <c r="G4" s="53"/>
      <c r="H4" s="57"/>
      <c r="I4" s="56"/>
      <c r="J4" s="56"/>
      <c r="K4" s="36" t="s">
        <v>65</v>
      </c>
      <c r="L4" s="83">
        <v>4</v>
      </c>
      <c r="M4" s="83"/>
      <c r="N4" s="63"/>
      <c r="O4" s="86" t="s">
        <v>231</v>
      </c>
      <c r="P4" s="88">
        <v>43601.6434375</v>
      </c>
      <c r="Q4" s="86" t="s">
        <v>234</v>
      </c>
      <c r="R4" s="86"/>
      <c r="S4" s="86"/>
      <c r="T4" s="86" t="s">
        <v>308</v>
      </c>
      <c r="U4" s="86"/>
      <c r="V4" s="90" t="s">
        <v>361</v>
      </c>
      <c r="W4" s="88">
        <v>43601.6434375</v>
      </c>
      <c r="X4" s="90" t="s">
        <v>372</v>
      </c>
      <c r="Y4" s="86"/>
      <c r="Z4" s="86"/>
      <c r="AA4" s="92" t="s">
        <v>416</v>
      </c>
      <c r="AB4" s="86"/>
      <c r="AC4" s="86" t="b">
        <v>0</v>
      </c>
      <c r="AD4" s="86">
        <v>0</v>
      </c>
      <c r="AE4" s="92" t="s">
        <v>459</v>
      </c>
      <c r="AF4" s="86" t="b">
        <v>0</v>
      </c>
      <c r="AG4" s="86" t="s">
        <v>461</v>
      </c>
      <c r="AH4" s="86"/>
      <c r="AI4" s="92" t="s">
        <v>459</v>
      </c>
      <c r="AJ4" s="86" t="b">
        <v>0</v>
      </c>
      <c r="AK4" s="86">
        <v>2</v>
      </c>
      <c r="AL4" s="92" t="s">
        <v>426</v>
      </c>
      <c r="AM4" s="86" t="s">
        <v>463</v>
      </c>
      <c r="AN4" s="86" t="b">
        <v>0</v>
      </c>
      <c r="AO4" s="92" t="s">
        <v>426</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15">
      <c r="A5" s="84" t="s">
        <v>213</v>
      </c>
      <c r="B5" s="84" t="s">
        <v>221</v>
      </c>
      <c r="C5" s="53" t="s">
        <v>1062</v>
      </c>
      <c r="D5" s="54">
        <v>3</v>
      </c>
      <c r="E5" s="65" t="s">
        <v>132</v>
      </c>
      <c r="F5" s="55">
        <v>32</v>
      </c>
      <c r="G5" s="53"/>
      <c r="H5" s="57"/>
      <c r="I5" s="56"/>
      <c r="J5" s="56"/>
      <c r="K5" s="36" t="s">
        <v>65</v>
      </c>
      <c r="L5" s="83">
        <v>5</v>
      </c>
      <c r="M5" s="83"/>
      <c r="N5" s="63"/>
      <c r="O5" s="86" t="s">
        <v>231</v>
      </c>
      <c r="P5" s="88">
        <v>43601.6434375</v>
      </c>
      <c r="Q5" s="86" t="s">
        <v>234</v>
      </c>
      <c r="R5" s="86"/>
      <c r="S5" s="86"/>
      <c r="T5" s="86" t="s">
        <v>308</v>
      </c>
      <c r="U5" s="86"/>
      <c r="V5" s="90" t="s">
        <v>361</v>
      </c>
      <c r="W5" s="88">
        <v>43601.6434375</v>
      </c>
      <c r="X5" s="90" t="s">
        <v>372</v>
      </c>
      <c r="Y5" s="86"/>
      <c r="Z5" s="86"/>
      <c r="AA5" s="92" t="s">
        <v>416</v>
      </c>
      <c r="AB5" s="86"/>
      <c r="AC5" s="86" t="b">
        <v>0</v>
      </c>
      <c r="AD5" s="86">
        <v>0</v>
      </c>
      <c r="AE5" s="92" t="s">
        <v>459</v>
      </c>
      <c r="AF5" s="86" t="b">
        <v>0</v>
      </c>
      <c r="AG5" s="86" t="s">
        <v>461</v>
      </c>
      <c r="AH5" s="86"/>
      <c r="AI5" s="92" t="s">
        <v>459</v>
      </c>
      <c r="AJ5" s="86" t="b">
        <v>0</v>
      </c>
      <c r="AK5" s="86">
        <v>2</v>
      </c>
      <c r="AL5" s="92" t="s">
        <v>426</v>
      </c>
      <c r="AM5" s="86" t="s">
        <v>463</v>
      </c>
      <c r="AN5" s="86" t="b">
        <v>0</v>
      </c>
      <c r="AO5" s="92" t="s">
        <v>426</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1</v>
      </c>
      <c r="BD5" s="51">
        <v>0</v>
      </c>
      <c r="BE5" s="52">
        <v>0</v>
      </c>
      <c r="BF5" s="51">
        <v>0</v>
      </c>
      <c r="BG5" s="52">
        <v>0</v>
      </c>
      <c r="BH5" s="51">
        <v>0</v>
      </c>
      <c r="BI5" s="52">
        <v>0</v>
      </c>
      <c r="BJ5" s="51">
        <v>20</v>
      </c>
      <c r="BK5" s="52">
        <v>100</v>
      </c>
      <c r="BL5" s="51">
        <v>20</v>
      </c>
    </row>
    <row r="6" spans="1:64" ht="15">
      <c r="A6" s="84" t="s">
        <v>214</v>
      </c>
      <c r="B6" s="84" t="s">
        <v>221</v>
      </c>
      <c r="C6" s="53" t="s">
        <v>1062</v>
      </c>
      <c r="D6" s="54">
        <v>3</v>
      </c>
      <c r="E6" s="65" t="s">
        <v>132</v>
      </c>
      <c r="F6" s="55">
        <v>32</v>
      </c>
      <c r="G6" s="53"/>
      <c r="H6" s="57"/>
      <c r="I6" s="56"/>
      <c r="J6" s="56"/>
      <c r="K6" s="36" t="s">
        <v>65</v>
      </c>
      <c r="L6" s="83">
        <v>6</v>
      </c>
      <c r="M6" s="83"/>
      <c r="N6" s="63"/>
      <c r="O6" s="86" t="s">
        <v>231</v>
      </c>
      <c r="P6" s="88">
        <v>43602.64938657408</v>
      </c>
      <c r="Q6" s="86" t="s">
        <v>235</v>
      </c>
      <c r="R6" s="90" t="s">
        <v>275</v>
      </c>
      <c r="S6" s="86" t="s">
        <v>302</v>
      </c>
      <c r="T6" s="86" t="s">
        <v>309</v>
      </c>
      <c r="U6" s="86"/>
      <c r="V6" s="90" t="s">
        <v>362</v>
      </c>
      <c r="W6" s="88">
        <v>43602.64938657408</v>
      </c>
      <c r="X6" s="90" t="s">
        <v>373</v>
      </c>
      <c r="Y6" s="86"/>
      <c r="Z6" s="86"/>
      <c r="AA6" s="92" t="s">
        <v>417</v>
      </c>
      <c r="AB6" s="86"/>
      <c r="AC6" s="86" t="b">
        <v>0</v>
      </c>
      <c r="AD6" s="86">
        <v>0</v>
      </c>
      <c r="AE6" s="92" t="s">
        <v>459</v>
      </c>
      <c r="AF6" s="86" t="b">
        <v>0</v>
      </c>
      <c r="AG6" s="86" t="s">
        <v>461</v>
      </c>
      <c r="AH6" s="86"/>
      <c r="AI6" s="92" t="s">
        <v>459</v>
      </c>
      <c r="AJ6" s="86" t="b">
        <v>0</v>
      </c>
      <c r="AK6" s="86">
        <v>0</v>
      </c>
      <c r="AL6" s="92" t="s">
        <v>459</v>
      </c>
      <c r="AM6" s="86" t="s">
        <v>464</v>
      </c>
      <c r="AN6" s="86" t="b">
        <v>0</v>
      </c>
      <c r="AO6" s="92" t="s">
        <v>417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24</v>
      </c>
      <c r="BK6" s="52">
        <v>100</v>
      </c>
      <c r="BL6" s="51">
        <v>24</v>
      </c>
    </row>
    <row r="7" spans="1:64" ht="15">
      <c r="A7" s="84" t="s">
        <v>215</v>
      </c>
      <c r="B7" s="84" t="s">
        <v>221</v>
      </c>
      <c r="C7" s="53" t="s">
        <v>1062</v>
      </c>
      <c r="D7" s="54">
        <v>3</v>
      </c>
      <c r="E7" s="65" t="s">
        <v>132</v>
      </c>
      <c r="F7" s="55">
        <v>32</v>
      </c>
      <c r="G7" s="53"/>
      <c r="H7" s="57"/>
      <c r="I7" s="56"/>
      <c r="J7" s="56"/>
      <c r="K7" s="36" t="s">
        <v>65</v>
      </c>
      <c r="L7" s="83">
        <v>7</v>
      </c>
      <c r="M7" s="83"/>
      <c r="N7" s="63"/>
      <c r="O7" s="86" t="s">
        <v>231</v>
      </c>
      <c r="P7" s="88">
        <v>43602.78459490741</v>
      </c>
      <c r="Q7" s="86" t="s">
        <v>236</v>
      </c>
      <c r="R7" s="86"/>
      <c r="S7" s="86"/>
      <c r="T7" s="86" t="s">
        <v>310</v>
      </c>
      <c r="U7" s="86"/>
      <c r="V7" s="90" t="s">
        <v>363</v>
      </c>
      <c r="W7" s="88">
        <v>43602.78459490741</v>
      </c>
      <c r="X7" s="90" t="s">
        <v>374</v>
      </c>
      <c r="Y7" s="86"/>
      <c r="Z7" s="86"/>
      <c r="AA7" s="92" t="s">
        <v>418</v>
      </c>
      <c r="AB7" s="86"/>
      <c r="AC7" s="86" t="b">
        <v>0</v>
      </c>
      <c r="AD7" s="86">
        <v>0</v>
      </c>
      <c r="AE7" s="92" t="s">
        <v>459</v>
      </c>
      <c r="AF7" s="86" t="b">
        <v>0</v>
      </c>
      <c r="AG7" s="86" t="s">
        <v>461</v>
      </c>
      <c r="AH7" s="86"/>
      <c r="AI7" s="92" t="s">
        <v>459</v>
      </c>
      <c r="AJ7" s="86" t="b">
        <v>0</v>
      </c>
      <c r="AK7" s="86">
        <v>1</v>
      </c>
      <c r="AL7" s="92" t="s">
        <v>450</v>
      </c>
      <c r="AM7" s="86" t="s">
        <v>465</v>
      </c>
      <c r="AN7" s="86" t="b">
        <v>0</v>
      </c>
      <c r="AO7" s="92" t="s">
        <v>450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3</v>
      </c>
      <c r="BE7" s="52">
        <v>13.043478260869565</v>
      </c>
      <c r="BF7" s="51">
        <v>0</v>
      </c>
      <c r="BG7" s="52">
        <v>0</v>
      </c>
      <c r="BH7" s="51">
        <v>0</v>
      </c>
      <c r="BI7" s="52">
        <v>0</v>
      </c>
      <c r="BJ7" s="51">
        <v>20</v>
      </c>
      <c r="BK7" s="52">
        <v>86.95652173913044</v>
      </c>
      <c r="BL7" s="51">
        <v>23</v>
      </c>
    </row>
    <row r="8" spans="1:64" ht="15">
      <c r="A8" s="84" t="s">
        <v>216</v>
      </c>
      <c r="B8" s="84" t="s">
        <v>225</v>
      </c>
      <c r="C8" s="53" t="s">
        <v>1062</v>
      </c>
      <c r="D8" s="54">
        <v>3</v>
      </c>
      <c r="E8" s="65" t="s">
        <v>132</v>
      </c>
      <c r="F8" s="55">
        <v>32</v>
      </c>
      <c r="G8" s="53"/>
      <c r="H8" s="57"/>
      <c r="I8" s="56"/>
      <c r="J8" s="56"/>
      <c r="K8" s="36" t="s">
        <v>65</v>
      </c>
      <c r="L8" s="83">
        <v>8</v>
      </c>
      <c r="M8" s="83"/>
      <c r="N8" s="63"/>
      <c r="O8" s="86" t="s">
        <v>231</v>
      </c>
      <c r="P8" s="88">
        <v>43606.03847222222</v>
      </c>
      <c r="Q8" s="86" t="s">
        <v>237</v>
      </c>
      <c r="R8" s="90" t="s">
        <v>276</v>
      </c>
      <c r="S8" s="86" t="s">
        <v>303</v>
      </c>
      <c r="T8" s="86" t="s">
        <v>311</v>
      </c>
      <c r="U8" s="86"/>
      <c r="V8" s="90" t="s">
        <v>364</v>
      </c>
      <c r="W8" s="88">
        <v>43606.03847222222</v>
      </c>
      <c r="X8" s="90" t="s">
        <v>375</v>
      </c>
      <c r="Y8" s="86"/>
      <c r="Z8" s="86"/>
      <c r="AA8" s="92" t="s">
        <v>419</v>
      </c>
      <c r="AB8" s="86"/>
      <c r="AC8" s="86" t="b">
        <v>0</v>
      </c>
      <c r="AD8" s="86">
        <v>1</v>
      </c>
      <c r="AE8" s="92" t="s">
        <v>459</v>
      </c>
      <c r="AF8" s="86" t="b">
        <v>0</v>
      </c>
      <c r="AG8" s="86" t="s">
        <v>461</v>
      </c>
      <c r="AH8" s="86"/>
      <c r="AI8" s="92" t="s">
        <v>459</v>
      </c>
      <c r="AJ8" s="86" t="b">
        <v>0</v>
      </c>
      <c r="AK8" s="86">
        <v>0</v>
      </c>
      <c r="AL8" s="92" t="s">
        <v>459</v>
      </c>
      <c r="AM8" s="86" t="s">
        <v>462</v>
      </c>
      <c r="AN8" s="86" t="b">
        <v>0</v>
      </c>
      <c r="AO8" s="92" t="s">
        <v>419</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15">
      <c r="A9" s="84" t="s">
        <v>216</v>
      </c>
      <c r="B9" s="84" t="s">
        <v>226</v>
      </c>
      <c r="C9" s="53" t="s">
        <v>1062</v>
      </c>
      <c r="D9" s="54">
        <v>3</v>
      </c>
      <c r="E9" s="65" t="s">
        <v>132</v>
      </c>
      <c r="F9" s="55">
        <v>32</v>
      </c>
      <c r="G9" s="53"/>
      <c r="H9" s="57"/>
      <c r="I9" s="56"/>
      <c r="J9" s="56"/>
      <c r="K9" s="36" t="s">
        <v>65</v>
      </c>
      <c r="L9" s="83">
        <v>9</v>
      </c>
      <c r="M9" s="83"/>
      <c r="N9" s="63"/>
      <c r="O9" s="86" t="s">
        <v>231</v>
      </c>
      <c r="P9" s="88">
        <v>43606.03847222222</v>
      </c>
      <c r="Q9" s="86" t="s">
        <v>237</v>
      </c>
      <c r="R9" s="90" t="s">
        <v>276</v>
      </c>
      <c r="S9" s="86" t="s">
        <v>303</v>
      </c>
      <c r="T9" s="86" t="s">
        <v>311</v>
      </c>
      <c r="U9" s="86"/>
      <c r="V9" s="90" t="s">
        <v>364</v>
      </c>
      <c r="W9" s="88">
        <v>43606.03847222222</v>
      </c>
      <c r="X9" s="90" t="s">
        <v>375</v>
      </c>
      <c r="Y9" s="86"/>
      <c r="Z9" s="86"/>
      <c r="AA9" s="92" t="s">
        <v>419</v>
      </c>
      <c r="AB9" s="86"/>
      <c r="AC9" s="86" t="b">
        <v>0</v>
      </c>
      <c r="AD9" s="86">
        <v>1</v>
      </c>
      <c r="AE9" s="92" t="s">
        <v>459</v>
      </c>
      <c r="AF9" s="86" t="b">
        <v>0</v>
      </c>
      <c r="AG9" s="86" t="s">
        <v>461</v>
      </c>
      <c r="AH9" s="86"/>
      <c r="AI9" s="92" t="s">
        <v>459</v>
      </c>
      <c r="AJ9" s="86" t="b">
        <v>0</v>
      </c>
      <c r="AK9" s="86">
        <v>0</v>
      </c>
      <c r="AL9" s="92" t="s">
        <v>459</v>
      </c>
      <c r="AM9" s="86" t="s">
        <v>462</v>
      </c>
      <c r="AN9" s="86" t="b">
        <v>0</v>
      </c>
      <c r="AO9" s="92" t="s">
        <v>419</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13</v>
      </c>
      <c r="BK9" s="52">
        <v>100</v>
      </c>
      <c r="BL9" s="51">
        <v>13</v>
      </c>
    </row>
    <row r="10" spans="1:64" ht="15">
      <c r="A10" s="84" t="s">
        <v>216</v>
      </c>
      <c r="B10" s="84" t="s">
        <v>221</v>
      </c>
      <c r="C10" s="53" t="s">
        <v>1062</v>
      </c>
      <c r="D10" s="54">
        <v>3</v>
      </c>
      <c r="E10" s="65" t="s">
        <v>132</v>
      </c>
      <c r="F10" s="55">
        <v>32</v>
      </c>
      <c r="G10" s="53"/>
      <c r="H10" s="57"/>
      <c r="I10" s="56"/>
      <c r="J10" s="56"/>
      <c r="K10" s="36" t="s">
        <v>65</v>
      </c>
      <c r="L10" s="83">
        <v>10</v>
      </c>
      <c r="M10" s="83"/>
      <c r="N10" s="63"/>
      <c r="O10" s="86" t="s">
        <v>231</v>
      </c>
      <c r="P10" s="88">
        <v>43606.03847222222</v>
      </c>
      <c r="Q10" s="86" t="s">
        <v>237</v>
      </c>
      <c r="R10" s="90" t="s">
        <v>276</v>
      </c>
      <c r="S10" s="86" t="s">
        <v>303</v>
      </c>
      <c r="T10" s="86" t="s">
        <v>311</v>
      </c>
      <c r="U10" s="86"/>
      <c r="V10" s="90" t="s">
        <v>364</v>
      </c>
      <c r="W10" s="88">
        <v>43606.03847222222</v>
      </c>
      <c r="X10" s="90" t="s">
        <v>375</v>
      </c>
      <c r="Y10" s="86"/>
      <c r="Z10" s="86"/>
      <c r="AA10" s="92" t="s">
        <v>419</v>
      </c>
      <c r="AB10" s="86"/>
      <c r="AC10" s="86" t="b">
        <v>0</v>
      </c>
      <c r="AD10" s="86">
        <v>1</v>
      </c>
      <c r="AE10" s="92" t="s">
        <v>459</v>
      </c>
      <c r="AF10" s="86" t="b">
        <v>0</v>
      </c>
      <c r="AG10" s="86" t="s">
        <v>461</v>
      </c>
      <c r="AH10" s="86"/>
      <c r="AI10" s="92" t="s">
        <v>459</v>
      </c>
      <c r="AJ10" s="86" t="b">
        <v>0</v>
      </c>
      <c r="AK10" s="86">
        <v>0</v>
      </c>
      <c r="AL10" s="92" t="s">
        <v>459</v>
      </c>
      <c r="AM10" s="86" t="s">
        <v>462</v>
      </c>
      <c r="AN10" s="86" t="b">
        <v>0</v>
      </c>
      <c r="AO10" s="92" t="s">
        <v>419</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1</v>
      </c>
      <c r="BD10" s="51"/>
      <c r="BE10" s="52"/>
      <c r="BF10" s="51"/>
      <c r="BG10" s="52"/>
      <c r="BH10" s="51"/>
      <c r="BI10" s="52"/>
      <c r="BJ10" s="51"/>
      <c r="BK10" s="52"/>
      <c r="BL10" s="51"/>
    </row>
    <row r="11" spans="1:64" ht="15">
      <c r="A11" s="84" t="s">
        <v>217</v>
      </c>
      <c r="B11" s="84" t="s">
        <v>224</v>
      </c>
      <c r="C11" s="53" t="s">
        <v>1062</v>
      </c>
      <c r="D11" s="54">
        <v>3</v>
      </c>
      <c r="E11" s="65" t="s">
        <v>132</v>
      </c>
      <c r="F11" s="55">
        <v>32</v>
      </c>
      <c r="G11" s="53"/>
      <c r="H11" s="57"/>
      <c r="I11" s="56"/>
      <c r="J11" s="56"/>
      <c r="K11" s="36" t="s">
        <v>65</v>
      </c>
      <c r="L11" s="83">
        <v>11</v>
      </c>
      <c r="M11" s="83"/>
      <c r="N11" s="63"/>
      <c r="O11" s="86" t="s">
        <v>231</v>
      </c>
      <c r="P11" s="88">
        <v>43601.77847222222</v>
      </c>
      <c r="Q11" s="86" t="s">
        <v>238</v>
      </c>
      <c r="R11" s="86"/>
      <c r="S11" s="86"/>
      <c r="T11" s="86" t="s">
        <v>312</v>
      </c>
      <c r="U11" s="86"/>
      <c r="V11" s="90" t="s">
        <v>365</v>
      </c>
      <c r="W11" s="88">
        <v>43601.77847222222</v>
      </c>
      <c r="X11" s="90" t="s">
        <v>376</v>
      </c>
      <c r="Y11" s="86"/>
      <c r="Z11" s="86"/>
      <c r="AA11" s="92" t="s">
        <v>420</v>
      </c>
      <c r="AB11" s="86"/>
      <c r="AC11" s="86" t="b">
        <v>0</v>
      </c>
      <c r="AD11" s="86">
        <v>0</v>
      </c>
      <c r="AE11" s="92" t="s">
        <v>459</v>
      </c>
      <c r="AF11" s="86" t="b">
        <v>0</v>
      </c>
      <c r="AG11" s="86" t="s">
        <v>461</v>
      </c>
      <c r="AH11" s="86"/>
      <c r="AI11" s="92" t="s">
        <v>459</v>
      </c>
      <c r="AJ11" s="86" t="b">
        <v>0</v>
      </c>
      <c r="AK11" s="86">
        <v>2</v>
      </c>
      <c r="AL11" s="92" t="s">
        <v>433</v>
      </c>
      <c r="AM11" s="86" t="s">
        <v>466</v>
      </c>
      <c r="AN11" s="86" t="b">
        <v>0</v>
      </c>
      <c r="AO11" s="92" t="s">
        <v>433</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2</v>
      </c>
      <c r="BD11" s="51"/>
      <c r="BE11" s="52"/>
      <c r="BF11" s="51"/>
      <c r="BG11" s="52"/>
      <c r="BH11" s="51"/>
      <c r="BI11" s="52"/>
      <c r="BJ11" s="51"/>
      <c r="BK11" s="52"/>
      <c r="BL11" s="51"/>
    </row>
    <row r="12" spans="1:64" ht="30">
      <c r="A12" s="84" t="s">
        <v>217</v>
      </c>
      <c r="B12" s="84" t="s">
        <v>221</v>
      </c>
      <c r="C12" s="53" t="s">
        <v>1063</v>
      </c>
      <c r="D12" s="54">
        <v>5.333333333333334</v>
      </c>
      <c r="E12" s="65" t="s">
        <v>136</v>
      </c>
      <c r="F12" s="55">
        <v>30.142857142857142</v>
      </c>
      <c r="G12" s="53"/>
      <c r="H12" s="57"/>
      <c r="I12" s="56"/>
      <c r="J12" s="56"/>
      <c r="K12" s="36" t="s">
        <v>65</v>
      </c>
      <c r="L12" s="83">
        <v>12</v>
      </c>
      <c r="M12" s="83"/>
      <c r="N12" s="63"/>
      <c r="O12" s="86" t="s">
        <v>231</v>
      </c>
      <c r="P12" s="88">
        <v>43601.77847222222</v>
      </c>
      <c r="Q12" s="86" t="s">
        <v>238</v>
      </c>
      <c r="R12" s="86"/>
      <c r="S12" s="86"/>
      <c r="T12" s="86" t="s">
        <v>312</v>
      </c>
      <c r="U12" s="86"/>
      <c r="V12" s="90" t="s">
        <v>365</v>
      </c>
      <c r="W12" s="88">
        <v>43601.77847222222</v>
      </c>
      <c r="X12" s="90" t="s">
        <v>376</v>
      </c>
      <c r="Y12" s="86"/>
      <c r="Z12" s="86"/>
      <c r="AA12" s="92" t="s">
        <v>420</v>
      </c>
      <c r="AB12" s="86"/>
      <c r="AC12" s="86" t="b">
        <v>0</v>
      </c>
      <c r="AD12" s="86">
        <v>0</v>
      </c>
      <c r="AE12" s="92" t="s">
        <v>459</v>
      </c>
      <c r="AF12" s="86" t="b">
        <v>0</v>
      </c>
      <c r="AG12" s="86" t="s">
        <v>461</v>
      </c>
      <c r="AH12" s="86"/>
      <c r="AI12" s="92" t="s">
        <v>459</v>
      </c>
      <c r="AJ12" s="86" t="b">
        <v>0</v>
      </c>
      <c r="AK12" s="86">
        <v>2</v>
      </c>
      <c r="AL12" s="92" t="s">
        <v>433</v>
      </c>
      <c r="AM12" s="86" t="s">
        <v>466</v>
      </c>
      <c r="AN12" s="86" t="b">
        <v>0</v>
      </c>
      <c r="AO12" s="92" t="s">
        <v>433</v>
      </c>
      <c r="AP12" s="86" t="s">
        <v>176</v>
      </c>
      <c r="AQ12" s="86">
        <v>0</v>
      </c>
      <c r="AR12" s="86">
        <v>0</v>
      </c>
      <c r="AS12" s="86"/>
      <c r="AT12" s="86"/>
      <c r="AU12" s="86"/>
      <c r="AV12" s="86"/>
      <c r="AW12" s="86"/>
      <c r="AX12" s="86"/>
      <c r="AY12" s="86"/>
      <c r="AZ12" s="86"/>
      <c r="BA12">
        <v>2</v>
      </c>
      <c r="BB12" s="85" t="str">
        <f>REPLACE(INDEX(GroupVertices[Group],MATCH(Edges[[#This Row],[Vertex 1]],GroupVertices[Vertex],0)),1,1,"")</f>
        <v>3</v>
      </c>
      <c r="BC12" s="85" t="str">
        <f>REPLACE(INDEX(GroupVertices[Group],MATCH(Edges[[#This Row],[Vertex 2]],GroupVertices[Vertex],0)),1,1,"")</f>
        <v>1</v>
      </c>
      <c r="BD12" s="51">
        <v>1</v>
      </c>
      <c r="BE12" s="52">
        <v>4.761904761904762</v>
      </c>
      <c r="BF12" s="51">
        <v>0</v>
      </c>
      <c r="BG12" s="52">
        <v>0</v>
      </c>
      <c r="BH12" s="51">
        <v>0</v>
      </c>
      <c r="BI12" s="52">
        <v>0</v>
      </c>
      <c r="BJ12" s="51">
        <v>20</v>
      </c>
      <c r="BK12" s="52">
        <v>95.23809523809524</v>
      </c>
      <c r="BL12" s="51">
        <v>21</v>
      </c>
    </row>
    <row r="13" spans="1:64" ht="15">
      <c r="A13" s="84" t="s">
        <v>217</v>
      </c>
      <c r="B13" s="84" t="s">
        <v>220</v>
      </c>
      <c r="C13" s="53" t="s">
        <v>1062</v>
      </c>
      <c r="D13" s="54">
        <v>3</v>
      </c>
      <c r="E13" s="65" t="s">
        <v>132</v>
      </c>
      <c r="F13" s="55">
        <v>32</v>
      </c>
      <c r="G13" s="53"/>
      <c r="H13" s="57"/>
      <c r="I13" s="56"/>
      <c r="J13" s="56"/>
      <c r="K13" s="36" t="s">
        <v>65</v>
      </c>
      <c r="L13" s="83">
        <v>13</v>
      </c>
      <c r="M13" s="83"/>
      <c r="N13" s="63"/>
      <c r="O13" s="86" t="s">
        <v>231</v>
      </c>
      <c r="P13" s="88">
        <v>43606.70159722222</v>
      </c>
      <c r="Q13" s="86" t="s">
        <v>239</v>
      </c>
      <c r="R13" s="86"/>
      <c r="S13" s="86"/>
      <c r="T13" s="86" t="s">
        <v>313</v>
      </c>
      <c r="U13" s="86"/>
      <c r="V13" s="90" t="s">
        <v>365</v>
      </c>
      <c r="W13" s="88">
        <v>43606.70159722222</v>
      </c>
      <c r="X13" s="90" t="s">
        <v>377</v>
      </c>
      <c r="Y13" s="86"/>
      <c r="Z13" s="86"/>
      <c r="AA13" s="92" t="s">
        <v>421</v>
      </c>
      <c r="AB13" s="86"/>
      <c r="AC13" s="86" t="b">
        <v>0</v>
      </c>
      <c r="AD13" s="86">
        <v>0</v>
      </c>
      <c r="AE13" s="92" t="s">
        <v>459</v>
      </c>
      <c r="AF13" s="86" t="b">
        <v>0</v>
      </c>
      <c r="AG13" s="86" t="s">
        <v>461</v>
      </c>
      <c r="AH13" s="86"/>
      <c r="AI13" s="92" t="s">
        <v>459</v>
      </c>
      <c r="AJ13" s="86" t="b">
        <v>0</v>
      </c>
      <c r="AK13" s="86">
        <v>2</v>
      </c>
      <c r="AL13" s="92" t="s">
        <v>439</v>
      </c>
      <c r="AM13" s="86" t="s">
        <v>466</v>
      </c>
      <c r="AN13" s="86" t="b">
        <v>0</v>
      </c>
      <c r="AO13" s="92" t="s">
        <v>439</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20</v>
      </c>
      <c r="BK13" s="52">
        <v>100</v>
      </c>
      <c r="BL13" s="51">
        <v>20</v>
      </c>
    </row>
    <row r="14" spans="1:64" ht="30">
      <c r="A14" s="84" t="s">
        <v>217</v>
      </c>
      <c r="B14" s="84" t="s">
        <v>221</v>
      </c>
      <c r="C14" s="53" t="s">
        <v>1063</v>
      </c>
      <c r="D14" s="54">
        <v>5.333333333333334</v>
      </c>
      <c r="E14" s="65" t="s">
        <v>136</v>
      </c>
      <c r="F14" s="55">
        <v>30.142857142857142</v>
      </c>
      <c r="G14" s="53"/>
      <c r="H14" s="57"/>
      <c r="I14" s="56"/>
      <c r="J14" s="56"/>
      <c r="K14" s="36" t="s">
        <v>65</v>
      </c>
      <c r="L14" s="83">
        <v>14</v>
      </c>
      <c r="M14" s="83"/>
      <c r="N14" s="63"/>
      <c r="O14" s="86" t="s">
        <v>231</v>
      </c>
      <c r="P14" s="88">
        <v>43606.70159722222</v>
      </c>
      <c r="Q14" s="86" t="s">
        <v>239</v>
      </c>
      <c r="R14" s="86"/>
      <c r="S14" s="86"/>
      <c r="T14" s="86" t="s">
        <v>313</v>
      </c>
      <c r="U14" s="86"/>
      <c r="V14" s="90" t="s">
        <v>365</v>
      </c>
      <c r="W14" s="88">
        <v>43606.70159722222</v>
      </c>
      <c r="X14" s="90" t="s">
        <v>377</v>
      </c>
      <c r="Y14" s="86"/>
      <c r="Z14" s="86"/>
      <c r="AA14" s="92" t="s">
        <v>421</v>
      </c>
      <c r="AB14" s="86"/>
      <c r="AC14" s="86" t="b">
        <v>0</v>
      </c>
      <c r="AD14" s="86">
        <v>0</v>
      </c>
      <c r="AE14" s="92" t="s">
        <v>459</v>
      </c>
      <c r="AF14" s="86" t="b">
        <v>0</v>
      </c>
      <c r="AG14" s="86" t="s">
        <v>461</v>
      </c>
      <c r="AH14" s="86"/>
      <c r="AI14" s="92" t="s">
        <v>459</v>
      </c>
      <c r="AJ14" s="86" t="b">
        <v>0</v>
      </c>
      <c r="AK14" s="86">
        <v>2</v>
      </c>
      <c r="AL14" s="92" t="s">
        <v>439</v>
      </c>
      <c r="AM14" s="86" t="s">
        <v>466</v>
      </c>
      <c r="AN14" s="86" t="b">
        <v>0</v>
      </c>
      <c r="AO14" s="92" t="s">
        <v>439</v>
      </c>
      <c r="AP14" s="86" t="s">
        <v>176</v>
      </c>
      <c r="AQ14" s="86">
        <v>0</v>
      </c>
      <c r="AR14" s="86">
        <v>0</v>
      </c>
      <c r="AS14" s="86"/>
      <c r="AT14" s="86"/>
      <c r="AU14" s="86"/>
      <c r="AV14" s="86"/>
      <c r="AW14" s="86"/>
      <c r="AX14" s="86"/>
      <c r="AY14" s="86"/>
      <c r="AZ14" s="86"/>
      <c r="BA14">
        <v>2</v>
      </c>
      <c r="BB14" s="85" t="str">
        <f>REPLACE(INDEX(GroupVertices[Group],MATCH(Edges[[#This Row],[Vertex 1]],GroupVertices[Vertex],0)),1,1,"")</f>
        <v>3</v>
      </c>
      <c r="BC14" s="85" t="str">
        <f>REPLACE(INDEX(GroupVertices[Group],MATCH(Edges[[#This Row],[Vertex 2]],GroupVertices[Vertex],0)),1,1,"")</f>
        <v>1</v>
      </c>
      <c r="BD14" s="51"/>
      <c r="BE14" s="52"/>
      <c r="BF14" s="51"/>
      <c r="BG14" s="52"/>
      <c r="BH14" s="51"/>
      <c r="BI14" s="52"/>
      <c r="BJ14" s="51"/>
      <c r="BK14" s="52"/>
      <c r="BL14" s="51"/>
    </row>
    <row r="15" spans="1:64" ht="15">
      <c r="A15" s="84" t="s">
        <v>218</v>
      </c>
      <c r="B15" s="84" t="s">
        <v>221</v>
      </c>
      <c r="C15" s="53" t="s">
        <v>1062</v>
      </c>
      <c r="D15" s="54">
        <v>3</v>
      </c>
      <c r="E15" s="65" t="s">
        <v>132</v>
      </c>
      <c r="F15" s="55">
        <v>32</v>
      </c>
      <c r="G15" s="53"/>
      <c r="H15" s="57"/>
      <c r="I15" s="56"/>
      <c r="J15" s="56"/>
      <c r="K15" s="36" t="s">
        <v>65</v>
      </c>
      <c r="L15" s="83">
        <v>15</v>
      </c>
      <c r="M15" s="83"/>
      <c r="N15" s="63"/>
      <c r="O15" s="86" t="s">
        <v>231</v>
      </c>
      <c r="P15" s="88">
        <v>43606.77119212963</v>
      </c>
      <c r="Q15" s="86" t="s">
        <v>240</v>
      </c>
      <c r="R15" s="86"/>
      <c r="S15" s="86"/>
      <c r="T15" s="86" t="s">
        <v>314</v>
      </c>
      <c r="U15" s="86"/>
      <c r="V15" s="90" t="s">
        <v>366</v>
      </c>
      <c r="W15" s="88">
        <v>43606.77119212963</v>
      </c>
      <c r="X15" s="90" t="s">
        <v>378</v>
      </c>
      <c r="Y15" s="86"/>
      <c r="Z15" s="86"/>
      <c r="AA15" s="92" t="s">
        <v>422</v>
      </c>
      <c r="AB15" s="86"/>
      <c r="AC15" s="86" t="b">
        <v>0</v>
      </c>
      <c r="AD15" s="86">
        <v>0</v>
      </c>
      <c r="AE15" s="92" t="s">
        <v>459</v>
      </c>
      <c r="AF15" s="86" t="b">
        <v>0</v>
      </c>
      <c r="AG15" s="86" t="s">
        <v>461</v>
      </c>
      <c r="AH15" s="86"/>
      <c r="AI15" s="92" t="s">
        <v>459</v>
      </c>
      <c r="AJ15" s="86" t="b">
        <v>0</v>
      </c>
      <c r="AK15" s="86">
        <v>1</v>
      </c>
      <c r="AL15" s="92" t="s">
        <v>453</v>
      </c>
      <c r="AM15" s="86" t="s">
        <v>467</v>
      </c>
      <c r="AN15" s="86" t="b">
        <v>0</v>
      </c>
      <c r="AO15" s="92" t="s">
        <v>453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21</v>
      </c>
      <c r="BK15" s="52">
        <v>100</v>
      </c>
      <c r="BL15" s="51">
        <v>21</v>
      </c>
    </row>
    <row r="16" spans="1:64" ht="15">
      <c r="A16" s="84" t="s">
        <v>219</v>
      </c>
      <c r="B16" s="84" t="s">
        <v>219</v>
      </c>
      <c r="C16" s="53" t="s">
        <v>1062</v>
      </c>
      <c r="D16" s="54">
        <v>3</v>
      </c>
      <c r="E16" s="65" t="s">
        <v>132</v>
      </c>
      <c r="F16" s="55">
        <v>32</v>
      </c>
      <c r="G16" s="53"/>
      <c r="H16" s="57"/>
      <c r="I16" s="56"/>
      <c r="J16" s="56"/>
      <c r="K16" s="36" t="s">
        <v>65</v>
      </c>
      <c r="L16" s="83">
        <v>16</v>
      </c>
      <c r="M16" s="83"/>
      <c r="N16" s="63"/>
      <c r="O16" s="86" t="s">
        <v>176</v>
      </c>
      <c r="P16" s="88">
        <v>43608.60417824074</v>
      </c>
      <c r="Q16" s="86" t="s">
        <v>241</v>
      </c>
      <c r="R16" s="90" t="s">
        <v>277</v>
      </c>
      <c r="S16" s="86" t="s">
        <v>302</v>
      </c>
      <c r="T16" s="86" t="s">
        <v>315</v>
      </c>
      <c r="U16" s="90" t="s">
        <v>341</v>
      </c>
      <c r="V16" s="90" t="s">
        <v>341</v>
      </c>
      <c r="W16" s="88">
        <v>43608.60417824074</v>
      </c>
      <c r="X16" s="90" t="s">
        <v>379</v>
      </c>
      <c r="Y16" s="86"/>
      <c r="Z16" s="86"/>
      <c r="AA16" s="92" t="s">
        <v>423</v>
      </c>
      <c r="AB16" s="86"/>
      <c r="AC16" s="86" t="b">
        <v>0</v>
      </c>
      <c r="AD16" s="86">
        <v>0</v>
      </c>
      <c r="AE16" s="92" t="s">
        <v>459</v>
      </c>
      <c r="AF16" s="86" t="b">
        <v>0</v>
      </c>
      <c r="AG16" s="86" t="s">
        <v>461</v>
      </c>
      <c r="AH16" s="86"/>
      <c r="AI16" s="92" t="s">
        <v>459</v>
      </c>
      <c r="AJ16" s="86" t="b">
        <v>0</v>
      </c>
      <c r="AK16" s="86">
        <v>0</v>
      </c>
      <c r="AL16" s="92" t="s">
        <v>459</v>
      </c>
      <c r="AM16" s="86" t="s">
        <v>468</v>
      </c>
      <c r="AN16" s="86" t="b">
        <v>0</v>
      </c>
      <c r="AO16" s="92" t="s">
        <v>423</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2</v>
      </c>
      <c r="BE16" s="52">
        <v>7.142857142857143</v>
      </c>
      <c r="BF16" s="51">
        <v>0</v>
      </c>
      <c r="BG16" s="52">
        <v>0</v>
      </c>
      <c r="BH16" s="51">
        <v>0</v>
      </c>
      <c r="BI16" s="52">
        <v>0</v>
      </c>
      <c r="BJ16" s="51">
        <v>26</v>
      </c>
      <c r="BK16" s="52">
        <v>92.85714285714286</v>
      </c>
      <c r="BL16" s="51">
        <v>28</v>
      </c>
    </row>
    <row r="17" spans="1:64" ht="15">
      <c r="A17" s="84" t="s">
        <v>220</v>
      </c>
      <c r="B17" s="84" t="s">
        <v>227</v>
      </c>
      <c r="C17" s="53" t="s">
        <v>1062</v>
      </c>
      <c r="D17" s="54">
        <v>3</v>
      </c>
      <c r="E17" s="65" t="s">
        <v>132</v>
      </c>
      <c r="F17" s="55">
        <v>32</v>
      </c>
      <c r="G17" s="53"/>
      <c r="H17" s="57"/>
      <c r="I17" s="56"/>
      <c r="J17" s="56"/>
      <c r="K17" s="36" t="s">
        <v>65</v>
      </c>
      <c r="L17" s="83">
        <v>17</v>
      </c>
      <c r="M17" s="83"/>
      <c r="N17" s="63"/>
      <c r="O17" s="86" t="s">
        <v>231</v>
      </c>
      <c r="P17" s="88">
        <v>43600.74600694444</v>
      </c>
      <c r="Q17" s="86" t="s">
        <v>242</v>
      </c>
      <c r="R17" s="86"/>
      <c r="S17" s="86"/>
      <c r="T17" s="86" t="s">
        <v>316</v>
      </c>
      <c r="U17" s="86"/>
      <c r="V17" s="90" t="s">
        <v>367</v>
      </c>
      <c r="W17" s="88">
        <v>43600.74600694444</v>
      </c>
      <c r="X17" s="90" t="s">
        <v>380</v>
      </c>
      <c r="Y17" s="86"/>
      <c r="Z17" s="86"/>
      <c r="AA17" s="92" t="s">
        <v>424</v>
      </c>
      <c r="AB17" s="86"/>
      <c r="AC17" s="86" t="b">
        <v>0</v>
      </c>
      <c r="AD17" s="86">
        <v>0</v>
      </c>
      <c r="AE17" s="92" t="s">
        <v>459</v>
      </c>
      <c r="AF17" s="86" t="b">
        <v>0</v>
      </c>
      <c r="AG17" s="86" t="s">
        <v>461</v>
      </c>
      <c r="AH17" s="86"/>
      <c r="AI17" s="92" t="s">
        <v>459</v>
      </c>
      <c r="AJ17" s="86" t="b">
        <v>0</v>
      </c>
      <c r="AK17" s="86">
        <v>1</v>
      </c>
      <c r="AL17" s="92" t="s">
        <v>425</v>
      </c>
      <c r="AM17" s="86" t="s">
        <v>463</v>
      </c>
      <c r="AN17" s="86" t="b">
        <v>0</v>
      </c>
      <c r="AO17" s="92" t="s">
        <v>425</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1</v>
      </c>
      <c r="BE17" s="52">
        <v>3.5714285714285716</v>
      </c>
      <c r="BF17" s="51">
        <v>0</v>
      </c>
      <c r="BG17" s="52">
        <v>0</v>
      </c>
      <c r="BH17" s="51">
        <v>0</v>
      </c>
      <c r="BI17" s="52">
        <v>0</v>
      </c>
      <c r="BJ17" s="51">
        <v>27</v>
      </c>
      <c r="BK17" s="52">
        <v>96.42857142857143</v>
      </c>
      <c r="BL17" s="51">
        <v>28</v>
      </c>
    </row>
    <row r="18" spans="1:64" ht="15">
      <c r="A18" s="84" t="s">
        <v>221</v>
      </c>
      <c r="B18" s="84" t="s">
        <v>227</v>
      </c>
      <c r="C18" s="53" t="s">
        <v>1062</v>
      </c>
      <c r="D18" s="54">
        <v>3</v>
      </c>
      <c r="E18" s="65" t="s">
        <v>132</v>
      </c>
      <c r="F18" s="55">
        <v>32</v>
      </c>
      <c r="G18" s="53"/>
      <c r="H18" s="57"/>
      <c r="I18" s="56"/>
      <c r="J18" s="56"/>
      <c r="K18" s="36" t="s">
        <v>65</v>
      </c>
      <c r="L18" s="83">
        <v>18</v>
      </c>
      <c r="M18" s="83"/>
      <c r="N18" s="63"/>
      <c r="O18" s="86" t="s">
        <v>231</v>
      </c>
      <c r="P18" s="88">
        <v>43600.714641203704</v>
      </c>
      <c r="Q18" s="86" t="s">
        <v>243</v>
      </c>
      <c r="R18" s="90" t="s">
        <v>278</v>
      </c>
      <c r="S18" s="86" t="s">
        <v>304</v>
      </c>
      <c r="T18" s="86" t="s">
        <v>317</v>
      </c>
      <c r="U18" s="90" t="s">
        <v>342</v>
      </c>
      <c r="V18" s="90" t="s">
        <v>342</v>
      </c>
      <c r="W18" s="88">
        <v>43600.714641203704</v>
      </c>
      <c r="X18" s="90" t="s">
        <v>381</v>
      </c>
      <c r="Y18" s="86"/>
      <c r="Z18" s="86"/>
      <c r="AA18" s="92" t="s">
        <v>425</v>
      </c>
      <c r="AB18" s="86"/>
      <c r="AC18" s="86" t="b">
        <v>0</v>
      </c>
      <c r="AD18" s="86">
        <v>3</v>
      </c>
      <c r="AE18" s="92" t="s">
        <v>459</v>
      </c>
      <c r="AF18" s="86" t="b">
        <v>0</v>
      </c>
      <c r="AG18" s="86" t="s">
        <v>461</v>
      </c>
      <c r="AH18" s="86"/>
      <c r="AI18" s="92" t="s">
        <v>459</v>
      </c>
      <c r="AJ18" s="86" t="b">
        <v>0</v>
      </c>
      <c r="AK18" s="86">
        <v>1</v>
      </c>
      <c r="AL18" s="92" t="s">
        <v>459</v>
      </c>
      <c r="AM18" s="86" t="s">
        <v>469</v>
      </c>
      <c r="AN18" s="86" t="b">
        <v>0</v>
      </c>
      <c r="AO18" s="92" t="s">
        <v>425</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3</v>
      </c>
      <c r="BD18" s="51">
        <v>2</v>
      </c>
      <c r="BE18" s="52">
        <v>4.3478260869565215</v>
      </c>
      <c r="BF18" s="51">
        <v>0</v>
      </c>
      <c r="BG18" s="52">
        <v>0</v>
      </c>
      <c r="BH18" s="51">
        <v>0</v>
      </c>
      <c r="BI18" s="52">
        <v>0</v>
      </c>
      <c r="BJ18" s="51">
        <v>44</v>
      </c>
      <c r="BK18" s="52">
        <v>95.65217391304348</v>
      </c>
      <c r="BL18" s="51">
        <v>46</v>
      </c>
    </row>
    <row r="19" spans="1:64" ht="15">
      <c r="A19" s="84" t="s">
        <v>221</v>
      </c>
      <c r="B19" s="84" t="s">
        <v>228</v>
      </c>
      <c r="C19" s="53" t="s">
        <v>1062</v>
      </c>
      <c r="D19" s="54">
        <v>3</v>
      </c>
      <c r="E19" s="65" t="s">
        <v>132</v>
      </c>
      <c r="F19" s="55">
        <v>32</v>
      </c>
      <c r="G19" s="53"/>
      <c r="H19" s="57"/>
      <c r="I19" s="56"/>
      <c r="J19" s="56"/>
      <c r="K19" s="36" t="s">
        <v>65</v>
      </c>
      <c r="L19" s="83">
        <v>19</v>
      </c>
      <c r="M19" s="83"/>
      <c r="N19" s="63"/>
      <c r="O19" s="86" t="s">
        <v>231</v>
      </c>
      <c r="P19" s="88">
        <v>43600.938414351855</v>
      </c>
      <c r="Q19" s="86" t="s">
        <v>244</v>
      </c>
      <c r="R19" s="86"/>
      <c r="S19" s="86"/>
      <c r="T19" s="86" t="s">
        <v>318</v>
      </c>
      <c r="U19" s="90" t="s">
        <v>343</v>
      </c>
      <c r="V19" s="90" t="s">
        <v>343</v>
      </c>
      <c r="W19" s="88">
        <v>43600.938414351855</v>
      </c>
      <c r="X19" s="90" t="s">
        <v>382</v>
      </c>
      <c r="Y19" s="86"/>
      <c r="Z19" s="86"/>
      <c r="AA19" s="92" t="s">
        <v>426</v>
      </c>
      <c r="AB19" s="86"/>
      <c r="AC19" s="86" t="b">
        <v>0</v>
      </c>
      <c r="AD19" s="86">
        <v>3</v>
      </c>
      <c r="AE19" s="92" t="s">
        <v>459</v>
      </c>
      <c r="AF19" s="86" t="b">
        <v>0</v>
      </c>
      <c r="AG19" s="86" t="s">
        <v>461</v>
      </c>
      <c r="AH19" s="86"/>
      <c r="AI19" s="92" t="s">
        <v>459</v>
      </c>
      <c r="AJ19" s="86" t="b">
        <v>0</v>
      </c>
      <c r="AK19" s="86">
        <v>2</v>
      </c>
      <c r="AL19" s="92" t="s">
        <v>459</v>
      </c>
      <c r="AM19" s="86" t="s">
        <v>469</v>
      </c>
      <c r="AN19" s="86" t="b">
        <v>0</v>
      </c>
      <c r="AO19" s="92" t="s">
        <v>426</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15">
      <c r="A20" s="84" t="s">
        <v>221</v>
      </c>
      <c r="B20" s="84" t="s">
        <v>229</v>
      </c>
      <c r="C20" s="53" t="s">
        <v>1062</v>
      </c>
      <c r="D20" s="54">
        <v>3</v>
      </c>
      <c r="E20" s="65" t="s">
        <v>132</v>
      </c>
      <c r="F20" s="55">
        <v>32</v>
      </c>
      <c r="G20" s="53"/>
      <c r="H20" s="57"/>
      <c r="I20" s="56"/>
      <c r="J20" s="56"/>
      <c r="K20" s="36" t="s">
        <v>65</v>
      </c>
      <c r="L20" s="83">
        <v>20</v>
      </c>
      <c r="M20" s="83"/>
      <c r="N20" s="63"/>
      <c r="O20" s="86" t="s">
        <v>231</v>
      </c>
      <c r="P20" s="88">
        <v>43600.938414351855</v>
      </c>
      <c r="Q20" s="86" t="s">
        <v>244</v>
      </c>
      <c r="R20" s="86"/>
      <c r="S20" s="86"/>
      <c r="T20" s="86" t="s">
        <v>318</v>
      </c>
      <c r="U20" s="90" t="s">
        <v>343</v>
      </c>
      <c r="V20" s="90" t="s">
        <v>343</v>
      </c>
      <c r="W20" s="88">
        <v>43600.938414351855</v>
      </c>
      <c r="X20" s="90" t="s">
        <v>382</v>
      </c>
      <c r="Y20" s="86"/>
      <c r="Z20" s="86"/>
      <c r="AA20" s="92" t="s">
        <v>426</v>
      </c>
      <c r="AB20" s="86"/>
      <c r="AC20" s="86" t="b">
        <v>0</v>
      </c>
      <c r="AD20" s="86">
        <v>3</v>
      </c>
      <c r="AE20" s="92" t="s">
        <v>459</v>
      </c>
      <c r="AF20" s="86" t="b">
        <v>0</v>
      </c>
      <c r="AG20" s="86" t="s">
        <v>461</v>
      </c>
      <c r="AH20" s="86"/>
      <c r="AI20" s="92" t="s">
        <v>459</v>
      </c>
      <c r="AJ20" s="86" t="b">
        <v>0</v>
      </c>
      <c r="AK20" s="86">
        <v>2</v>
      </c>
      <c r="AL20" s="92" t="s">
        <v>459</v>
      </c>
      <c r="AM20" s="86" t="s">
        <v>469</v>
      </c>
      <c r="AN20" s="86" t="b">
        <v>0</v>
      </c>
      <c r="AO20" s="92" t="s">
        <v>426</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15">
      <c r="A21" s="84" t="s">
        <v>222</v>
      </c>
      <c r="B21" s="84" t="s">
        <v>221</v>
      </c>
      <c r="C21" s="53" t="s">
        <v>1062</v>
      </c>
      <c r="D21" s="54">
        <v>3</v>
      </c>
      <c r="E21" s="65" t="s">
        <v>132</v>
      </c>
      <c r="F21" s="55">
        <v>32</v>
      </c>
      <c r="G21" s="53"/>
      <c r="H21" s="57"/>
      <c r="I21" s="56"/>
      <c r="J21" s="56"/>
      <c r="K21" s="36" t="s">
        <v>66</v>
      </c>
      <c r="L21" s="83">
        <v>21</v>
      </c>
      <c r="M21" s="83"/>
      <c r="N21" s="63"/>
      <c r="O21" s="86" t="s">
        <v>231</v>
      </c>
      <c r="P21" s="88">
        <v>43601.634930555556</v>
      </c>
      <c r="Q21" s="86" t="s">
        <v>245</v>
      </c>
      <c r="R21" s="86"/>
      <c r="S21" s="86"/>
      <c r="T21" s="86" t="s">
        <v>312</v>
      </c>
      <c r="U21" s="86"/>
      <c r="V21" s="90" t="s">
        <v>368</v>
      </c>
      <c r="W21" s="88">
        <v>43601.634930555556</v>
      </c>
      <c r="X21" s="90" t="s">
        <v>383</v>
      </c>
      <c r="Y21" s="86"/>
      <c r="Z21" s="86"/>
      <c r="AA21" s="92" t="s">
        <v>427</v>
      </c>
      <c r="AB21" s="86"/>
      <c r="AC21" s="86" t="b">
        <v>0</v>
      </c>
      <c r="AD21" s="86">
        <v>0</v>
      </c>
      <c r="AE21" s="92" t="s">
        <v>459</v>
      </c>
      <c r="AF21" s="86" t="b">
        <v>0</v>
      </c>
      <c r="AG21" s="86" t="s">
        <v>461</v>
      </c>
      <c r="AH21" s="86"/>
      <c r="AI21" s="92" t="s">
        <v>459</v>
      </c>
      <c r="AJ21" s="86" t="b">
        <v>0</v>
      </c>
      <c r="AK21" s="86">
        <v>1</v>
      </c>
      <c r="AL21" s="92" t="s">
        <v>428</v>
      </c>
      <c r="AM21" s="86" t="s">
        <v>466</v>
      </c>
      <c r="AN21" s="86" t="b">
        <v>0</v>
      </c>
      <c r="AO21" s="92" t="s">
        <v>428</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5.555555555555555</v>
      </c>
      <c r="BF21" s="51">
        <v>0</v>
      </c>
      <c r="BG21" s="52">
        <v>0</v>
      </c>
      <c r="BH21" s="51">
        <v>0</v>
      </c>
      <c r="BI21" s="52">
        <v>0</v>
      </c>
      <c r="BJ21" s="51">
        <v>17</v>
      </c>
      <c r="BK21" s="52">
        <v>94.44444444444444</v>
      </c>
      <c r="BL21" s="51">
        <v>18</v>
      </c>
    </row>
    <row r="22" spans="1:64" ht="15">
      <c r="A22" s="84" t="s">
        <v>221</v>
      </c>
      <c r="B22" s="84" t="s">
        <v>222</v>
      </c>
      <c r="C22" s="53" t="s">
        <v>1062</v>
      </c>
      <c r="D22" s="54">
        <v>3</v>
      </c>
      <c r="E22" s="65" t="s">
        <v>132</v>
      </c>
      <c r="F22" s="55">
        <v>32</v>
      </c>
      <c r="G22" s="53"/>
      <c r="H22" s="57"/>
      <c r="I22" s="56"/>
      <c r="J22" s="56"/>
      <c r="K22" s="36" t="s">
        <v>66</v>
      </c>
      <c r="L22" s="83">
        <v>22</v>
      </c>
      <c r="M22" s="83"/>
      <c r="N22" s="63"/>
      <c r="O22" s="86" t="s">
        <v>231</v>
      </c>
      <c r="P22" s="88">
        <v>43601.627604166664</v>
      </c>
      <c r="Q22" s="86" t="s">
        <v>246</v>
      </c>
      <c r="R22" s="90" t="s">
        <v>279</v>
      </c>
      <c r="S22" s="86" t="s">
        <v>302</v>
      </c>
      <c r="T22" s="86" t="s">
        <v>312</v>
      </c>
      <c r="U22" s="90" t="s">
        <v>344</v>
      </c>
      <c r="V22" s="90" t="s">
        <v>344</v>
      </c>
      <c r="W22" s="88">
        <v>43601.627604166664</v>
      </c>
      <c r="X22" s="90" t="s">
        <v>384</v>
      </c>
      <c r="Y22" s="86"/>
      <c r="Z22" s="86"/>
      <c r="AA22" s="92" t="s">
        <v>428</v>
      </c>
      <c r="AB22" s="86"/>
      <c r="AC22" s="86" t="b">
        <v>0</v>
      </c>
      <c r="AD22" s="86">
        <v>0</v>
      </c>
      <c r="AE22" s="92" t="s">
        <v>459</v>
      </c>
      <c r="AF22" s="86" t="b">
        <v>0</v>
      </c>
      <c r="AG22" s="86" t="s">
        <v>461</v>
      </c>
      <c r="AH22" s="86"/>
      <c r="AI22" s="92" t="s">
        <v>459</v>
      </c>
      <c r="AJ22" s="86" t="b">
        <v>0</v>
      </c>
      <c r="AK22" s="86">
        <v>1</v>
      </c>
      <c r="AL22" s="92" t="s">
        <v>459</v>
      </c>
      <c r="AM22" s="86" t="s">
        <v>469</v>
      </c>
      <c r="AN22" s="86" t="b">
        <v>0</v>
      </c>
      <c r="AO22" s="92" t="s">
        <v>428</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4.166666666666667</v>
      </c>
      <c r="BF22" s="51">
        <v>0</v>
      </c>
      <c r="BG22" s="52">
        <v>0</v>
      </c>
      <c r="BH22" s="51">
        <v>0</v>
      </c>
      <c r="BI22" s="52">
        <v>0</v>
      </c>
      <c r="BJ22" s="51">
        <v>23</v>
      </c>
      <c r="BK22" s="52">
        <v>95.83333333333333</v>
      </c>
      <c r="BL22" s="51">
        <v>24</v>
      </c>
    </row>
    <row r="23" spans="1:64" ht="30">
      <c r="A23" s="84" t="s">
        <v>223</v>
      </c>
      <c r="B23" s="84" t="s">
        <v>224</v>
      </c>
      <c r="C23" s="53" t="s">
        <v>1063</v>
      </c>
      <c r="D23" s="54">
        <v>5.333333333333334</v>
      </c>
      <c r="E23" s="65" t="s">
        <v>136</v>
      </c>
      <c r="F23" s="55">
        <v>30.142857142857142</v>
      </c>
      <c r="G23" s="53"/>
      <c r="H23" s="57"/>
      <c r="I23" s="56"/>
      <c r="J23" s="56"/>
      <c r="K23" s="36" t="s">
        <v>65</v>
      </c>
      <c r="L23" s="83">
        <v>23</v>
      </c>
      <c r="M23" s="83"/>
      <c r="N23" s="63"/>
      <c r="O23" s="86" t="s">
        <v>231</v>
      </c>
      <c r="P23" s="88">
        <v>43601.29467592593</v>
      </c>
      <c r="Q23" s="86" t="s">
        <v>234</v>
      </c>
      <c r="R23" s="86"/>
      <c r="S23" s="86"/>
      <c r="T23" s="86" t="s">
        <v>308</v>
      </c>
      <c r="U23" s="86"/>
      <c r="V23" s="90" t="s">
        <v>369</v>
      </c>
      <c r="W23" s="88">
        <v>43601.29467592593</v>
      </c>
      <c r="X23" s="90" t="s">
        <v>385</v>
      </c>
      <c r="Y23" s="86"/>
      <c r="Z23" s="86"/>
      <c r="AA23" s="92" t="s">
        <v>429</v>
      </c>
      <c r="AB23" s="86"/>
      <c r="AC23" s="86" t="b">
        <v>0</v>
      </c>
      <c r="AD23" s="86">
        <v>0</v>
      </c>
      <c r="AE23" s="92" t="s">
        <v>459</v>
      </c>
      <c r="AF23" s="86" t="b">
        <v>0</v>
      </c>
      <c r="AG23" s="86" t="s">
        <v>461</v>
      </c>
      <c r="AH23" s="86"/>
      <c r="AI23" s="92" t="s">
        <v>459</v>
      </c>
      <c r="AJ23" s="86" t="b">
        <v>0</v>
      </c>
      <c r="AK23" s="86">
        <v>2</v>
      </c>
      <c r="AL23" s="92" t="s">
        <v>426</v>
      </c>
      <c r="AM23" s="86" t="s">
        <v>470</v>
      </c>
      <c r="AN23" s="86" t="b">
        <v>0</v>
      </c>
      <c r="AO23" s="92" t="s">
        <v>426</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30">
      <c r="A24" s="84" t="s">
        <v>223</v>
      </c>
      <c r="B24" s="84" t="s">
        <v>224</v>
      </c>
      <c r="C24" s="53" t="s">
        <v>1063</v>
      </c>
      <c r="D24" s="54">
        <v>5.333333333333334</v>
      </c>
      <c r="E24" s="65" t="s">
        <v>136</v>
      </c>
      <c r="F24" s="55">
        <v>30.142857142857142</v>
      </c>
      <c r="G24" s="53"/>
      <c r="H24" s="57"/>
      <c r="I24" s="56"/>
      <c r="J24" s="56"/>
      <c r="K24" s="36" t="s">
        <v>65</v>
      </c>
      <c r="L24" s="83">
        <v>24</v>
      </c>
      <c r="M24" s="83"/>
      <c r="N24" s="63"/>
      <c r="O24" s="86" t="s">
        <v>231</v>
      </c>
      <c r="P24" s="88">
        <v>43601.772777777776</v>
      </c>
      <c r="Q24" s="86" t="s">
        <v>238</v>
      </c>
      <c r="R24" s="86"/>
      <c r="S24" s="86"/>
      <c r="T24" s="86" t="s">
        <v>312</v>
      </c>
      <c r="U24" s="86"/>
      <c r="V24" s="90" t="s">
        <v>369</v>
      </c>
      <c r="W24" s="88">
        <v>43601.772777777776</v>
      </c>
      <c r="X24" s="90" t="s">
        <v>386</v>
      </c>
      <c r="Y24" s="86"/>
      <c r="Z24" s="86"/>
      <c r="AA24" s="92" t="s">
        <v>430</v>
      </c>
      <c r="AB24" s="86"/>
      <c r="AC24" s="86" t="b">
        <v>0</v>
      </c>
      <c r="AD24" s="86">
        <v>0</v>
      </c>
      <c r="AE24" s="92" t="s">
        <v>459</v>
      </c>
      <c r="AF24" s="86" t="b">
        <v>0</v>
      </c>
      <c r="AG24" s="86" t="s">
        <v>461</v>
      </c>
      <c r="AH24" s="86"/>
      <c r="AI24" s="92" t="s">
        <v>459</v>
      </c>
      <c r="AJ24" s="86" t="b">
        <v>0</v>
      </c>
      <c r="AK24" s="86">
        <v>2</v>
      </c>
      <c r="AL24" s="92" t="s">
        <v>433</v>
      </c>
      <c r="AM24" s="86" t="s">
        <v>470</v>
      </c>
      <c r="AN24" s="86" t="b">
        <v>0</v>
      </c>
      <c r="AO24" s="92" t="s">
        <v>433</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15">
      <c r="A25" s="84" t="s">
        <v>221</v>
      </c>
      <c r="B25" s="84" t="s">
        <v>224</v>
      </c>
      <c r="C25" s="53" t="s">
        <v>1062</v>
      </c>
      <c r="D25" s="54">
        <v>3</v>
      </c>
      <c r="E25" s="65" t="s">
        <v>132</v>
      </c>
      <c r="F25" s="55">
        <v>32</v>
      </c>
      <c r="G25" s="53"/>
      <c r="H25" s="57"/>
      <c r="I25" s="56"/>
      <c r="J25" s="56"/>
      <c r="K25" s="36" t="s">
        <v>65</v>
      </c>
      <c r="L25" s="83">
        <v>25</v>
      </c>
      <c r="M25" s="83"/>
      <c r="N25" s="63"/>
      <c r="O25" s="86" t="s">
        <v>232</v>
      </c>
      <c r="P25" s="88">
        <v>43600.79167824074</v>
      </c>
      <c r="Q25" s="86" t="s">
        <v>247</v>
      </c>
      <c r="R25" s="90" t="s">
        <v>280</v>
      </c>
      <c r="S25" s="86" t="s">
        <v>305</v>
      </c>
      <c r="T25" s="86" t="s">
        <v>319</v>
      </c>
      <c r="U25" s="90" t="s">
        <v>345</v>
      </c>
      <c r="V25" s="90" t="s">
        <v>345</v>
      </c>
      <c r="W25" s="88">
        <v>43600.79167824074</v>
      </c>
      <c r="X25" s="90" t="s">
        <v>387</v>
      </c>
      <c r="Y25" s="86"/>
      <c r="Z25" s="86"/>
      <c r="AA25" s="92" t="s">
        <v>431</v>
      </c>
      <c r="AB25" s="86"/>
      <c r="AC25" s="86" t="b">
        <v>0</v>
      </c>
      <c r="AD25" s="86">
        <v>4</v>
      </c>
      <c r="AE25" s="92" t="s">
        <v>460</v>
      </c>
      <c r="AF25" s="86" t="b">
        <v>0</v>
      </c>
      <c r="AG25" s="86" t="s">
        <v>461</v>
      </c>
      <c r="AH25" s="86"/>
      <c r="AI25" s="92" t="s">
        <v>459</v>
      </c>
      <c r="AJ25" s="86" t="b">
        <v>0</v>
      </c>
      <c r="AK25" s="86">
        <v>0</v>
      </c>
      <c r="AL25" s="92" t="s">
        <v>459</v>
      </c>
      <c r="AM25" s="86" t="s">
        <v>469</v>
      </c>
      <c r="AN25" s="86" t="b">
        <v>0</v>
      </c>
      <c r="AO25" s="92" t="s">
        <v>431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2</v>
      </c>
      <c r="BD25" s="51">
        <v>0</v>
      </c>
      <c r="BE25" s="52">
        <v>0</v>
      </c>
      <c r="BF25" s="51">
        <v>0</v>
      </c>
      <c r="BG25" s="52">
        <v>0</v>
      </c>
      <c r="BH25" s="51">
        <v>0</v>
      </c>
      <c r="BI25" s="52">
        <v>0</v>
      </c>
      <c r="BJ25" s="51">
        <v>42</v>
      </c>
      <c r="BK25" s="52">
        <v>100</v>
      </c>
      <c r="BL25" s="51">
        <v>42</v>
      </c>
    </row>
    <row r="26" spans="1:64" ht="30">
      <c r="A26" s="84" t="s">
        <v>221</v>
      </c>
      <c r="B26" s="84" t="s">
        <v>224</v>
      </c>
      <c r="C26" s="53" t="s">
        <v>1064</v>
      </c>
      <c r="D26" s="54">
        <v>7.666666666666667</v>
      </c>
      <c r="E26" s="65" t="s">
        <v>136</v>
      </c>
      <c r="F26" s="55">
        <v>28.285714285714285</v>
      </c>
      <c r="G26" s="53"/>
      <c r="H26" s="57"/>
      <c r="I26" s="56"/>
      <c r="J26" s="56"/>
      <c r="K26" s="36" t="s">
        <v>65</v>
      </c>
      <c r="L26" s="83">
        <v>26</v>
      </c>
      <c r="M26" s="83"/>
      <c r="N26" s="63"/>
      <c r="O26" s="86" t="s">
        <v>231</v>
      </c>
      <c r="P26" s="88">
        <v>43600.938414351855</v>
      </c>
      <c r="Q26" s="86" t="s">
        <v>244</v>
      </c>
      <c r="R26" s="86"/>
      <c r="S26" s="86"/>
      <c r="T26" s="86" t="s">
        <v>318</v>
      </c>
      <c r="U26" s="90" t="s">
        <v>343</v>
      </c>
      <c r="V26" s="90" t="s">
        <v>343</v>
      </c>
      <c r="W26" s="88">
        <v>43600.938414351855</v>
      </c>
      <c r="X26" s="90" t="s">
        <v>382</v>
      </c>
      <c r="Y26" s="86"/>
      <c r="Z26" s="86"/>
      <c r="AA26" s="92" t="s">
        <v>426</v>
      </c>
      <c r="AB26" s="86"/>
      <c r="AC26" s="86" t="b">
        <v>0</v>
      </c>
      <c r="AD26" s="86">
        <v>3</v>
      </c>
      <c r="AE26" s="92" t="s">
        <v>459</v>
      </c>
      <c r="AF26" s="86" t="b">
        <v>0</v>
      </c>
      <c r="AG26" s="86" t="s">
        <v>461</v>
      </c>
      <c r="AH26" s="86"/>
      <c r="AI26" s="92" t="s">
        <v>459</v>
      </c>
      <c r="AJ26" s="86" t="b">
        <v>0</v>
      </c>
      <c r="AK26" s="86">
        <v>2</v>
      </c>
      <c r="AL26" s="92" t="s">
        <v>459</v>
      </c>
      <c r="AM26" s="86" t="s">
        <v>469</v>
      </c>
      <c r="AN26" s="86" t="b">
        <v>0</v>
      </c>
      <c r="AO26" s="92" t="s">
        <v>426</v>
      </c>
      <c r="AP26" s="86" t="s">
        <v>176</v>
      </c>
      <c r="AQ26" s="86">
        <v>0</v>
      </c>
      <c r="AR26" s="86">
        <v>0</v>
      </c>
      <c r="AS26" s="86"/>
      <c r="AT26" s="86"/>
      <c r="AU26" s="86"/>
      <c r="AV26" s="86"/>
      <c r="AW26" s="86"/>
      <c r="AX26" s="86"/>
      <c r="AY26" s="86"/>
      <c r="AZ26" s="86"/>
      <c r="BA26">
        <v>3</v>
      </c>
      <c r="BB26" s="85" t="str">
        <f>REPLACE(INDEX(GroupVertices[Group],MATCH(Edges[[#This Row],[Vertex 1]],GroupVertices[Vertex],0)),1,1,"")</f>
        <v>1</v>
      </c>
      <c r="BC26" s="85" t="str">
        <f>REPLACE(INDEX(GroupVertices[Group],MATCH(Edges[[#This Row],[Vertex 2]],GroupVertices[Vertex],0)),1,1,"")</f>
        <v>2</v>
      </c>
      <c r="BD26" s="51"/>
      <c r="BE26" s="52"/>
      <c r="BF26" s="51"/>
      <c r="BG26" s="52"/>
      <c r="BH26" s="51"/>
      <c r="BI26" s="52"/>
      <c r="BJ26" s="51"/>
      <c r="BK26" s="52"/>
      <c r="BL26" s="51"/>
    </row>
    <row r="27" spans="1:64" ht="30">
      <c r="A27" s="84" t="s">
        <v>221</v>
      </c>
      <c r="B27" s="84" t="s">
        <v>224</v>
      </c>
      <c r="C27" s="53" t="s">
        <v>1064</v>
      </c>
      <c r="D27" s="54">
        <v>7.666666666666667</v>
      </c>
      <c r="E27" s="65" t="s">
        <v>136</v>
      </c>
      <c r="F27" s="55">
        <v>28.285714285714285</v>
      </c>
      <c r="G27" s="53"/>
      <c r="H27" s="57"/>
      <c r="I27" s="56"/>
      <c r="J27" s="56"/>
      <c r="K27" s="36" t="s">
        <v>65</v>
      </c>
      <c r="L27" s="83">
        <v>27</v>
      </c>
      <c r="M27" s="83"/>
      <c r="N27" s="63"/>
      <c r="O27" s="86" t="s">
        <v>231</v>
      </c>
      <c r="P27" s="88">
        <v>43601.4375</v>
      </c>
      <c r="Q27" s="86" t="s">
        <v>248</v>
      </c>
      <c r="R27" s="86"/>
      <c r="S27" s="86"/>
      <c r="T27" s="86" t="s">
        <v>320</v>
      </c>
      <c r="U27" s="86"/>
      <c r="V27" s="90" t="s">
        <v>370</v>
      </c>
      <c r="W27" s="88">
        <v>43601.4375</v>
      </c>
      <c r="X27" s="90" t="s">
        <v>388</v>
      </c>
      <c r="Y27" s="86"/>
      <c r="Z27" s="86"/>
      <c r="AA27" s="92" t="s">
        <v>432</v>
      </c>
      <c r="AB27" s="86"/>
      <c r="AC27" s="86" t="b">
        <v>0</v>
      </c>
      <c r="AD27" s="86">
        <v>1</v>
      </c>
      <c r="AE27" s="92" t="s">
        <v>459</v>
      </c>
      <c r="AF27" s="86" t="b">
        <v>0</v>
      </c>
      <c r="AG27" s="86" t="s">
        <v>461</v>
      </c>
      <c r="AH27" s="86"/>
      <c r="AI27" s="92" t="s">
        <v>459</v>
      </c>
      <c r="AJ27" s="86" t="b">
        <v>0</v>
      </c>
      <c r="AK27" s="86">
        <v>2</v>
      </c>
      <c r="AL27" s="92" t="s">
        <v>459</v>
      </c>
      <c r="AM27" s="86" t="s">
        <v>469</v>
      </c>
      <c r="AN27" s="86" t="b">
        <v>0</v>
      </c>
      <c r="AO27" s="92" t="s">
        <v>432</v>
      </c>
      <c r="AP27" s="86" t="s">
        <v>176</v>
      </c>
      <c r="AQ27" s="86">
        <v>0</v>
      </c>
      <c r="AR27" s="86">
        <v>0</v>
      </c>
      <c r="AS27" s="86"/>
      <c r="AT27" s="86"/>
      <c r="AU27" s="86"/>
      <c r="AV27" s="86"/>
      <c r="AW27" s="86"/>
      <c r="AX27" s="86"/>
      <c r="AY27" s="86"/>
      <c r="AZ27" s="86"/>
      <c r="BA27">
        <v>3</v>
      </c>
      <c r="BB27" s="85" t="str">
        <f>REPLACE(INDEX(GroupVertices[Group],MATCH(Edges[[#This Row],[Vertex 1]],GroupVertices[Vertex],0)),1,1,"")</f>
        <v>1</v>
      </c>
      <c r="BC27" s="85" t="str">
        <f>REPLACE(INDEX(GroupVertices[Group],MATCH(Edges[[#This Row],[Vertex 2]],GroupVertices[Vertex],0)),1,1,"")</f>
        <v>2</v>
      </c>
      <c r="BD27" s="51"/>
      <c r="BE27" s="52"/>
      <c r="BF27" s="51"/>
      <c r="BG27" s="52"/>
      <c r="BH27" s="51"/>
      <c r="BI27" s="52"/>
      <c r="BJ27" s="51"/>
      <c r="BK27" s="52"/>
      <c r="BL27" s="51"/>
    </row>
    <row r="28" spans="1:64" ht="30">
      <c r="A28" s="84" t="s">
        <v>221</v>
      </c>
      <c r="B28" s="84" t="s">
        <v>224</v>
      </c>
      <c r="C28" s="53" t="s">
        <v>1064</v>
      </c>
      <c r="D28" s="54">
        <v>7.666666666666667</v>
      </c>
      <c r="E28" s="65" t="s">
        <v>136</v>
      </c>
      <c r="F28" s="55">
        <v>28.285714285714285</v>
      </c>
      <c r="G28" s="53"/>
      <c r="H28" s="57"/>
      <c r="I28" s="56"/>
      <c r="J28" s="56"/>
      <c r="K28" s="36" t="s">
        <v>65</v>
      </c>
      <c r="L28" s="83">
        <v>28</v>
      </c>
      <c r="M28" s="83"/>
      <c r="N28" s="63"/>
      <c r="O28" s="86" t="s">
        <v>231</v>
      </c>
      <c r="P28" s="88">
        <v>43601.75200231482</v>
      </c>
      <c r="Q28" s="86" t="s">
        <v>249</v>
      </c>
      <c r="R28" s="90" t="s">
        <v>281</v>
      </c>
      <c r="S28" s="86" t="s">
        <v>306</v>
      </c>
      <c r="T28" s="86" t="s">
        <v>321</v>
      </c>
      <c r="U28" s="90" t="s">
        <v>346</v>
      </c>
      <c r="V28" s="90" t="s">
        <v>346</v>
      </c>
      <c r="W28" s="88">
        <v>43601.75200231482</v>
      </c>
      <c r="X28" s="90" t="s">
        <v>389</v>
      </c>
      <c r="Y28" s="86"/>
      <c r="Z28" s="86"/>
      <c r="AA28" s="92" t="s">
        <v>433</v>
      </c>
      <c r="AB28" s="86"/>
      <c r="AC28" s="86" t="b">
        <v>0</v>
      </c>
      <c r="AD28" s="86">
        <v>4</v>
      </c>
      <c r="AE28" s="92" t="s">
        <v>459</v>
      </c>
      <c r="AF28" s="86" t="b">
        <v>0</v>
      </c>
      <c r="AG28" s="86" t="s">
        <v>461</v>
      </c>
      <c r="AH28" s="86"/>
      <c r="AI28" s="92" t="s">
        <v>459</v>
      </c>
      <c r="AJ28" s="86" t="b">
        <v>0</v>
      </c>
      <c r="AK28" s="86">
        <v>2</v>
      </c>
      <c r="AL28" s="92" t="s">
        <v>459</v>
      </c>
      <c r="AM28" s="86" t="s">
        <v>469</v>
      </c>
      <c r="AN28" s="86" t="b">
        <v>0</v>
      </c>
      <c r="AO28" s="92" t="s">
        <v>433</v>
      </c>
      <c r="AP28" s="86" t="s">
        <v>176</v>
      </c>
      <c r="AQ28" s="86">
        <v>0</v>
      </c>
      <c r="AR28" s="86">
        <v>0</v>
      </c>
      <c r="AS28" s="86"/>
      <c r="AT28" s="86"/>
      <c r="AU28" s="86"/>
      <c r="AV28" s="86"/>
      <c r="AW28" s="86"/>
      <c r="AX28" s="86"/>
      <c r="AY28" s="86"/>
      <c r="AZ28" s="86"/>
      <c r="BA28">
        <v>3</v>
      </c>
      <c r="BB28" s="85" t="str">
        <f>REPLACE(INDEX(GroupVertices[Group],MATCH(Edges[[#This Row],[Vertex 1]],GroupVertices[Vertex],0)),1,1,"")</f>
        <v>1</v>
      </c>
      <c r="BC28" s="85" t="str">
        <f>REPLACE(INDEX(GroupVertices[Group],MATCH(Edges[[#This Row],[Vertex 2]],GroupVertices[Vertex],0)),1,1,"")</f>
        <v>2</v>
      </c>
      <c r="BD28" s="51"/>
      <c r="BE28" s="52"/>
      <c r="BF28" s="51"/>
      <c r="BG28" s="52"/>
      <c r="BH28" s="51"/>
      <c r="BI28" s="52"/>
      <c r="BJ28" s="51"/>
      <c r="BK28" s="52"/>
      <c r="BL28" s="51"/>
    </row>
    <row r="29" spans="1:64" ht="30">
      <c r="A29" s="84" t="s">
        <v>223</v>
      </c>
      <c r="B29" s="84" t="s">
        <v>221</v>
      </c>
      <c r="C29" s="53" t="s">
        <v>1064</v>
      </c>
      <c r="D29" s="54">
        <v>7.666666666666667</v>
      </c>
      <c r="E29" s="65" t="s">
        <v>136</v>
      </c>
      <c r="F29" s="55">
        <v>28.285714285714285</v>
      </c>
      <c r="G29" s="53"/>
      <c r="H29" s="57"/>
      <c r="I29" s="56"/>
      <c r="J29" s="56"/>
      <c r="K29" s="36" t="s">
        <v>66</v>
      </c>
      <c r="L29" s="83">
        <v>29</v>
      </c>
      <c r="M29" s="83"/>
      <c r="N29" s="63"/>
      <c r="O29" s="86" t="s">
        <v>231</v>
      </c>
      <c r="P29" s="88">
        <v>43601.29467592593</v>
      </c>
      <c r="Q29" s="86" t="s">
        <v>234</v>
      </c>
      <c r="R29" s="86"/>
      <c r="S29" s="86"/>
      <c r="T29" s="86" t="s">
        <v>308</v>
      </c>
      <c r="U29" s="86"/>
      <c r="V29" s="90" t="s">
        <v>369</v>
      </c>
      <c r="W29" s="88">
        <v>43601.29467592593</v>
      </c>
      <c r="X29" s="90" t="s">
        <v>385</v>
      </c>
      <c r="Y29" s="86"/>
      <c r="Z29" s="86"/>
      <c r="AA29" s="92" t="s">
        <v>429</v>
      </c>
      <c r="AB29" s="86"/>
      <c r="AC29" s="86" t="b">
        <v>0</v>
      </c>
      <c r="AD29" s="86">
        <v>0</v>
      </c>
      <c r="AE29" s="92" t="s">
        <v>459</v>
      </c>
      <c r="AF29" s="86" t="b">
        <v>0</v>
      </c>
      <c r="AG29" s="86" t="s">
        <v>461</v>
      </c>
      <c r="AH29" s="86"/>
      <c r="AI29" s="92" t="s">
        <v>459</v>
      </c>
      <c r="AJ29" s="86" t="b">
        <v>0</v>
      </c>
      <c r="AK29" s="86">
        <v>2</v>
      </c>
      <c r="AL29" s="92" t="s">
        <v>426</v>
      </c>
      <c r="AM29" s="86" t="s">
        <v>470</v>
      </c>
      <c r="AN29" s="86" t="b">
        <v>0</v>
      </c>
      <c r="AO29" s="92" t="s">
        <v>426</v>
      </c>
      <c r="AP29" s="86" t="s">
        <v>176</v>
      </c>
      <c r="AQ29" s="86">
        <v>0</v>
      </c>
      <c r="AR29" s="86">
        <v>0</v>
      </c>
      <c r="AS29" s="86"/>
      <c r="AT29" s="86"/>
      <c r="AU29" s="86"/>
      <c r="AV29" s="86"/>
      <c r="AW29" s="86"/>
      <c r="AX29" s="86"/>
      <c r="AY29" s="86"/>
      <c r="AZ29" s="86"/>
      <c r="BA29">
        <v>3</v>
      </c>
      <c r="BB29" s="85" t="str">
        <f>REPLACE(INDEX(GroupVertices[Group],MATCH(Edges[[#This Row],[Vertex 1]],GroupVertices[Vertex],0)),1,1,"")</f>
        <v>2</v>
      </c>
      <c r="BC29" s="85" t="str">
        <f>REPLACE(INDEX(GroupVertices[Group],MATCH(Edges[[#This Row],[Vertex 2]],GroupVertices[Vertex],0)),1,1,"")</f>
        <v>1</v>
      </c>
      <c r="BD29" s="51">
        <v>0</v>
      </c>
      <c r="BE29" s="52">
        <v>0</v>
      </c>
      <c r="BF29" s="51">
        <v>0</v>
      </c>
      <c r="BG29" s="52">
        <v>0</v>
      </c>
      <c r="BH29" s="51">
        <v>0</v>
      </c>
      <c r="BI29" s="52">
        <v>0</v>
      </c>
      <c r="BJ29" s="51">
        <v>20</v>
      </c>
      <c r="BK29" s="52">
        <v>100</v>
      </c>
      <c r="BL29" s="51">
        <v>20</v>
      </c>
    </row>
    <row r="30" spans="1:64" ht="30">
      <c r="A30" s="84" t="s">
        <v>223</v>
      </c>
      <c r="B30" s="84" t="s">
        <v>221</v>
      </c>
      <c r="C30" s="53" t="s">
        <v>1064</v>
      </c>
      <c r="D30" s="54">
        <v>7.666666666666667</v>
      </c>
      <c r="E30" s="65" t="s">
        <v>136</v>
      </c>
      <c r="F30" s="55">
        <v>28.285714285714285</v>
      </c>
      <c r="G30" s="53"/>
      <c r="H30" s="57"/>
      <c r="I30" s="56"/>
      <c r="J30" s="56"/>
      <c r="K30" s="36" t="s">
        <v>66</v>
      </c>
      <c r="L30" s="83">
        <v>30</v>
      </c>
      <c r="M30" s="83"/>
      <c r="N30" s="63"/>
      <c r="O30" s="86" t="s">
        <v>231</v>
      </c>
      <c r="P30" s="88">
        <v>43601.772777777776</v>
      </c>
      <c r="Q30" s="86" t="s">
        <v>238</v>
      </c>
      <c r="R30" s="86"/>
      <c r="S30" s="86"/>
      <c r="T30" s="86" t="s">
        <v>312</v>
      </c>
      <c r="U30" s="86"/>
      <c r="V30" s="90" t="s">
        <v>369</v>
      </c>
      <c r="W30" s="88">
        <v>43601.772777777776</v>
      </c>
      <c r="X30" s="90" t="s">
        <v>386</v>
      </c>
      <c r="Y30" s="86"/>
      <c r="Z30" s="86"/>
      <c r="AA30" s="92" t="s">
        <v>430</v>
      </c>
      <c r="AB30" s="86"/>
      <c r="AC30" s="86" t="b">
        <v>0</v>
      </c>
      <c r="AD30" s="86">
        <v>0</v>
      </c>
      <c r="AE30" s="92" t="s">
        <v>459</v>
      </c>
      <c r="AF30" s="86" t="b">
        <v>0</v>
      </c>
      <c r="AG30" s="86" t="s">
        <v>461</v>
      </c>
      <c r="AH30" s="86"/>
      <c r="AI30" s="92" t="s">
        <v>459</v>
      </c>
      <c r="AJ30" s="86" t="b">
        <v>0</v>
      </c>
      <c r="AK30" s="86">
        <v>2</v>
      </c>
      <c r="AL30" s="92" t="s">
        <v>433</v>
      </c>
      <c r="AM30" s="86" t="s">
        <v>470</v>
      </c>
      <c r="AN30" s="86" t="b">
        <v>0</v>
      </c>
      <c r="AO30" s="92" t="s">
        <v>433</v>
      </c>
      <c r="AP30" s="86" t="s">
        <v>176</v>
      </c>
      <c r="AQ30" s="86">
        <v>0</v>
      </c>
      <c r="AR30" s="86">
        <v>0</v>
      </c>
      <c r="AS30" s="86"/>
      <c r="AT30" s="86"/>
      <c r="AU30" s="86"/>
      <c r="AV30" s="86"/>
      <c r="AW30" s="86"/>
      <c r="AX30" s="86"/>
      <c r="AY30" s="86"/>
      <c r="AZ30" s="86"/>
      <c r="BA30">
        <v>3</v>
      </c>
      <c r="BB30" s="85" t="str">
        <f>REPLACE(INDEX(GroupVertices[Group],MATCH(Edges[[#This Row],[Vertex 1]],GroupVertices[Vertex],0)),1,1,"")</f>
        <v>2</v>
      </c>
      <c r="BC30" s="85" t="str">
        <f>REPLACE(INDEX(GroupVertices[Group],MATCH(Edges[[#This Row],[Vertex 2]],GroupVertices[Vertex],0)),1,1,"")</f>
        <v>1</v>
      </c>
      <c r="BD30" s="51">
        <v>1</v>
      </c>
      <c r="BE30" s="52">
        <v>4.761904761904762</v>
      </c>
      <c r="BF30" s="51">
        <v>0</v>
      </c>
      <c r="BG30" s="52">
        <v>0</v>
      </c>
      <c r="BH30" s="51">
        <v>0</v>
      </c>
      <c r="BI30" s="52">
        <v>0</v>
      </c>
      <c r="BJ30" s="51">
        <v>20</v>
      </c>
      <c r="BK30" s="52">
        <v>95.23809523809524</v>
      </c>
      <c r="BL30" s="51">
        <v>21</v>
      </c>
    </row>
    <row r="31" spans="1:64" ht="30">
      <c r="A31" s="84" t="s">
        <v>223</v>
      </c>
      <c r="B31" s="84" t="s">
        <v>221</v>
      </c>
      <c r="C31" s="53" t="s">
        <v>1064</v>
      </c>
      <c r="D31" s="54">
        <v>7.666666666666667</v>
      </c>
      <c r="E31" s="65" t="s">
        <v>136</v>
      </c>
      <c r="F31" s="55">
        <v>28.285714285714285</v>
      </c>
      <c r="G31" s="53"/>
      <c r="H31" s="57"/>
      <c r="I31" s="56"/>
      <c r="J31" s="56"/>
      <c r="K31" s="36" t="s">
        <v>66</v>
      </c>
      <c r="L31" s="83">
        <v>31</v>
      </c>
      <c r="M31" s="83"/>
      <c r="N31" s="63"/>
      <c r="O31" s="86" t="s">
        <v>231</v>
      </c>
      <c r="P31" s="88">
        <v>43608.541712962964</v>
      </c>
      <c r="Q31" s="86" t="s">
        <v>250</v>
      </c>
      <c r="R31" s="90" t="s">
        <v>282</v>
      </c>
      <c r="S31" s="86" t="s">
        <v>305</v>
      </c>
      <c r="T31" s="86"/>
      <c r="U31" s="86"/>
      <c r="V31" s="90" t="s">
        <v>369</v>
      </c>
      <c r="W31" s="88">
        <v>43608.541712962964</v>
      </c>
      <c r="X31" s="90" t="s">
        <v>390</v>
      </c>
      <c r="Y31" s="86"/>
      <c r="Z31" s="86"/>
      <c r="AA31" s="92" t="s">
        <v>434</v>
      </c>
      <c r="AB31" s="86"/>
      <c r="AC31" s="86" t="b">
        <v>0</v>
      </c>
      <c r="AD31" s="86">
        <v>0</v>
      </c>
      <c r="AE31" s="92" t="s">
        <v>459</v>
      </c>
      <c r="AF31" s="86" t="b">
        <v>0</v>
      </c>
      <c r="AG31" s="86" t="s">
        <v>461</v>
      </c>
      <c r="AH31" s="86"/>
      <c r="AI31" s="92" t="s">
        <v>459</v>
      </c>
      <c r="AJ31" s="86" t="b">
        <v>0</v>
      </c>
      <c r="AK31" s="86">
        <v>0</v>
      </c>
      <c r="AL31" s="92" t="s">
        <v>459</v>
      </c>
      <c r="AM31" s="86" t="s">
        <v>469</v>
      </c>
      <c r="AN31" s="86" t="b">
        <v>0</v>
      </c>
      <c r="AO31" s="92" t="s">
        <v>434</v>
      </c>
      <c r="AP31" s="86" t="s">
        <v>176</v>
      </c>
      <c r="AQ31" s="86">
        <v>0</v>
      </c>
      <c r="AR31" s="86">
        <v>0</v>
      </c>
      <c r="AS31" s="86"/>
      <c r="AT31" s="86"/>
      <c r="AU31" s="86"/>
      <c r="AV31" s="86"/>
      <c r="AW31" s="86"/>
      <c r="AX31" s="86"/>
      <c r="AY31" s="86"/>
      <c r="AZ31" s="86"/>
      <c r="BA31">
        <v>3</v>
      </c>
      <c r="BB31" s="85" t="str">
        <f>REPLACE(INDEX(GroupVertices[Group],MATCH(Edges[[#This Row],[Vertex 1]],GroupVertices[Vertex],0)),1,1,"")</f>
        <v>2</v>
      </c>
      <c r="BC31" s="85" t="str">
        <f>REPLACE(INDEX(GroupVertices[Group],MATCH(Edges[[#This Row],[Vertex 2]],GroupVertices[Vertex],0)),1,1,"")</f>
        <v>1</v>
      </c>
      <c r="BD31" s="51">
        <v>0</v>
      </c>
      <c r="BE31" s="52">
        <v>0</v>
      </c>
      <c r="BF31" s="51">
        <v>1</v>
      </c>
      <c r="BG31" s="52">
        <v>5</v>
      </c>
      <c r="BH31" s="51">
        <v>0</v>
      </c>
      <c r="BI31" s="52">
        <v>0</v>
      </c>
      <c r="BJ31" s="51">
        <v>19</v>
      </c>
      <c r="BK31" s="52">
        <v>95</v>
      </c>
      <c r="BL31" s="51">
        <v>20</v>
      </c>
    </row>
    <row r="32" spans="1:64" ht="30">
      <c r="A32" s="84" t="s">
        <v>221</v>
      </c>
      <c r="B32" s="84" t="s">
        <v>223</v>
      </c>
      <c r="C32" s="53" t="s">
        <v>1065</v>
      </c>
      <c r="D32" s="54">
        <v>10</v>
      </c>
      <c r="E32" s="65" t="s">
        <v>136</v>
      </c>
      <c r="F32" s="55">
        <v>26.42857142857143</v>
      </c>
      <c r="G32" s="53"/>
      <c r="H32" s="57"/>
      <c r="I32" s="56"/>
      <c r="J32" s="56"/>
      <c r="K32" s="36" t="s">
        <v>66</v>
      </c>
      <c r="L32" s="83">
        <v>32</v>
      </c>
      <c r="M32" s="83"/>
      <c r="N32" s="63"/>
      <c r="O32" s="86" t="s">
        <v>231</v>
      </c>
      <c r="P32" s="88">
        <v>43600.938414351855</v>
      </c>
      <c r="Q32" s="86" t="s">
        <v>244</v>
      </c>
      <c r="R32" s="86"/>
      <c r="S32" s="86"/>
      <c r="T32" s="86" t="s">
        <v>318</v>
      </c>
      <c r="U32" s="90" t="s">
        <v>343</v>
      </c>
      <c r="V32" s="90" t="s">
        <v>343</v>
      </c>
      <c r="W32" s="88">
        <v>43600.938414351855</v>
      </c>
      <c r="X32" s="90" t="s">
        <v>382</v>
      </c>
      <c r="Y32" s="86"/>
      <c r="Z32" s="86"/>
      <c r="AA32" s="92" t="s">
        <v>426</v>
      </c>
      <c r="AB32" s="86"/>
      <c r="AC32" s="86" t="b">
        <v>0</v>
      </c>
      <c r="AD32" s="86">
        <v>3</v>
      </c>
      <c r="AE32" s="92" t="s">
        <v>459</v>
      </c>
      <c r="AF32" s="86" t="b">
        <v>0</v>
      </c>
      <c r="AG32" s="86" t="s">
        <v>461</v>
      </c>
      <c r="AH32" s="86"/>
      <c r="AI32" s="92" t="s">
        <v>459</v>
      </c>
      <c r="AJ32" s="86" t="b">
        <v>0</v>
      </c>
      <c r="AK32" s="86">
        <v>2</v>
      </c>
      <c r="AL32" s="92" t="s">
        <v>459</v>
      </c>
      <c r="AM32" s="86" t="s">
        <v>469</v>
      </c>
      <c r="AN32" s="86" t="b">
        <v>0</v>
      </c>
      <c r="AO32" s="92" t="s">
        <v>426</v>
      </c>
      <c r="AP32" s="86" t="s">
        <v>176</v>
      </c>
      <c r="AQ32" s="86">
        <v>0</v>
      </c>
      <c r="AR32" s="86">
        <v>0</v>
      </c>
      <c r="AS32" s="86"/>
      <c r="AT32" s="86"/>
      <c r="AU32" s="86"/>
      <c r="AV32" s="86"/>
      <c r="AW32" s="86"/>
      <c r="AX32" s="86"/>
      <c r="AY32" s="86"/>
      <c r="AZ32" s="86"/>
      <c r="BA32">
        <v>4</v>
      </c>
      <c r="BB32" s="85" t="str">
        <f>REPLACE(INDEX(GroupVertices[Group],MATCH(Edges[[#This Row],[Vertex 1]],GroupVertices[Vertex],0)),1,1,"")</f>
        <v>1</v>
      </c>
      <c r="BC32" s="85" t="str">
        <f>REPLACE(INDEX(GroupVertices[Group],MATCH(Edges[[#This Row],[Vertex 2]],GroupVertices[Vertex],0)),1,1,"")</f>
        <v>2</v>
      </c>
      <c r="BD32" s="51">
        <v>0</v>
      </c>
      <c r="BE32" s="52">
        <v>0</v>
      </c>
      <c r="BF32" s="51">
        <v>0</v>
      </c>
      <c r="BG32" s="52">
        <v>0</v>
      </c>
      <c r="BH32" s="51">
        <v>0</v>
      </c>
      <c r="BI32" s="52">
        <v>0</v>
      </c>
      <c r="BJ32" s="51">
        <v>38</v>
      </c>
      <c r="BK32" s="52">
        <v>100</v>
      </c>
      <c r="BL32" s="51">
        <v>38</v>
      </c>
    </row>
    <row r="33" spans="1:64" ht="30">
      <c r="A33" s="84" t="s">
        <v>221</v>
      </c>
      <c r="B33" s="84" t="s">
        <v>223</v>
      </c>
      <c r="C33" s="53" t="s">
        <v>1065</v>
      </c>
      <c r="D33" s="54">
        <v>10</v>
      </c>
      <c r="E33" s="65" t="s">
        <v>136</v>
      </c>
      <c r="F33" s="55">
        <v>26.42857142857143</v>
      </c>
      <c r="G33" s="53"/>
      <c r="H33" s="57"/>
      <c r="I33" s="56"/>
      <c r="J33" s="56"/>
      <c r="K33" s="36" t="s">
        <v>66</v>
      </c>
      <c r="L33" s="83">
        <v>33</v>
      </c>
      <c r="M33" s="83"/>
      <c r="N33" s="63"/>
      <c r="O33" s="86" t="s">
        <v>231</v>
      </c>
      <c r="P33" s="88">
        <v>43601.4375</v>
      </c>
      <c r="Q33" s="86" t="s">
        <v>248</v>
      </c>
      <c r="R33" s="86"/>
      <c r="S33" s="86"/>
      <c r="T33" s="86" t="s">
        <v>320</v>
      </c>
      <c r="U33" s="86"/>
      <c r="V33" s="90" t="s">
        <v>370</v>
      </c>
      <c r="W33" s="88">
        <v>43601.4375</v>
      </c>
      <c r="X33" s="90" t="s">
        <v>388</v>
      </c>
      <c r="Y33" s="86"/>
      <c r="Z33" s="86"/>
      <c r="AA33" s="92" t="s">
        <v>432</v>
      </c>
      <c r="AB33" s="86"/>
      <c r="AC33" s="86" t="b">
        <v>0</v>
      </c>
      <c r="AD33" s="86">
        <v>1</v>
      </c>
      <c r="AE33" s="92" t="s">
        <v>459</v>
      </c>
      <c r="AF33" s="86" t="b">
        <v>0</v>
      </c>
      <c r="AG33" s="86" t="s">
        <v>461</v>
      </c>
      <c r="AH33" s="86"/>
      <c r="AI33" s="92" t="s">
        <v>459</v>
      </c>
      <c r="AJ33" s="86" t="b">
        <v>0</v>
      </c>
      <c r="AK33" s="86">
        <v>2</v>
      </c>
      <c r="AL33" s="92" t="s">
        <v>459</v>
      </c>
      <c r="AM33" s="86" t="s">
        <v>469</v>
      </c>
      <c r="AN33" s="86" t="b">
        <v>0</v>
      </c>
      <c r="AO33" s="92" t="s">
        <v>432</v>
      </c>
      <c r="AP33" s="86" t="s">
        <v>176</v>
      </c>
      <c r="AQ33" s="86">
        <v>0</v>
      </c>
      <c r="AR33" s="86">
        <v>0</v>
      </c>
      <c r="AS33" s="86"/>
      <c r="AT33" s="86"/>
      <c r="AU33" s="86"/>
      <c r="AV33" s="86"/>
      <c r="AW33" s="86"/>
      <c r="AX33" s="86"/>
      <c r="AY33" s="86"/>
      <c r="AZ33" s="86"/>
      <c r="BA33">
        <v>4</v>
      </c>
      <c r="BB33" s="85" t="str">
        <f>REPLACE(INDEX(GroupVertices[Group],MATCH(Edges[[#This Row],[Vertex 1]],GroupVertices[Vertex],0)),1,1,"")</f>
        <v>1</v>
      </c>
      <c r="BC33" s="85" t="str">
        <f>REPLACE(INDEX(GroupVertices[Group],MATCH(Edges[[#This Row],[Vertex 2]],GroupVertices[Vertex],0)),1,1,"")</f>
        <v>2</v>
      </c>
      <c r="BD33" s="51">
        <v>2</v>
      </c>
      <c r="BE33" s="52">
        <v>6.666666666666667</v>
      </c>
      <c r="BF33" s="51">
        <v>0</v>
      </c>
      <c r="BG33" s="52">
        <v>0</v>
      </c>
      <c r="BH33" s="51">
        <v>0</v>
      </c>
      <c r="BI33" s="52">
        <v>0</v>
      </c>
      <c r="BJ33" s="51">
        <v>28</v>
      </c>
      <c r="BK33" s="52">
        <v>93.33333333333333</v>
      </c>
      <c r="BL33" s="51">
        <v>30</v>
      </c>
    </row>
    <row r="34" spans="1:64" ht="30">
      <c r="A34" s="84" t="s">
        <v>221</v>
      </c>
      <c r="B34" s="84" t="s">
        <v>223</v>
      </c>
      <c r="C34" s="53" t="s">
        <v>1065</v>
      </c>
      <c r="D34" s="54">
        <v>10</v>
      </c>
      <c r="E34" s="65" t="s">
        <v>136</v>
      </c>
      <c r="F34" s="55">
        <v>26.42857142857143</v>
      </c>
      <c r="G34" s="53"/>
      <c r="H34" s="57"/>
      <c r="I34" s="56"/>
      <c r="J34" s="56"/>
      <c r="K34" s="36" t="s">
        <v>66</v>
      </c>
      <c r="L34" s="83">
        <v>34</v>
      </c>
      <c r="M34" s="83"/>
      <c r="N34" s="63"/>
      <c r="O34" s="86" t="s">
        <v>231</v>
      </c>
      <c r="P34" s="88">
        <v>43601.75200231482</v>
      </c>
      <c r="Q34" s="86" t="s">
        <v>249</v>
      </c>
      <c r="R34" s="90" t="s">
        <v>281</v>
      </c>
      <c r="S34" s="86" t="s">
        <v>306</v>
      </c>
      <c r="T34" s="86" t="s">
        <v>321</v>
      </c>
      <c r="U34" s="90" t="s">
        <v>346</v>
      </c>
      <c r="V34" s="90" t="s">
        <v>346</v>
      </c>
      <c r="W34" s="88">
        <v>43601.75200231482</v>
      </c>
      <c r="X34" s="90" t="s">
        <v>389</v>
      </c>
      <c r="Y34" s="86"/>
      <c r="Z34" s="86"/>
      <c r="AA34" s="92" t="s">
        <v>433</v>
      </c>
      <c r="AB34" s="86"/>
      <c r="AC34" s="86" t="b">
        <v>0</v>
      </c>
      <c r="AD34" s="86">
        <v>4</v>
      </c>
      <c r="AE34" s="92" t="s">
        <v>459</v>
      </c>
      <c r="AF34" s="86" t="b">
        <v>0</v>
      </c>
      <c r="AG34" s="86" t="s">
        <v>461</v>
      </c>
      <c r="AH34" s="86"/>
      <c r="AI34" s="92" t="s">
        <v>459</v>
      </c>
      <c r="AJ34" s="86" t="b">
        <v>0</v>
      </c>
      <c r="AK34" s="86">
        <v>2</v>
      </c>
      <c r="AL34" s="92" t="s">
        <v>459</v>
      </c>
      <c r="AM34" s="86" t="s">
        <v>469</v>
      </c>
      <c r="AN34" s="86" t="b">
        <v>0</v>
      </c>
      <c r="AO34" s="92" t="s">
        <v>433</v>
      </c>
      <c r="AP34" s="86" t="s">
        <v>176</v>
      </c>
      <c r="AQ34" s="86">
        <v>0</v>
      </c>
      <c r="AR34" s="86">
        <v>0</v>
      </c>
      <c r="AS34" s="86"/>
      <c r="AT34" s="86"/>
      <c r="AU34" s="86"/>
      <c r="AV34" s="86"/>
      <c r="AW34" s="86"/>
      <c r="AX34" s="86"/>
      <c r="AY34" s="86"/>
      <c r="AZ34" s="86"/>
      <c r="BA34">
        <v>4</v>
      </c>
      <c r="BB34" s="85" t="str">
        <f>REPLACE(INDEX(GroupVertices[Group],MATCH(Edges[[#This Row],[Vertex 1]],GroupVertices[Vertex],0)),1,1,"")</f>
        <v>1</v>
      </c>
      <c r="BC34" s="85" t="str">
        <f>REPLACE(INDEX(GroupVertices[Group],MATCH(Edges[[#This Row],[Vertex 2]],GroupVertices[Vertex],0)),1,1,"")</f>
        <v>2</v>
      </c>
      <c r="BD34" s="51">
        <v>2</v>
      </c>
      <c r="BE34" s="52">
        <v>5</v>
      </c>
      <c r="BF34" s="51">
        <v>0</v>
      </c>
      <c r="BG34" s="52">
        <v>0</v>
      </c>
      <c r="BH34" s="51">
        <v>0</v>
      </c>
      <c r="BI34" s="52">
        <v>0</v>
      </c>
      <c r="BJ34" s="51">
        <v>38</v>
      </c>
      <c r="BK34" s="52">
        <v>95</v>
      </c>
      <c r="BL34" s="51">
        <v>40</v>
      </c>
    </row>
    <row r="35" spans="1:64" ht="30">
      <c r="A35" s="84" t="s">
        <v>221</v>
      </c>
      <c r="B35" s="84" t="s">
        <v>223</v>
      </c>
      <c r="C35" s="53" t="s">
        <v>1065</v>
      </c>
      <c r="D35" s="54">
        <v>10</v>
      </c>
      <c r="E35" s="65" t="s">
        <v>136</v>
      </c>
      <c r="F35" s="55">
        <v>26.42857142857143</v>
      </c>
      <c r="G35" s="53"/>
      <c r="H35" s="57"/>
      <c r="I35" s="56"/>
      <c r="J35" s="56"/>
      <c r="K35" s="36" t="s">
        <v>66</v>
      </c>
      <c r="L35" s="83">
        <v>35</v>
      </c>
      <c r="M35" s="83"/>
      <c r="N35" s="63"/>
      <c r="O35" s="86" t="s">
        <v>231</v>
      </c>
      <c r="P35" s="88">
        <v>43606.58623842592</v>
      </c>
      <c r="Q35" s="86" t="s">
        <v>251</v>
      </c>
      <c r="R35" s="86"/>
      <c r="S35" s="86"/>
      <c r="T35" s="86" t="s">
        <v>322</v>
      </c>
      <c r="U35" s="90" t="s">
        <v>347</v>
      </c>
      <c r="V35" s="90" t="s">
        <v>347</v>
      </c>
      <c r="W35" s="88">
        <v>43606.58623842592</v>
      </c>
      <c r="X35" s="90" t="s">
        <v>391</v>
      </c>
      <c r="Y35" s="86"/>
      <c r="Z35" s="86"/>
      <c r="AA35" s="92" t="s">
        <v>435</v>
      </c>
      <c r="AB35" s="86"/>
      <c r="AC35" s="86" t="b">
        <v>0</v>
      </c>
      <c r="AD35" s="86">
        <v>2</v>
      </c>
      <c r="AE35" s="92" t="s">
        <v>459</v>
      </c>
      <c r="AF35" s="86" t="b">
        <v>0</v>
      </c>
      <c r="AG35" s="86" t="s">
        <v>461</v>
      </c>
      <c r="AH35" s="86"/>
      <c r="AI35" s="92" t="s">
        <v>459</v>
      </c>
      <c r="AJ35" s="86" t="b">
        <v>0</v>
      </c>
      <c r="AK35" s="86">
        <v>0</v>
      </c>
      <c r="AL35" s="92" t="s">
        <v>459</v>
      </c>
      <c r="AM35" s="86" t="s">
        <v>469</v>
      </c>
      <c r="AN35" s="86" t="b">
        <v>0</v>
      </c>
      <c r="AO35" s="92" t="s">
        <v>435</v>
      </c>
      <c r="AP35" s="86" t="s">
        <v>176</v>
      </c>
      <c r="AQ35" s="86">
        <v>0</v>
      </c>
      <c r="AR35" s="86">
        <v>0</v>
      </c>
      <c r="AS35" s="86"/>
      <c r="AT35" s="86"/>
      <c r="AU35" s="86"/>
      <c r="AV35" s="86"/>
      <c r="AW35" s="86"/>
      <c r="AX35" s="86"/>
      <c r="AY35" s="86"/>
      <c r="AZ35" s="86"/>
      <c r="BA35">
        <v>4</v>
      </c>
      <c r="BB35" s="85" t="str">
        <f>REPLACE(INDEX(GroupVertices[Group],MATCH(Edges[[#This Row],[Vertex 1]],GroupVertices[Vertex],0)),1,1,"")</f>
        <v>1</v>
      </c>
      <c r="BC35" s="85" t="str">
        <f>REPLACE(INDEX(GroupVertices[Group],MATCH(Edges[[#This Row],[Vertex 2]],GroupVertices[Vertex],0)),1,1,"")</f>
        <v>2</v>
      </c>
      <c r="BD35" s="51">
        <v>2</v>
      </c>
      <c r="BE35" s="52">
        <v>5.128205128205129</v>
      </c>
      <c r="BF35" s="51">
        <v>0</v>
      </c>
      <c r="BG35" s="52">
        <v>0</v>
      </c>
      <c r="BH35" s="51">
        <v>0</v>
      </c>
      <c r="BI35" s="52">
        <v>0</v>
      </c>
      <c r="BJ35" s="51">
        <v>37</v>
      </c>
      <c r="BK35" s="52">
        <v>94.87179487179488</v>
      </c>
      <c r="BL35" s="51">
        <v>39</v>
      </c>
    </row>
    <row r="36" spans="1:64" ht="30">
      <c r="A36" s="84" t="s">
        <v>220</v>
      </c>
      <c r="B36" s="84" t="s">
        <v>221</v>
      </c>
      <c r="C36" s="53" t="s">
        <v>1064</v>
      </c>
      <c r="D36" s="54">
        <v>7.666666666666667</v>
      </c>
      <c r="E36" s="65" t="s">
        <v>136</v>
      </c>
      <c r="F36" s="55">
        <v>28.285714285714285</v>
      </c>
      <c r="G36" s="53"/>
      <c r="H36" s="57"/>
      <c r="I36" s="56"/>
      <c r="J36" s="56"/>
      <c r="K36" s="36" t="s">
        <v>66</v>
      </c>
      <c r="L36" s="83">
        <v>36</v>
      </c>
      <c r="M36" s="83"/>
      <c r="N36" s="63"/>
      <c r="O36" s="86" t="s">
        <v>231</v>
      </c>
      <c r="P36" s="88">
        <v>43600.74600694444</v>
      </c>
      <c r="Q36" s="86" t="s">
        <v>242</v>
      </c>
      <c r="R36" s="86"/>
      <c r="S36" s="86"/>
      <c r="T36" s="86" t="s">
        <v>316</v>
      </c>
      <c r="U36" s="86"/>
      <c r="V36" s="90" t="s">
        <v>367</v>
      </c>
      <c r="W36" s="88">
        <v>43600.74600694444</v>
      </c>
      <c r="X36" s="90" t="s">
        <v>380</v>
      </c>
      <c r="Y36" s="86"/>
      <c r="Z36" s="86"/>
      <c r="AA36" s="92" t="s">
        <v>424</v>
      </c>
      <c r="AB36" s="86"/>
      <c r="AC36" s="86" t="b">
        <v>0</v>
      </c>
      <c r="AD36" s="86">
        <v>0</v>
      </c>
      <c r="AE36" s="92" t="s">
        <v>459</v>
      </c>
      <c r="AF36" s="86" t="b">
        <v>0</v>
      </c>
      <c r="AG36" s="86" t="s">
        <v>461</v>
      </c>
      <c r="AH36" s="86"/>
      <c r="AI36" s="92" t="s">
        <v>459</v>
      </c>
      <c r="AJ36" s="86" t="b">
        <v>0</v>
      </c>
      <c r="AK36" s="86">
        <v>1</v>
      </c>
      <c r="AL36" s="92" t="s">
        <v>425</v>
      </c>
      <c r="AM36" s="86" t="s">
        <v>463</v>
      </c>
      <c r="AN36" s="86" t="b">
        <v>0</v>
      </c>
      <c r="AO36" s="92" t="s">
        <v>425</v>
      </c>
      <c r="AP36" s="86" t="s">
        <v>176</v>
      </c>
      <c r="AQ36" s="86">
        <v>0</v>
      </c>
      <c r="AR36" s="86">
        <v>0</v>
      </c>
      <c r="AS36" s="86"/>
      <c r="AT36" s="86"/>
      <c r="AU36" s="86"/>
      <c r="AV36" s="86"/>
      <c r="AW36" s="86"/>
      <c r="AX36" s="86"/>
      <c r="AY36" s="86"/>
      <c r="AZ36" s="86"/>
      <c r="BA36">
        <v>3</v>
      </c>
      <c r="BB36" s="85" t="str">
        <f>REPLACE(INDEX(GroupVertices[Group],MATCH(Edges[[#This Row],[Vertex 1]],GroupVertices[Vertex],0)),1,1,"")</f>
        <v>3</v>
      </c>
      <c r="BC36" s="85" t="str">
        <f>REPLACE(INDEX(GroupVertices[Group],MATCH(Edges[[#This Row],[Vertex 2]],GroupVertices[Vertex],0)),1,1,"")</f>
        <v>1</v>
      </c>
      <c r="BD36" s="51"/>
      <c r="BE36" s="52"/>
      <c r="BF36" s="51"/>
      <c r="BG36" s="52"/>
      <c r="BH36" s="51"/>
      <c r="BI36" s="52"/>
      <c r="BJ36" s="51"/>
      <c r="BK36" s="52"/>
      <c r="BL36" s="51"/>
    </row>
    <row r="37" spans="1:64" ht="30">
      <c r="A37" s="84" t="s">
        <v>220</v>
      </c>
      <c r="B37" s="84" t="s">
        <v>221</v>
      </c>
      <c r="C37" s="53" t="s">
        <v>1064</v>
      </c>
      <c r="D37" s="54">
        <v>7.666666666666667</v>
      </c>
      <c r="E37" s="65" t="s">
        <v>136</v>
      </c>
      <c r="F37" s="55">
        <v>28.285714285714285</v>
      </c>
      <c r="G37" s="53"/>
      <c r="H37" s="57"/>
      <c r="I37" s="56"/>
      <c r="J37" s="56"/>
      <c r="K37" s="36" t="s">
        <v>66</v>
      </c>
      <c r="L37" s="83">
        <v>37</v>
      </c>
      <c r="M37" s="83"/>
      <c r="N37" s="63"/>
      <c r="O37" s="86" t="s">
        <v>231</v>
      </c>
      <c r="P37" s="88">
        <v>43607.18509259259</v>
      </c>
      <c r="Q37" s="86" t="s">
        <v>239</v>
      </c>
      <c r="R37" s="86"/>
      <c r="S37" s="86"/>
      <c r="T37" s="86" t="s">
        <v>313</v>
      </c>
      <c r="U37" s="86"/>
      <c r="V37" s="90" t="s">
        <v>367</v>
      </c>
      <c r="W37" s="88">
        <v>43607.18509259259</v>
      </c>
      <c r="X37" s="90" t="s">
        <v>392</v>
      </c>
      <c r="Y37" s="86"/>
      <c r="Z37" s="86"/>
      <c r="AA37" s="92" t="s">
        <v>436</v>
      </c>
      <c r="AB37" s="86"/>
      <c r="AC37" s="86" t="b">
        <v>0</v>
      </c>
      <c r="AD37" s="86">
        <v>0</v>
      </c>
      <c r="AE37" s="92" t="s">
        <v>459</v>
      </c>
      <c r="AF37" s="86" t="b">
        <v>0</v>
      </c>
      <c r="AG37" s="86" t="s">
        <v>461</v>
      </c>
      <c r="AH37" s="86"/>
      <c r="AI37" s="92" t="s">
        <v>459</v>
      </c>
      <c r="AJ37" s="86" t="b">
        <v>0</v>
      </c>
      <c r="AK37" s="86">
        <v>2</v>
      </c>
      <c r="AL37" s="92" t="s">
        <v>439</v>
      </c>
      <c r="AM37" s="86" t="s">
        <v>463</v>
      </c>
      <c r="AN37" s="86" t="b">
        <v>0</v>
      </c>
      <c r="AO37" s="92" t="s">
        <v>439</v>
      </c>
      <c r="AP37" s="86" t="s">
        <v>176</v>
      </c>
      <c r="AQ37" s="86">
        <v>0</v>
      </c>
      <c r="AR37" s="86">
        <v>0</v>
      </c>
      <c r="AS37" s="86"/>
      <c r="AT37" s="86"/>
      <c r="AU37" s="86"/>
      <c r="AV37" s="86"/>
      <c r="AW37" s="86"/>
      <c r="AX37" s="86"/>
      <c r="AY37" s="86"/>
      <c r="AZ37" s="86"/>
      <c r="BA37">
        <v>3</v>
      </c>
      <c r="BB37" s="85" t="str">
        <f>REPLACE(INDEX(GroupVertices[Group],MATCH(Edges[[#This Row],[Vertex 1]],GroupVertices[Vertex],0)),1,1,"")</f>
        <v>3</v>
      </c>
      <c r="BC37" s="85" t="str">
        <f>REPLACE(INDEX(GroupVertices[Group],MATCH(Edges[[#This Row],[Vertex 2]],GroupVertices[Vertex],0)),1,1,"")</f>
        <v>1</v>
      </c>
      <c r="BD37" s="51">
        <v>0</v>
      </c>
      <c r="BE37" s="52">
        <v>0</v>
      </c>
      <c r="BF37" s="51">
        <v>0</v>
      </c>
      <c r="BG37" s="52">
        <v>0</v>
      </c>
      <c r="BH37" s="51">
        <v>0</v>
      </c>
      <c r="BI37" s="52">
        <v>0</v>
      </c>
      <c r="BJ37" s="51">
        <v>20</v>
      </c>
      <c r="BK37" s="52">
        <v>100</v>
      </c>
      <c r="BL37" s="51">
        <v>20</v>
      </c>
    </row>
    <row r="38" spans="1:64" ht="30">
      <c r="A38" s="84" t="s">
        <v>220</v>
      </c>
      <c r="B38" s="84" t="s">
        <v>221</v>
      </c>
      <c r="C38" s="53" t="s">
        <v>1064</v>
      </c>
      <c r="D38" s="54">
        <v>7.666666666666667</v>
      </c>
      <c r="E38" s="65" t="s">
        <v>136</v>
      </c>
      <c r="F38" s="55">
        <v>28.285714285714285</v>
      </c>
      <c r="G38" s="53"/>
      <c r="H38" s="57"/>
      <c r="I38" s="56"/>
      <c r="J38" s="56"/>
      <c r="K38" s="36" t="s">
        <v>66</v>
      </c>
      <c r="L38" s="83">
        <v>38</v>
      </c>
      <c r="M38" s="83"/>
      <c r="N38" s="63"/>
      <c r="O38" s="86" t="s">
        <v>231</v>
      </c>
      <c r="P38" s="88">
        <v>43607.18545138889</v>
      </c>
      <c r="Q38" s="86" t="s">
        <v>252</v>
      </c>
      <c r="R38" s="86"/>
      <c r="S38" s="86"/>
      <c r="T38" s="86" t="s">
        <v>323</v>
      </c>
      <c r="U38" s="86"/>
      <c r="V38" s="90" t="s">
        <v>367</v>
      </c>
      <c r="W38" s="88">
        <v>43607.18545138889</v>
      </c>
      <c r="X38" s="90" t="s">
        <v>393</v>
      </c>
      <c r="Y38" s="86"/>
      <c r="Z38" s="86"/>
      <c r="AA38" s="92" t="s">
        <v>437</v>
      </c>
      <c r="AB38" s="86"/>
      <c r="AC38" s="86" t="b">
        <v>0</v>
      </c>
      <c r="AD38" s="86">
        <v>0</v>
      </c>
      <c r="AE38" s="92" t="s">
        <v>459</v>
      </c>
      <c r="AF38" s="86" t="b">
        <v>0</v>
      </c>
      <c r="AG38" s="86" t="s">
        <v>461</v>
      </c>
      <c r="AH38" s="86"/>
      <c r="AI38" s="92" t="s">
        <v>459</v>
      </c>
      <c r="AJ38" s="86" t="b">
        <v>0</v>
      </c>
      <c r="AK38" s="86">
        <v>1</v>
      </c>
      <c r="AL38" s="92" t="s">
        <v>438</v>
      </c>
      <c r="AM38" s="86" t="s">
        <v>463</v>
      </c>
      <c r="AN38" s="86" t="b">
        <v>0</v>
      </c>
      <c r="AO38" s="92" t="s">
        <v>438</v>
      </c>
      <c r="AP38" s="86" t="s">
        <v>176</v>
      </c>
      <c r="AQ38" s="86">
        <v>0</v>
      </c>
      <c r="AR38" s="86">
        <v>0</v>
      </c>
      <c r="AS38" s="86"/>
      <c r="AT38" s="86"/>
      <c r="AU38" s="86"/>
      <c r="AV38" s="86"/>
      <c r="AW38" s="86"/>
      <c r="AX38" s="86"/>
      <c r="AY38" s="86"/>
      <c r="AZ38" s="86"/>
      <c r="BA38">
        <v>3</v>
      </c>
      <c r="BB38" s="85" t="str">
        <f>REPLACE(INDEX(GroupVertices[Group],MATCH(Edges[[#This Row],[Vertex 1]],GroupVertices[Vertex],0)),1,1,"")</f>
        <v>3</v>
      </c>
      <c r="BC38" s="85" t="str">
        <f>REPLACE(INDEX(GroupVertices[Group],MATCH(Edges[[#This Row],[Vertex 2]],GroupVertices[Vertex],0)),1,1,"")</f>
        <v>1</v>
      </c>
      <c r="BD38" s="51">
        <v>0</v>
      </c>
      <c r="BE38" s="52">
        <v>0</v>
      </c>
      <c r="BF38" s="51">
        <v>0</v>
      </c>
      <c r="BG38" s="52">
        <v>0</v>
      </c>
      <c r="BH38" s="51">
        <v>0</v>
      </c>
      <c r="BI38" s="52">
        <v>0</v>
      </c>
      <c r="BJ38" s="51">
        <v>20</v>
      </c>
      <c r="BK38" s="52">
        <v>100</v>
      </c>
      <c r="BL38" s="51">
        <v>20</v>
      </c>
    </row>
    <row r="39" spans="1:64" ht="30">
      <c r="A39" s="84" t="s">
        <v>221</v>
      </c>
      <c r="B39" s="84" t="s">
        <v>220</v>
      </c>
      <c r="C39" s="53" t="s">
        <v>1064</v>
      </c>
      <c r="D39" s="54">
        <v>7.666666666666667</v>
      </c>
      <c r="E39" s="65" t="s">
        <v>136</v>
      </c>
      <c r="F39" s="55">
        <v>28.285714285714285</v>
      </c>
      <c r="G39" s="53"/>
      <c r="H39" s="57"/>
      <c r="I39" s="56"/>
      <c r="J39" s="56"/>
      <c r="K39" s="36" t="s">
        <v>66</v>
      </c>
      <c r="L39" s="83">
        <v>39</v>
      </c>
      <c r="M39" s="83"/>
      <c r="N39" s="63"/>
      <c r="O39" s="86" t="s">
        <v>231</v>
      </c>
      <c r="P39" s="88">
        <v>43600.714641203704</v>
      </c>
      <c r="Q39" s="86" t="s">
        <v>243</v>
      </c>
      <c r="R39" s="90" t="s">
        <v>278</v>
      </c>
      <c r="S39" s="86" t="s">
        <v>304</v>
      </c>
      <c r="T39" s="86" t="s">
        <v>317</v>
      </c>
      <c r="U39" s="90" t="s">
        <v>342</v>
      </c>
      <c r="V39" s="90" t="s">
        <v>342</v>
      </c>
      <c r="W39" s="88">
        <v>43600.714641203704</v>
      </c>
      <c r="X39" s="90" t="s">
        <v>381</v>
      </c>
      <c r="Y39" s="86"/>
      <c r="Z39" s="86"/>
      <c r="AA39" s="92" t="s">
        <v>425</v>
      </c>
      <c r="AB39" s="86"/>
      <c r="AC39" s="86" t="b">
        <v>0</v>
      </c>
      <c r="AD39" s="86">
        <v>3</v>
      </c>
      <c r="AE39" s="92" t="s">
        <v>459</v>
      </c>
      <c r="AF39" s="86" t="b">
        <v>0</v>
      </c>
      <c r="AG39" s="86" t="s">
        <v>461</v>
      </c>
      <c r="AH39" s="86"/>
      <c r="AI39" s="92" t="s">
        <v>459</v>
      </c>
      <c r="AJ39" s="86" t="b">
        <v>0</v>
      </c>
      <c r="AK39" s="86">
        <v>1</v>
      </c>
      <c r="AL39" s="92" t="s">
        <v>459</v>
      </c>
      <c r="AM39" s="86" t="s">
        <v>469</v>
      </c>
      <c r="AN39" s="86" t="b">
        <v>0</v>
      </c>
      <c r="AO39" s="92" t="s">
        <v>425</v>
      </c>
      <c r="AP39" s="86" t="s">
        <v>176</v>
      </c>
      <c r="AQ39" s="86">
        <v>0</v>
      </c>
      <c r="AR39" s="86">
        <v>0</v>
      </c>
      <c r="AS39" s="86"/>
      <c r="AT39" s="86"/>
      <c r="AU39" s="86"/>
      <c r="AV39" s="86"/>
      <c r="AW39" s="86"/>
      <c r="AX39" s="86"/>
      <c r="AY39" s="86"/>
      <c r="AZ39" s="86"/>
      <c r="BA39">
        <v>3</v>
      </c>
      <c r="BB39" s="85" t="str">
        <f>REPLACE(INDEX(GroupVertices[Group],MATCH(Edges[[#This Row],[Vertex 1]],GroupVertices[Vertex],0)),1,1,"")</f>
        <v>1</v>
      </c>
      <c r="BC39" s="85" t="str">
        <f>REPLACE(INDEX(GroupVertices[Group],MATCH(Edges[[#This Row],[Vertex 2]],GroupVertices[Vertex],0)),1,1,"")</f>
        <v>3</v>
      </c>
      <c r="BD39" s="51"/>
      <c r="BE39" s="52"/>
      <c r="BF39" s="51"/>
      <c r="BG39" s="52"/>
      <c r="BH39" s="51"/>
      <c r="BI39" s="52"/>
      <c r="BJ39" s="51"/>
      <c r="BK39" s="52"/>
      <c r="BL39" s="51"/>
    </row>
    <row r="40" spans="1:64" ht="30">
      <c r="A40" s="84" t="s">
        <v>221</v>
      </c>
      <c r="B40" s="84" t="s">
        <v>220</v>
      </c>
      <c r="C40" s="53" t="s">
        <v>1064</v>
      </c>
      <c r="D40" s="54">
        <v>7.666666666666667</v>
      </c>
      <c r="E40" s="65" t="s">
        <v>136</v>
      </c>
      <c r="F40" s="55">
        <v>28.285714285714285</v>
      </c>
      <c r="G40" s="53"/>
      <c r="H40" s="57"/>
      <c r="I40" s="56"/>
      <c r="J40" s="56"/>
      <c r="K40" s="36" t="s">
        <v>66</v>
      </c>
      <c r="L40" s="83">
        <v>40</v>
      </c>
      <c r="M40" s="83"/>
      <c r="N40" s="63"/>
      <c r="O40" s="86" t="s">
        <v>231</v>
      </c>
      <c r="P40" s="88">
        <v>43605.86650462963</v>
      </c>
      <c r="Q40" s="86" t="s">
        <v>253</v>
      </c>
      <c r="R40" s="86"/>
      <c r="S40" s="86"/>
      <c r="T40" s="86" t="s">
        <v>324</v>
      </c>
      <c r="U40" s="90" t="s">
        <v>348</v>
      </c>
      <c r="V40" s="90" t="s">
        <v>348</v>
      </c>
      <c r="W40" s="88">
        <v>43605.86650462963</v>
      </c>
      <c r="X40" s="90" t="s">
        <v>394</v>
      </c>
      <c r="Y40" s="86"/>
      <c r="Z40" s="86"/>
      <c r="AA40" s="92" t="s">
        <v>438</v>
      </c>
      <c r="AB40" s="86"/>
      <c r="AC40" s="86" t="b">
        <v>0</v>
      </c>
      <c r="AD40" s="86">
        <v>3</v>
      </c>
      <c r="AE40" s="92" t="s">
        <v>459</v>
      </c>
      <c r="AF40" s="86" t="b">
        <v>0</v>
      </c>
      <c r="AG40" s="86" t="s">
        <v>461</v>
      </c>
      <c r="AH40" s="86"/>
      <c r="AI40" s="92" t="s">
        <v>459</v>
      </c>
      <c r="AJ40" s="86" t="b">
        <v>0</v>
      </c>
      <c r="AK40" s="86">
        <v>1</v>
      </c>
      <c r="AL40" s="92" t="s">
        <v>459</v>
      </c>
      <c r="AM40" s="86" t="s">
        <v>469</v>
      </c>
      <c r="AN40" s="86" t="b">
        <v>0</v>
      </c>
      <c r="AO40" s="92" t="s">
        <v>438</v>
      </c>
      <c r="AP40" s="86" t="s">
        <v>176</v>
      </c>
      <c r="AQ40" s="86">
        <v>0</v>
      </c>
      <c r="AR40" s="86">
        <v>0</v>
      </c>
      <c r="AS40" s="86"/>
      <c r="AT40" s="86"/>
      <c r="AU40" s="86"/>
      <c r="AV40" s="86"/>
      <c r="AW40" s="86"/>
      <c r="AX40" s="86"/>
      <c r="AY40" s="86"/>
      <c r="AZ40" s="86"/>
      <c r="BA40">
        <v>3</v>
      </c>
      <c r="BB40" s="85" t="str">
        <f>REPLACE(INDEX(GroupVertices[Group],MATCH(Edges[[#This Row],[Vertex 1]],GroupVertices[Vertex],0)),1,1,"")</f>
        <v>1</v>
      </c>
      <c r="BC40" s="85" t="str">
        <f>REPLACE(INDEX(GroupVertices[Group],MATCH(Edges[[#This Row],[Vertex 2]],GroupVertices[Vertex],0)),1,1,"")</f>
        <v>3</v>
      </c>
      <c r="BD40" s="51">
        <v>2</v>
      </c>
      <c r="BE40" s="52">
        <v>5.2631578947368425</v>
      </c>
      <c r="BF40" s="51">
        <v>0</v>
      </c>
      <c r="BG40" s="52">
        <v>0</v>
      </c>
      <c r="BH40" s="51">
        <v>0</v>
      </c>
      <c r="BI40" s="52">
        <v>0</v>
      </c>
      <c r="BJ40" s="51">
        <v>36</v>
      </c>
      <c r="BK40" s="52">
        <v>94.73684210526316</v>
      </c>
      <c r="BL40" s="51">
        <v>38</v>
      </c>
    </row>
    <row r="41" spans="1:64" ht="30">
      <c r="A41" s="84" t="s">
        <v>221</v>
      </c>
      <c r="B41" s="84" t="s">
        <v>220</v>
      </c>
      <c r="C41" s="53" t="s">
        <v>1064</v>
      </c>
      <c r="D41" s="54">
        <v>7.666666666666667</v>
      </c>
      <c r="E41" s="65" t="s">
        <v>136</v>
      </c>
      <c r="F41" s="55">
        <v>28.285714285714285</v>
      </c>
      <c r="G41" s="53"/>
      <c r="H41" s="57"/>
      <c r="I41" s="56"/>
      <c r="J41" s="56"/>
      <c r="K41" s="36" t="s">
        <v>66</v>
      </c>
      <c r="L41" s="83">
        <v>41</v>
      </c>
      <c r="M41" s="83"/>
      <c r="N41" s="63"/>
      <c r="O41" s="86" t="s">
        <v>231</v>
      </c>
      <c r="P41" s="88">
        <v>43606.699537037035</v>
      </c>
      <c r="Q41" s="86" t="s">
        <v>254</v>
      </c>
      <c r="R41" s="86"/>
      <c r="S41" s="86"/>
      <c r="T41" s="86" t="s">
        <v>325</v>
      </c>
      <c r="U41" s="90" t="s">
        <v>349</v>
      </c>
      <c r="V41" s="90" t="s">
        <v>349</v>
      </c>
      <c r="W41" s="88">
        <v>43606.699537037035</v>
      </c>
      <c r="X41" s="90" t="s">
        <v>395</v>
      </c>
      <c r="Y41" s="86"/>
      <c r="Z41" s="86"/>
      <c r="AA41" s="92" t="s">
        <v>439</v>
      </c>
      <c r="AB41" s="86"/>
      <c r="AC41" s="86" t="b">
        <v>0</v>
      </c>
      <c r="AD41" s="86">
        <v>3</v>
      </c>
      <c r="AE41" s="92" t="s">
        <v>459</v>
      </c>
      <c r="AF41" s="86" t="b">
        <v>0</v>
      </c>
      <c r="AG41" s="86" t="s">
        <v>461</v>
      </c>
      <c r="AH41" s="86"/>
      <c r="AI41" s="92" t="s">
        <v>459</v>
      </c>
      <c r="AJ41" s="86" t="b">
        <v>0</v>
      </c>
      <c r="AK41" s="86">
        <v>2</v>
      </c>
      <c r="AL41" s="92" t="s">
        <v>459</v>
      </c>
      <c r="AM41" s="86" t="s">
        <v>469</v>
      </c>
      <c r="AN41" s="86" t="b">
        <v>0</v>
      </c>
      <c r="AO41" s="92" t="s">
        <v>439</v>
      </c>
      <c r="AP41" s="86" t="s">
        <v>176</v>
      </c>
      <c r="AQ41" s="86">
        <v>0</v>
      </c>
      <c r="AR41" s="86">
        <v>0</v>
      </c>
      <c r="AS41" s="86"/>
      <c r="AT41" s="86"/>
      <c r="AU41" s="86"/>
      <c r="AV41" s="86"/>
      <c r="AW41" s="86"/>
      <c r="AX41" s="86"/>
      <c r="AY41" s="86"/>
      <c r="AZ41" s="86"/>
      <c r="BA41">
        <v>3</v>
      </c>
      <c r="BB41" s="85" t="str">
        <f>REPLACE(INDEX(GroupVertices[Group],MATCH(Edges[[#This Row],[Vertex 1]],GroupVertices[Vertex],0)),1,1,"")</f>
        <v>1</v>
      </c>
      <c r="BC41" s="85" t="str">
        <f>REPLACE(INDEX(GroupVertices[Group],MATCH(Edges[[#This Row],[Vertex 2]],GroupVertices[Vertex],0)),1,1,"")</f>
        <v>3</v>
      </c>
      <c r="BD41" s="51">
        <v>0</v>
      </c>
      <c r="BE41" s="52">
        <v>0</v>
      </c>
      <c r="BF41" s="51">
        <v>0</v>
      </c>
      <c r="BG41" s="52">
        <v>0</v>
      </c>
      <c r="BH41" s="51">
        <v>0</v>
      </c>
      <c r="BI41" s="52">
        <v>0</v>
      </c>
      <c r="BJ41" s="51">
        <v>31</v>
      </c>
      <c r="BK41" s="52">
        <v>100</v>
      </c>
      <c r="BL41" s="51">
        <v>31</v>
      </c>
    </row>
    <row r="42" spans="1:64" ht="30">
      <c r="A42" s="84" t="s">
        <v>221</v>
      </c>
      <c r="B42" s="84" t="s">
        <v>230</v>
      </c>
      <c r="C42" s="53" t="s">
        <v>1065</v>
      </c>
      <c r="D42" s="54">
        <v>10</v>
      </c>
      <c r="E42" s="65" t="s">
        <v>136</v>
      </c>
      <c r="F42" s="55">
        <v>26.42857142857143</v>
      </c>
      <c r="G42" s="53"/>
      <c r="H42" s="57"/>
      <c r="I42" s="56"/>
      <c r="J42" s="56"/>
      <c r="K42" s="36" t="s">
        <v>65</v>
      </c>
      <c r="L42" s="83">
        <v>42</v>
      </c>
      <c r="M42" s="83"/>
      <c r="N42" s="63"/>
      <c r="O42" s="86" t="s">
        <v>231</v>
      </c>
      <c r="P42" s="88">
        <v>43601.729166666664</v>
      </c>
      <c r="Q42" s="86" t="s">
        <v>255</v>
      </c>
      <c r="R42" s="90" t="s">
        <v>283</v>
      </c>
      <c r="S42" s="86" t="s">
        <v>302</v>
      </c>
      <c r="T42" s="86" t="s">
        <v>326</v>
      </c>
      <c r="U42" s="90" t="s">
        <v>350</v>
      </c>
      <c r="V42" s="90" t="s">
        <v>350</v>
      </c>
      <c r="W42" s="88">
        <v>43601.729166666664</v>
      </c>
      <c r="X42" s="90" t="s">
        <v>396</v>
      </c>
      <c r="Y42" s="86"/>
      <c r="Z42" s="86"/>
      <c r="AA42" s="92" t="s">
        <v>440</v>
      </c>
      <c r="AB42" s="86"/>
      <c r="AC42" s="86" t="b">
        <v>0</v>
      </c>
      <c r="AD42" s="86">
        <v>0</v>
      </c>
      <c r="AE42" s="92" t="s">
        <v>459</v>
      </c>
      <c r="AF42" s="86" t="b">
        <v>0</v>
      </c>
      <c r="AG42" s="86" t="s">
        <v>461</v>
      </c>
      <c r="AH42" s="86"/>
      <c r="AI42" s="92" t="s">
        <v>459</v>
      </c>
      <c r="AJ42" s="86" t="b">
        <v>0</v>
      </c>
      <c r="AK42" s="86">
        <v>0</v>
      </c>
      <c r="AL42" s="92" t="s">
        <v>459</v>
      </c>
      <c r="AM42" s="86" t="s">
        <v>469</v>
      </c>
      <c r="AN42" s="86" t="b">
        <v>0</v>
      </c>
      <c r="AO42" s="92" t="s">
        <v>440</v>
      </c>
      <c r="AP42" s="86" t="s">
        <v>176</v>
      </c>
      <c r="AQ42" s="86">
        <v>0</v>
      </c>
      <c r="AR42" s="86">
        <v>0</v>
      </c>
      <c r="AS42" s="86"/>
      <c r="AT42" s="86"/>
      <c r="AU42" s="86"/>
      <c r="AV42" s="86"/>
      <c r="AW42" s="86"/>
      <c r="AX42" s="86"/>
      <c r="AY42" s="86"/>
      <c r="AZ42" s="86"/>
      <c r="BA42">
        <v>4</v>
      </c>
      <c r="BB42" s="85" t="str">
        <f>REPLACE(INDEX(GroupVertices[Group],MATCH(Edges[[#This Row],[Vertex 1]],GroupVertices[Vertex],0)),1,1,"")</f>
        <v>1</v>
      </c>
      <c r="BC42" s="85" t="str">
        <f>REPLACE(INDEX(GroupVertices[Group],MATCH(Edges[[#This Row],[Vertex 2]],GroupVertices[Vertex],0)),1,1,"")</f>
        <v>1</v>
      </c>
      <c r="BD42" s="51">
        <v>1</v>
      </c>
      <c r="BE42" s="52">
        <v>2.6315789473684212</v>
      </c>
      <c r="BF42" s="51">
        <v>1</v>
      </c>
      <c r="BG42" s="52">
        <v>2.6315789473684212</v>
      </c>
      <c r="BH42" s="51">
        <v>0</v>
      </c>
      <c r="BI42" s="52">
        <v>0</v>
      </c>
      <c r="BJ42" s="51">
        <v>36</v>
      </c>
      <c r="BK42" s="52">
        <v>94.73684210526316</v>
      </c>
      <c r="BL42" s="51">
        <v>38</v>
      </c>
    </row>
    <row r="43" spans="1:64" ht="30">
      <c r="A43" s="84" t="s">
        <v>221</v>
      </c>
      <c r="B43" s="84" t="s">
        <v>230</v>
      </c>
      <c r="C43" s="53" t="s">
        <v>1065</v>
      </c>
      <c r="D43" s="54">
        <v>10</v>
      </c>
      <c r="E43" s="65" t="s">
        <v>136</v>
      </c>
      <c r="F43" s="55">
        <v>26.42857142857143</v>
      </c>
      <c r="G43" s="53"/>
      <c r="H43" s="57"/>
      <c r="I43" s="56"/>
      <c r="J43" s="56"/>
      <c r="K43" s="36" t="s">
        <v>65</v>
      </c>
      <c r="L43" s="83">
        <v>43</v>
      </c>
      <c r="M43" s="83"/>
      <c r="N43" s="63"/>
      <c r="O43" s="86" t="s">
        <v>231</v>
      </c>
      <c r="P43" s="88">
        <v>43605.875</v>
      </c>
      <c r="Q43" s="86" t="s">
        <v>256</v>
      </c>
      <c r="R43" s="90" t="s">
        <v>284</v>
      </c>
      <c r="S43" s="86" t="s">
        <v>302</v>
      </c>
      <c r="T43" s="86" t="s">
        <v>327</v>
      </c>
      <c r="U43" s="90" t="s">
        <v>351</v>
      </c>
      <c r="V43" s="90" t="s">
        <v>351</v>
      </c>
      <c r="W43" s="88">
        <v>43605.875</v>
      </c>
      <c r="X43" s="90" t="s">
        <v>397</v>
      </c>
      <c r="Y43" s="86"/>
      <c r="Z43" s="86"/>
      <c r="AA43" s="92" t="s">
        <v>441</v>
      </c>
      <c r="AB43" s="86"/>
      <c r="AC43" s="86" t="b">
        <v>0</v>
      </c>
      <c r="AD43" s="86">
        <v>0</v>
      </c>
      <c r="AE43" s="92" t="s">
        <v>459</v>
      </c>
      <c r="AF43" s="86" t="b">
        <v>0</v>
      </c>
      <c r="AG43" s="86" t="s">
        <v>461</v>
      </c>
      <c r="AH43" s="86"/>
      <c r="AI43" s="92" t="s">
        <v>459</v>
      </c>
      <c r="AJ43" s="86" t="b">
        <v>0</v>
      </c>
      <c r="AK43" s="86">
        <v>0</v>
      </c>
      <c r="AL43" s="92" t="s">
        <v>459</v>
      </c>
      <c r="AM43" s="86" t="s">
        <v>469</v>
      </c>
      <c r="AN43" s="86" t="b">
        <v>0</v>
      </c>
      <c r="AO43" s="92" t="s">
        <v>441</v>
      </c>
      <c r="AP43" s="86" t="s">
        <v>176</v>
      </c>
      <c r="AQ43" s="86">
        <v>0</v>
      </c>
      <c r="AR43" s="86">
        <v>0</v>
      </c>
      <c r="AS43" s="86"/>
      <c r="AT43" s="86"/>
      <c r="AU43" s="86"/>
      <c r="AV43" s="86"/>
      <c r="AW43" s="86"/>
      <c r="AX43" s="86"/>
      <c r="AY43" s="86"/>
      <c r="AZ43" s="86"/>
      <c r="BA43">
        <v>4</v>
      </c>
      <c r="BB43" s="85" t="str">
        <f>REPLACE(INDEX(GroupVertices[Group],MATCH(Edges[[#This Row],[Vertex 1]],GroupVertices[Vertex],0)),1,1,"")</f>
        <v>1</v>
      </c>
      <c r="BC43" s="85" t="str">
        <f>REPLACE(INDEX(GroupVertices[Group],MATCH(Edges[[#This Row],[Vertex 2]],GroupVertices[Vertex],0)),1,1,"")</f>
        <v>1</v>
      </c>
      <c r="BD43" s="51">
        <v>2</v>
      </c>
      <c r="BE43" s="52">
        <v>5</v>
      </c>
      <c r="BF43" s="51">
        <v>1</v>
      </c>
      <c r="BG43" s="52">
        <v>2.5</v>
      </c>
      <c r="BH43" s="51">
        <v>0</v>
      </c>
      <c r="BI43" s="52">
        <v>0</v>
      </c>
      <c r="BJ43" s="51">
        <v>37</v>
      </c>
      <c r="BK43" s="52">
        <v>92.5</v>
      </c>
      <c r="BL43" s="51">
        <v>40</v>
      </c>
    </row>
    <row r="44" spans="1:64" ht="30">
      <c r="A44" s="84" t="s">
        <v>221</v>
      </c>
      <c r="B44" s="84" t="s">
        <v>230</v>
      </c>
      <c r="C44" s="53" t="s">
        <v>1065</v>
      </c>
      <c r="D44" s="54">
        <v>10</v>
      </c>
      <c r="E44" s="65" t="s">
        <v>136</v>
      </c>
      <c r="F44" s="55">
        <v>26.42857142857143</v>
      </c>
      <c r="G44" s="53"/>
      <c r="H44" s="57"/>
      <c r="I44" s="56"/>
      <c r="J44" s="56"/>
      <c r="K44" s="36" t="s">
        <v>65</v>
      </c>
      <c r="L44" s="83">
        <v>44</v>
      </c>
      <c r="M44" s="83"/>
      <c r="N44" s="63"/>
      <c r="O44" s="86" t="s">
        <v>231</v>
      </c>
      <c r="P44" s="88">
        <v>43607.625127314815</v>
      </c>
      <c r="Q44" s="86" t="s">
        <v>257</v>
      </c>
      <c r="R44" s="90" t="s">
        <v>285</v>
      </c>
      <c r="S44" s="86" t="s">
        <v>302</v>
      </c>
      <c r="T44" s="86" t="s">
        <v>327</v>
      </c>
      <c r="U44" s="90" t="s">
        <v>352</v>
      </c>
      <c r="V44" s="90" t="s">
        <v>352</v>
      </c>
      <c r="W44" s="88">
        <v>43607.625127314815</v>
      </c>
      <c r="X44" s="90" t="s">
        <v>398</v>
      </c>
      <c r="Y44" s="86"/>
      <c r="Z44" s="86"/>
      <c r="AA44" s="92" t="s">
        <v>442</v>
      </c>
      <c r="AB44" s="86"/>
      <c r="AC44" s="86" t="b">
        <v>0</v>
      </c>
      <c r="AD44" s="86">
        <v>0</v>
      </c>
      <c r="AE44" s="92" t="s">
        <v>459</v>
      </c>
      <c r="AF44" s="86" t="b">
        <v>0</v>
      </c>
      <c r="AG44" s="86" t="s">
        <v>461</v>
      </c>
      <c r="AH44" s="86"/>
      <c r="AI44" s="92" t="s">
        <v>459</v>
      </c>
      <c r="AJ44" s="86" t="b">
        <v>0</v>
      </c>
      <c r="AK44" s="86">
        <v>0</v>
      </c>
      <c r="AL44" s="92" t="s">
        <v>459</v>
      </c>
      <c r="AM44" s="86" t="s">
        <v>469</v>
      </c>
      <c r="AN44" s="86" t="b">
        <v>0</v>
      </c>
      <c r="AO44" s="92" t="s">
        <v>442</v>
      </c>
      <c r="AP44" s="86" t="s">
        <v>176</v>
      </c>
      <c r="AQ44" s="86">
        <v>0</v>
      </c>
      <c r="AR44" s="86">
        <v>0</v>
      </c>
      <c r="AS44" s="86"/>
      <c r="AT44" s="86"/>
      <c r="AU44" s="86"/>
      <c r="AV44" s="86"/>
      <c r="AW44" s="86"/>
      <c r="AX44" s="86"/>
      <c r="AY44" s="86"/>
      <c r="AZ44" s="86"/>
      <c r="BA44">
        <v>4</v>
      </c>
      <c r="BB44" s="85" t="str">
        <f>REPLACE(INDEX(GroupVertices[Group],MATCH(Edges[[#This Row],[Vertex 1]],GroupVertices[Vertex],0)),1,1,"")</f>
        <v>1</v>
      </c>
      <c r="BC44" s="85" t="str">
        <f>REPLACE(INDEX(GroupVertices[Group],MATCH(Edges[[#This Row],[Vertex 2]],GroupVertices[Vertex],0)),1,1,"")</f>
        <v>1</v>
      </c>
      <c r="BD44" s="51">
        <v>2</v>
      </c>
      <c r="BE44" s="52">
        <v>5</v>
      </c>
      <c r="BF44" s="51">
        <v>1</v>
      </c>
      <c r="BG44" s="52">
        <v>2.5</v>
      </c>
      <c r="BH44" s="51">
        <v>0</v>
      </c>
      <c r="BI44" s="52">
        <v>0</v>
      </c>
      <c r="BJ44" s="51">
        <v>37</v>
      </c>
      <c r="BK44" s="52">
        <v>92.5</v>
      </c>
      <c r="BL44" s="51">
        <v>40</v>
      </c>
    </row>
    <row r="45" spans="1:64" ht="30">
      <c r="A45" s="84" t="s">
        <v>221</v>
      </c>
      <c r="B45" s="84" t="s">
        <v>230</v>
      </c>
      <c r="C45" s="53" t="s">
        <v>1065</v>
      </c>
      <c r="D45" s="54">
        <v>10</v>
      </c>
      <c r="E45" s="65" t="s">
        <v>136</v>
      </c>
      <c r="F45" s="55">
        <v>26.42857142857143</v>
      </c>
      <c r="G45" s="53"/>
      <c r="H45" s="57"/>
      <c r="I45" s="56"/>
      <c r="J45" s="56"/>
      <c r="K45" s="36" t="s">
        <v>65</v>
      </c>
      <c r="L45" s="83">
        <v>45</v>
      </c>
      <c r="M45" s="83"/>
      <c r="N45" s="63"/>
      <c r="O45" s="86" t="s">
        <v>231</v>
      </c>
      <c r="P45" s="88">
        <v>43608.625127314815</v>
      </c>
      <c r="Q45" s="86" t="s">
        <v>258</v>
      </c>
      <c r="R45" s="90" t="s">
        <v>286</v>
      </c>
      <c r="S45" s="86" t="s">
        <v>302</v>
      </c>
      <c r="T45" s="86" t="s">
        <v>327</v>
      </c>
      <c r="U45" s="90" t="s">
        <v>353</v>
      </c>
      <c r="V45" s="90" t="s">
        <v>353</v>
      </c>
      <c r="W45" s="88">
        <v>43608.625127314815</v>
      </c>
      <c r="X45" s="90" t="s">
        <v>399</v>
      </c>
      <c r="Y45" s="86"/>
      <c r="Z45" s="86"/>
      <c r="AA45" s="92" t="s">
        <v>443</v>
      </c>
      <c r="AB45" s="86"/>
      <c r="AC45" s="86" t="b">
        <v>0</v>
      </c>
      <c r="AD45" s="86">
        <v>0</v>
      </c>
      <c r="AE45" s="92" t="s">
        <v>459</v>
      </c>
      <c r="AF45" s="86" t="b">
        <v>0</v>
      </c>
      <c r="AG45" s="86" t="s">
        <v>461</v>
      </c>
      <c r="AH45" s="86"/>
      <c r="AI45" s="92" t="s">
        <v>459</v>
      </c>
      <c r="AJ45" s="86" t="b">
        <v>0</v>
      </c>
      <c r="AK45" s="86">
        <v>0</v>
      </c>
      <c r="AL45" s="92" t="s">
        <v>459</v>
      </c>
      <c r="AM45" s="86" t="s">
        <v>469</v>
      </c>
      <c r="AN45" s="86" t="b">
        <v>0</v>
      </c>
      <c r="AO45" s="92" t="s">
        <v>443</v>
      </c>
      <c r="AP45" s="86" t="s">
        <v>176</v>
      </c>
      <c r="AQ45" s="86">
        <v>0</v>
      </c>
      <c r="AR45" s="86">
        <v>0</v>
      </c>
      <c r="AS45" s="86"/>
      <c r="AT45" s="86"/>
      <c r="AU45" s="86"/>
      <c r="AV45" s="86"/>
      <c r="AW45" s="86"/>
      <c r="AX45" s="86"/>
      <c r="AY45" s="86"/>
      <c r="AZ45" s="86"/>
      <c r="BA45">
        <v>4</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44</v>
      </c>
      <c r="BK45" s="52">
        <v>100</v>
      </c>
      <c r="BL45" s="51">
        <v>44</v>
      </c>
    </row>
    <row r="46" spans="1:64" ht="30">
      <c r="A46" s="84" t="s">
        <v>221</v>
      </c>
      <c r="B46" s="84" t="s">
        <v>221</v>
      </c>
      <c r="C46" s="53" t="s">
        <v>1066</v>
      </c>
      <c r="D46" s="54">
        <v>10</v>
      </c>
      <c r="E46" s="65" t="s">
        <v>136</v>
      </c>
      <c r="F46" s="55">
        <v>6</v>
      </c>
      <c r="G46" s="53"/>
      <c r="H46" s="57"/>
      <c r="I46" s="56"/>
      <c r="J46" s="56"/>
      <c r="K46" s="36" t="s">
        <v>65</v>
      </c>
      <c r="L46" s="83">
        <v>46</v>
      </c>
      <c r="M46" s="83"/>
      <c r="N46" s="63"/>
      <c r="O46" s="86" t="s">
        <v>176</v>
      </c>
      <c r="P46" s="88">
        <v>43600.77082175926</v>
      </c>
      <c r="Q46" s="86" t="s">
        <v>259</v>
      </c>
      <c r="R46" s="90" t="s">
        <v>287</v>
      </c>
      <c r="S46" s="86" t="s">
        <v>302</v>
      </c>
      <c r="T46" s="86" t="s">
        <v>328</v>
      </c>
      <c r="U46" s="86"/>
      <c r="V46" s="90" t="s">
        <v>370</v>
      </c>
      <c r="W46" s="88">
        <v>43600.77082175926</v>
      </c>
      <c r="X46" s="90" t="s">
        <v>400</v>
      </c>
      <c r="Y46" s="86"/>
      <c r="Z46" s="86"/>
      <c r="AA46" s="92" t="s">
        <v>444</v>
      </c>
      <c r="AB46" s="86"/>
      <c r="AC46" s="86" t="b">
        <v>0</v>
      </c>
      <c r="AD46" s="86">
        <v>0</v>
      </c>
      <c r="AE46" s="92" t="s">
        <v>459</v>
      </c>
      <c r="AF46" s="86" t="b">
        <v>0</v>
      </c>
      <c r="AG46" s="86" t="s">
        <v>461</v>
      </c>
      <c r="AH46" s="86"/>
      <c r="AI46" s="92" t="s">
        <v>459</v>
      </c>
      <c r="AJ46" s="86" t="b">
        <v>0</v>
      </c>
      <c r="AK46" s="86">
        <v>0</v>
      </c>
      <c r="AL46" s="92" t="s">
        <v>459</v>
      </c>
      <c r="AM46" s="86" t="s">
        <v>469</v>
      </c>
      <c r="AN46" s="86" t="b">
        <v>0</v>
      </c>
      <c r="AO46" s="92" t="s">
        <v>444</v>
      </c>
      <c r="AP46" s="86" t="s">
        <v>176</v>
      </c>
      <c r="AQ46" s="86">
        <v>0</v>
      </c>
      <c r="AR46" s="86">
        <v>0</v>
      </c>
      <c r="AS46" s="86"/>
      <c r="AT46" s="86"/>
      <c r="AU46" s="86"/>
      <c r="AV46" s="86"/>
      <c r="AW46" s="86"/>
      <c r="AX46" s="86"/>
      <c r="AY46" s="86"/>
      <c r="AZ46" s="86"/>
      <c r="BA46">
        <v>15</v>
      </c>
      <c r="BB46" s="85" t="str">
        <f>REPLACE(INDEX(GroupVertices[Group],MATCH(Edges[[#This Row],[Vertex 1]],GroupVertices[Vertex],0)),1,1,"")</f>
        <v>1</v>
      </c>
      <c r="BC46" s="85" t="str">
        <f>REPLACE(INDEX(GroupVertices[Group],MATCH(Edges[[#This Row],[Vertex 2]],GroupVertices[Vertex],0)),1,1,"")</f>
        <v>1</v>
      </c>
      <c r="BD46" s="51">
        <v>1</v>
      </c>
      <c r="BE46" s="52">
        <v>6.25</v>
      </c>
      <c r="BF46" s="51">
        <v>0</v>
      </c>
      <c r="BG46" s="52">
        <v>0</v>
      </c>
      <c r="BH46" s="51">
        <v>0</v>
      </c>
      <c r="BI46" s="52">
        <v>0</v>
      </c>
      <c r="BJ46" s="51">
        <v>15</v>
      </c>
      <c r="BK46" s="52">
        <v>93.75</v>
      </c>
      <c r="BL46" s="51">
        <v>16</v>
      </c>
    </row>
    <row r="47" spans="1:64" ht="30">
      <c r="A47" s="84" t="s">
        <v>221</v>
      </c>
      <c r="B47" s="84" t="s">
        <v>221</v>
      </c>
      <c r="C47" s="53" t="s">
        <v>1066</v>
      </c>
      <c r="D47" s="54">
        <v>10</v>
      </c>
      <c r="E47" s="65" t="s">
        <v>136</v>
      </c>
      <c r="F47" s="55">
        <v>6</v>
      </c>
      <c r="G47" s="53"/>
      <c r="H47" s="57"/>
      <c r="I47" s="56"/>
      <c r="J47" s="56"/>
      <c r="K47" s="36" t="s">
        <v>65</v>
      </c>
      <c r="L47" s="83">
        <v>47</v>
      </c>
      <c r="M47" s="83"/>
      <c r="N47" s="63"/>
      <c r="O47" s="86" t="s">
        <v>176</v>
      </c>
      <c r="P47" s="88">
        <v>43600.83472222222</v>
      </c>
      <c r="Q47" s="86" t="s">
        <v>260</v>
      </c>
      <c r="R47" s="90" t="s">
        <v>288</v>
      </c>
      <c r="S47" s="86" t="s">
        <v>302</v>
      </c>
      <c r="T47" s="86" t="s">
        <v>329</v>
      </c>
      <c r="U47" s="90" t="s">
        <v>354</v>
      </c>
      <c r="V47" s="90" t="s">
        <v>354</v>
      </c>
      <c r="W47" s="88">
        <v>43600.83472222222</v>
      </c>
      <c r="X47" s="90" t="s">
        <v>401</v>
      </c>
      <c r="Y47" s="86"/>
      <c r="Z47" s="86"/>
      <c r="AA47" s="92" t="s">
        <v>445</v>
      </c>
      <c r="AB47" s="86"/>
      <c r="AC47" s="86" t="b">
        <v>0</v>
      </c>
      <c r="AD47" s="86">
        <v>0</v>
      </c>
      <c r="AE47" s="92" t="s">
        <v>459</v>
      </c>
      <c r="AF47" s="86" t="b">
        <v>0</v>
      </c>
      <c r="AG47" s="86" t="s">
        <v>461</v>
      </c>
      <c r="AH47" s="86"/>
      <c r="AI47" s="92" t="s">
        <v>459</v>
      </c>
      <c r="AJ47" s="86" t="b">
        <v>0</v>
      </c>
      <c r="AK47" s="86">
        <v>0</v>
      </c>
      <c r="AL47" s="92" t="s">
        <v>459</v>
      </c>
      <c r="AM47" s="86" t="s">
        <v>469</v>
      </c>
      <c r="AN47" s="86" t="b">
        <v>0</v>
      </c>
      <c r="AO47" s="92" t="s">
        <v>445</v>
      </c>
      <c r="AP47" s="86" t="s">
        <v>176</v>
      </c>
      <c r="AQ47" s="86">
        <v>0</v>
      </c>
      <c r="AR47" s="86">
        <v>0</v>
      </c>
      <c r="AS47" s="86"/>
      <c r="AT47" s="86"/>
      <c r="AU47" s="86"/>
      <c r="AV47" s="86"/>
      <c r="AW47" s="86"/>
      <c r="AX47" s="86"/>
      <c r="AY47" s="86"/>
      <c r="AZ47" s="86"/>
      <c r="BA47">
        <v>15</v>
      </c>
      <c r="BB47" s="85" t="str">
        <f>REPLACE(INDEX(GroupVertices[Group],MATCH(Edges[[#This Row],[Vertex 1]],GroupVertices[Vertex],0)),1,1,"")</f>
        <v>1</v>
      </c>
      <c r="BC47" s="85" t="str">
        <f>REPLACE(INDEX(GroupVertices[Group],MATCH(Edges[[#This Row],[Vertex 2]],GroupVertices[Vertex],0)),1,1,"")</f>
        <v>1</v>
      </c>
      <c r="BD47" s="51">
        <v>1</v>
      </c>
      <c r="BE47" s="52">
        <v>2.6315789473684212</v>
      </c>
      <c r="BF47" s="51">
        <v>0</v>
      </c>
      <c r="BG47" s="52">
        <v>0</v>
      </c>
      <c r="BH47" s="51">
        <v>0</v>
      </c>
      <c r="BI47" s="52">
        <v>0</v>
      </c>
      <c r="BJ47" s="51">
        <v>37</v>
      </c>
      <c r="BK47" s="52">
        <v>97.36842105263158</v>
      </c>
      <c r="BL47" s="51">
        <v>38</v>
      </c>
    </row>
    <row r="48" spans="1:64" ht="30">
      <c r="A48" s="84" t="s">
        <v>221</v>
      </c>
      <c r="B48" s="84" t="s">
        <v>221</v>
      </c>
      <c r="C48" s="53" t="s">
        <v>1066</v>
      </c>
      <c r="D48" s="54">
        <v>10</v>
      </c>
      <c r="E48" s="65" t="s">
        <v>136</v>
      </c>
      <c r="F48" s="55">
        <v>6</v>
      </c>
      <c r="G48" s="53"/>
      <c r="H48" s="57"/>
      <c r="I48" s="56"/>
      <c r="J48" s="56"/>
      <c r="K48" s="36" t="s">
        <v>65</v>
      </c>
      <c r="L48" s="83">
        <v>48</v>
      </c>
      <c r="M48" s="83"/>
      <c r="N48" s="63"/>
      <c r="O48" s="86" t="s">
        <v>176</v>
      </c>
      <c r="P48" s="88">
        <v>43600.88054398148</v>
      </c>
      <c r="Q48" s="86" t="s">
        <v>261</v>
      </c>
      <c r="R48" s="90" t="s">
        <v>289</v>
      </c>
      <c r="S48" s="86" t="s">
        <v>305</v>
      </c>
      <c r="T48" s="86" t="s">
        <v>330</v>
      </c>
      <c r="U48" s="86"/>
      <c r="V48" s="90" t="s">
        <v>370</v>
      </c>
      <c r="W48" s="88">
        <v>43600.88054398148</v>
      </c>
      <c r="X48" s="90" t="s">
        <v>402</v>
      </c>
      <c r="Y48" s="86"/>
      <c r="Z48" s="86"/>
      <c r="AA48" s="92" t="s">
        <v>446</v>
      </c>
      <c r="AB48" s="86"/>
      <c r="AC48" s="86" t="b">
        <v>0</v>
      </c>
      <c r="AD48" s="86">
        <v>3</v>
      </c>
      <c r="AE48" s="92" t="s">
        <v>459</v>
      </c>
      <c r="AF48" s="86" t="b">
        <v>0</v>
      </c>
      <c r="AG48" s="86" t="s">
        <v>461</v>
      </c>
      <c r="AH48" s="86"/>
      <c r="AI48" s="92" t="s">
        <v>459</v>
      </c>
      <c r="AJ48" s="86" t="b">
        <v>0</v>
      </c>
      <c r="AK48" s="86">
        <v>1</v>
      </c>
      <c r="AL48" s="92" t="s">
        <v>459</v>
      </c>
      <c r="AM48" s="86" t="s">
        <v>469</v>
      </c>
      <c r="AN48" s="86" t="b">
        <v>0</v>
      </c>
      <c r="AO48" s="92" t="s">
        <v>446</v>
      </c>
      <c r="AP48" s="86" t="s">
        <v>176</v>
      </c>
      <c r="AQ48" s="86">
        <v>0</v>
      </c>
      <c r="AR48" s="86">
        <v>0</v>
      </c>
      <c r="AS48" s="86"/>
      <c r="AT48" s="86"/>
      <c r="AU48" s="86"/>
      <c r="AV48" s="86"/>
      <c r="AW48" s="86"/>
      <c r="AX48" s="86"/>
      <c r="AY48" s="86"/>
      <c r="AZ48" s="86"/>
      <c r="BA48">
        <v>15</v>
      </c>
      <c r="BB48" s="85" t="str">
        <f>REPLACE(INDEX(GroupVertices[Group],MATCH(Edges[[#This Row],[Vertex 1]],GroupVertices[Vertex],0)),1,1,"")</f>
        <v>1</v>
      </c>
      <c r="BC48" s="85" t="str">
        <f>REPLACE(INDEX(GroupVertices[Group],MATCH(Edges[[#This Row],[Vertex 2]],GroupVertices[Vertex],0)),1,1,"")</f>
        <v>1</v>
      </c>
      <c r="BD48" s="51">
        <v>2</v>
      </c>
      <c r="BE48" s="52">
        <v>4.651162790697675</v>
      </c>
      <c r="BF48" s="51">
        <v>1</v>
      </c>
      <c r="BG48" s="52">
        <v>2.3255813953488373</v>
      </c>
      <c r="BH48" s="51">
        <v>0</v>
      </c>
      <c r="BI48" s="52">
        <v>0</v>
      </c>
      <c r="BJ48" s="51">
        <v>40</v>
      </c>
      <c r="BK48" s="52">
        <v>93.02325581395348</v>
      </c>
      <c r="BL48" s="51">
        <v>43</v>
      </c>
    </row>
    <row r="49" spans="1:64" ht="30">
      <c r="A49" s="84" t="s">
        <v>221</v>
      </c>
      <c r="B49" s="84" t="s">
        <v>221</v>
      </c>
      <c r="C49" s="53" t="s">
        <v>1066</v>
      </c>
      <c r="D49" s="54">
        <v>10</v>
      </c>
      <c r="E49" s="65" t="s">
        <v>136</v>
      </c>
      <c r="F49" s="55">
        <v>6</v>
      </c>
      <c r="G49" s="53"/>
      <c r="H49" s="57"/>
      <c r="I49" s="56"/>
      <c r="J49" s="56"/>
      <c r="K49" s="36" t="s">
        <v>65</v>
      </c>
      <c r="L49" s="83">
        <v>49</v>
      </c>
      <c r="M49" s="83"/>
      <c r="N49" s="63"/>
      <c r="O49" s="86" t="s">
        <v>176</v>
      </c>
      <c r="P49" s="88">
        <v>43601.709386574075</v>
      </c>
      <c r="Q49" s="86" t="s">
        <v>262</v>
      </c>
      <c r="R49" s="90" t="s">
        <v>290</v>
      </c>
      <c r="S49" s="86" t="s">
        <v>302</v>
      </c>
      <c r="T49" s="86" t="s">
        <v>331</v>
      </c>
      <c r="U49" s="90" t="s">
        <v>355</v>
      </c>
      <c r="V49" s="90" t="s">
        <v>355</v>
      </c>
      <c r="W49" s="88">
        <v>43601.709386574075</v>
      </c>
      <c r="X49" s="90" t="s">
        <v>403</v>
      </c>
      <c r="Y49" s="86"/>
      <c r="Z49" s="86"/>
      <c r="AA49" s="92" t="s">
        <v>447</v>
      </c>
      <c r="AB49" s="86"/>
      <c r="AC49" s="86" t="b">
        <v>0</v>
      </c>
      <c r="AD49" s="86">
        <v>0</v>
      </c>
      <c r="AE49" s="92" t="s">
        <v>459</v>
      </c>
      <c r="AF49" s="86" t="b">
        <v>0</v>
      </c>
      <c r="AG49" s="86" t="s">
        <v>461</v>
      </c>
      <c r="AH49" s="86"/>
      <c r="AI49" s="92" t="s">
        <v>459</v>
      </c>
      <c r="AJ49" s="86" t="b">
        <v>0</v>
      </c>
      <c r="AK49" s="86">
        <v>0</v>
      </c>
      <c r="AL49" s="92" t="s">
        <v>459</v>
      </c>
      <c r="AM49" s="86" t="s">
        <v>469</v>
      </c>
      <c r="AN49" s="86" t="b">
        <v>0</v>
      </c>
      <c r="AO49" s="92" t="s">
        <v>447</v>
      </c>
      <c r="AP49" s="86" t="s">
        <v>176</v>
      </c>
      <c r="AQ49" s="86">
        <v>0</v>
      </c>
      <c r="AR49" s="86">
        <v>0</v>
      </c>
      <c r="AS49" s="86"/>
      <c r="AT49" s="86"/>
      <c r="AU49" s="86"/>
      <c r="AV49" s="86"/>
      <c r="AW49" s="86"/>
      <c r="AX49" s="86"/>
      <c r="AY49" s="86"/>
      <c r="AZ49" s="86"/>
      <c r="BA49">
        <v>15</v>
      </c>
      <c r="BB49" s="85" t="str">
        <f>REPLACE(INDEX(GroupVertices[Group],MATCH(Edges[[#This Row],[Vertex 1]],GroupVertices[Vertex],0)),1,1,"")</f>
        <v>1</v>
      </c>
      <c r="BC49" s="85" t="str">
        <f>REPLACE(INDEX(GroupVertices[Group],MATCH(Edges[[#This Row],[Vertex 2]],GroupVertices[Vertex],0)),1,1,"")</f>
        <v>1</v>
      </c>
      <c r="BD49" s="51">
        <v>1</v>
      </c>
      <c r="BE49" s="52">
        <v>2.5641025641025643</v>
      </c>
      <c r="BF49" s="51">
        <v>0</v>
      </c>
      <c r="BG49" s="52">
        <v>0</v>
      </c>
      <c r="BH49" s="51">
        <v>0</v>
      </c>
      <c r="BI49" s="52">
        <v>0</v>
      </c>
      <c r="BJ49" s="51">
        <v>38</v>
      </c>
      <c r="BK49" s="52">
        <v>97.43589743589743</v>
      </c>
      <c r="BL49" s="51">
        <v>39</v>
      </c>
    </row>
    <row r="50" spans="1:64" ht="30">
      <c r="A50" s="84" t="s">
        <v>221</v>
      </c>
      <c r="B50" s="84" t="s">
        <v>221</v>
      </c>
      <c r="C50" s="53" t="s">
        <v>1066</v>
      </c>
      <c r="D50" s="54">
        <v>10</v>
      </c>
      <c r="E50" s="65" t="s">
        <v>136</v>
      </c>
      <c r="F50" s="55">
        <v>6</v>
      </c>
      <c r="G50" s="53"/>
      <c r="H50" s="57"/>
      <c r="I50" s="56"/>
      <c r="J50" s="56"/>
      <c r="K50" s="36" t="s">
        <v>65</v>
      </c>
      <c r="L50" s="83">
        <v>50</v>
      </c>
      <c r="M50" s="83"/>
      <c r="N50" s="63"/>
      <c r="O50" s="86" t="s">
        <v>176</v>
      </c>
      <c r="P50" s="88">
        <v>43601.795127314814</v>
      </c>
      <c r="Q50" s="86" t="s">
        <v>263</v>
      </c>
      <c r="R50" s="90" t="s">
        <v>291</v>
      </c>
      <c r="S50" s="86" t="s">
        <v>302</v>
      </c>
      <c r="T50" s="86" t="s">
        <v>332</v>
      </c>
      <c r="U50" s="86"/>
      <c r="V50" s="90" t="s">
        <v>370</v>
      </c>
      <c r="W50" s="88">
        <v>43601.795127314814</v>
      </c>
      <c r="X50" s="90" t="s">
        <v>404</v>
      </c>
      <c r="Y50" s="86"/>
      <c r="Z50" s="86"/>
      <c r="AA50" s="92" t="s">
        <v>448</v>
      </c>
      <c r="AB50" s="86"/>
      <c r="AC50" s="86" t="b">
        <v>0</v>
      </c>
      <c r="AD50" s="86">
        <v>0</v>
      </c>
      <c r="AE50" s="92" t="s">
        <v>459</v>
      </c>
      <c r="AF50" s="86" t="b">
        <v>0</v>
      </c>
      <c r="AG50" s="86" t="s">
        <v>461</v>
      </c>
      <c r="AH50" s="86"/>
      <c r="AI50" s="92" t="s">
        <v>459</v>
      </c>
      <c r="AJ50" s="86" t="b">
        <v>0</v>
      </c>
      <c r="AK50" s="86">
        <v>0</v>
      </c>
      <c r="AL50" s="92" t="s">
        <v>459</v>
      </c>
      <c r="AM50" s="86" t="s">
        <v>469</v>
      </c>
      <c r="AN50" s="86" t="b">
        <v>0</v>
      </c>
      <c r="AO50" s="92" t="s">
        <v>448</v>
      </c>
      <c r="AP50" s="86" t="s">
        <v>176</v>
      </c>
      <c r="AQ50" s="86">
        <v>0</v>
      </c>
      <c r="AR50" s="86">
        <v>0</v>
      </c>
      <c r="AS50" s="86"/>
      <c r="AT50" s="86"/>
      <c r="AU50" s="86"/>
      <c r="AV50" s="86"/>
      <c r="AW50" s="86"/>
      <c r="AX50" s="86"/>
      <c r="AY50" s="86"/>
      <c r="AZ50" s="86"/>
      <c r="BA50">
        <v>15</v>
      </c>
      <c r="BB50" s="85" t="str">
        <f>REPLACE(INDEX(GroupVertices[Group],MATCH(Edges[[#This Row],[Vertex 1]],GroupVertices[Vertex],0)),1,1,"")</f>
        <v>1</v>
      </c>
      <c r="BC50" s="85" t="str">
        <f>REPLACE(INDEX(GroupVertices[Group],MATCH(Edges[[#This Row],[Vertex 2]],GroupVertices[Vertex],0)),1,1,"")</f>
        <v>1</v>
      </c>
      <c r="BD50" s="51">
        <v>2</v>
      </c>
      <c r="BE50" s="52">
        <v>5</v>
      </c>
      <c r="BF50" s="51">
        <v>1</v>
      </c>
      <c r="BG50" s="52">
        <v>2.5</v>
      </c>
      <c r="BH50" s="51">
        <v>0</v>
      </c>
      <c r="BI50" s="52">
        <v>0</v>
      </c>
      <c r="BJ50" s="51">
        <v>37</v>
      </c>
      <c r="BK50" s="52">
        <v>92.5</v>
      </c>
      <c r="BL50" s="51">
        <v>40</v>
      </c>
    </row>
    <row r="51" spans="1:64" ht="30">
      <c r="A51" s="84" t="s">
        <v>221</v>
      </c>
      <c r="B51" s="84" t="s">
        <v>221</v>
      </c>
      <c r="C51" s="53" t="s">
        <v>1066</v>
      </c>
      <c r="D51" s="54">
        <v>10</v>
      </c>
      <c r="E51" s="65" t="s">
        <v>136</v>
      </c>
      <c r="F51" s="55">
        <v>6</v>
      </c>
      <c r="G51" s="53"/>
      <c r="H51" s="57"/>
      <c r="I51" s="56"/>
      <c r="J51" s="56"/>
      <c r="K51" s="36" t="s">
        <v>65</v>
      </c>
      <c r="L51" s="83">
        <v>51</v>
      </c>
      <c r="M51" s="83"/>
      <c r="N51" s="63"/>
      <c r="O51" s="86" t="s">
        <v>176</v>
      </c>
      <c r="P51" s="88">
        <v>43602.66886574074</v>
      </c>
      <c r="Q51" s="86" t="s">
        <v>264</v>
      </c>
      <c r="R51" s="90" t="s">
        <v>292</v>
      </c>
      <c r="S51" s="86" t="s">
        <v>302</v>
      </c>
      <c r="T51" s="86" t="s">
        <v>333</v>
      </c>
      <c r="U51" s="86"/>
      <c r="V51" s="90" t="s">
        <v>370</v>
      </c>
      <c r="W51" s="88">
        <v>43602.66886574074</v>
      </c>
      <c r="X51" s="90" t="s">
        <v>405</v>
      </c>
      <c r="Y51" s="86"/>
      <c r="Z51" s="86"/>
      <c r="AA51" s="92" t="s">
        <v>449</v>
      </c>
      <c r="AB51" s="86"/>
      <c r="AC51" s="86" t="b">
        <v>0</v>
      </c>
      <c r="AD51" s="86">
        <v>0</v>
      </c>
      <c r="AE51" s="92" t="s">
        <v>459</v>
      </c>
      <c r="AF51" s="86" t="b">
        <v>0</v>
      </c>
      <c r="AG51" s="86" t="s">
        <v>461</v>
      </c>
      <c r="AH51" s="86"/>
      <c r="AI51" s="92" t="s">
        <v>459</v>
      </c>
      <c r="AJ51" s="86" t="b">
        <v>0</v>
      </c>
      <c r="AK51" s="86">
        <v>0</v>
      </c>
      <c r="AL51" s="92" t="s">
        <v>459</v>
      </c>
      <c r="AM51" s="86" t="s">
        <v>469</v>
      </c>
      <c r="AN51" s="86" t="b">
        <v>0</v>
      </c>
      <c r="AO51" s="92" t="s">
        <v>449</v>
      </c>
      <c r="AP51" s="86" t="s">
        <v>176</v>
      </c>
      <c r="AQ51" s="86">
        <v>0</v>
      </c>
      <c r="AR51" s="86">
        <v>0</v>
      </c>
      <c r="AS51" s="86"/>
      <c r="AT51" s="86"/>
      <c r="AU51" s="86"/>
      <c r="AV51" s="86"/>
      <c r="AW51" s="86"/>
      <c r="AX51" s="86"/>
      <c r="AY51" s="86"/>
      <c r="AZ51" s="86"/>
      <c r="BA51">
        <v>15</v>
      </c>
      <c r="BB51" s="85" t="str">
        <f>REPLACE(INDEX(GroupVertices[Group],MATCH(Edges[[#This Row],[Vertex 1]],GroupVertices[Vertex],0)),1,1,"")</f>
        <v>1</v>
      </c>
      <c r="BC51" s="85" t="str">
        <f>REPLACE(INDEX(GroupVertices[Group],MATCH(Edges[[#This Row],[Vertex 2]],GroupVertices[Vertex],0)),1,1,"")</f>
        <v>1</v>
      </c>
      <c r="BD51" s="51">
        <v>2</v>
      </c>
      <c r="BE51" s="52">
        <v>5.128205128205129</v>
      </c>
      <c r="BF51" s="51">
        <v>0</v>
      </c>
      <c r="BG51" s="52">
        <v>0</v>
      </c>
      <c r="BH51" s="51">
        <v>0</v>
      </c>
      <c r="BI51" s="52">
        <v>0</v>
      </c>
      <c r="BJ51" s="51">
        <v>37</v>
      </c>
      <c r="BK51" s="52">
        <v>94.87179487179488</v>
      </c>
      <c r="BL51" s="51">
        <v>39</v>
      </c>
    </row>
    <row r="52" spans="1:64" ht="30">
      <c r="A52" s="84" t="s">
        <v>221</v>
      </c>
      <c r="B52" s="84" t="s">
        <v>221</v>
      </c>
      <c r="C52" s="53" t="s">
        <v>1066</v>
      </c>
      <c r="D52" s="54">
        <v>10</v>
      </c>
      <c r="E52" s="65" t="s">
        <v>136</v>
      </c>
      <c r="F52" s="55">
        <v>6</v>
      </c>
      <c r="G52" s="53"/>
      <c r="H52" s="57"/>
      <c r="I52" s="56"/>
      <c r="J52" s="56"/>
      <c r="K52" s="36" t="s">
        <v>65</v>
      </c>
      <c r="L52" s="83">
        <v>52</v>
      </c>
      <c r="M52" s="83"/>
      <c r="N52" s="63"/>
      <c r="O52" s="86" t="s">
        <v>176</v>
      </c>
      <c r="P52" s="88">
        <v>43602.77082175926</v>
      </c>
      <c r="Q52" s="86" t="s">
        <v>265</v>
      </c>
      <c r="R52" s="90" t="s">
        <v>293</v>
      </c>
      <c r="S52" s="86" t="s">
        <v>302</v>
      </c>
      <c r="T52" s="86" t="s">
        <v>334</v>
      </c>
      <c r="U52" s="86"/>
      <c r="V52" s="90" t="s">
        <v>370</v>
      </c>
      <c r="W52" s="88">
        <v>43602.77082175926</v>
      </c>
      <c r="X52" s="90" t="s">
        <v>406</v>
      </c>
      <c r="Y52" s="86"/>
      <c r="Z52" s="86"/>
      <c r="AA52" s="92" t="s">
        <v>450</v>
      </c>
      <c r="AB52" s="86"/>
      <c r="AC52" s="86" t="b">
        <v>0</v>
      </c>
      <c r="AD52" s="86">
        <v>0</v>
      </c>
      <c r="AE52" s="92" t="s">
        <v>459</v>
      </c>
      <c r="AF52" s="86" t="b">
        <v>0</v>
      </c>
      <c r="AG52" s="86" t="s">
        <v>461</v>
      </c>
      <c r="AH52" s="86"/>
      <c r="AI52" s="92" t="s">
        <v>459</v>
      </c>
      <c r="AJ52" s="86" t="b">
        <v>0</v>
      </c>
      <c r="AK52" s="86">
        <v>1</v>
      </c>
      <c r="AL52" s="92" t="s">
        <v>459</v>
      </c>
      <c r="AM52" s="86" t="s">
        <v>469</v>
      </c>
      <c r="AN52" s="86" t="b">
        <v>0</v>
      </c>
      <c r="AO52" s="92" t="s">
        <v>450</v>
      </c>
      <c r="AP52" s="86" t="s">
        <v>176</v>
      </c>
      <c r="AQ52" s="86">
        <v>0</v>
      </c>
      <c r="AR52" s="86">
        <v>0</v>
      </c>
      <c r="AS52" s="86"/>
      <c r="AT52" s="86"/>
      <c r="AU52" s="86"/>
      <c r="AV52" s="86"/>
      <c r="AW52" s="86"/>
      <c r="AX52" s="86"/>
      <c r="AY52" s="86"/>
      <c r="AZ52" s="86"/>
      <c r="BA52">
        <v>15</v>
      </c>
      <c r="BB52" s="85" t="str">
        <f>REPLACE(INDEX(GroupVertices[Group],MATCH(Edges[[#This Row],[Vertex 1]],GroupVertices[Vertex],0)),1,1,"")</f>
        <v>1</v>
      </c>
      <c r="BC52" s="85" t="str">
        <f>REPLACE(INDEX(GroupVertices[Group],MATCH(Edges[[#This Row],[Vertex 2]],GroupVertices[Vertex],0)),1,1,"")</f>
        <v>1</v>
      </c>
      <c r="BD52" s="51">
        <v>3</v>
      </c>
      <c r="BE52" s="52">
        <v>9.375</v>
      </c>
      <c r="BF52" s="51">
        <v>0</v>
      </c>
      <c r="BG52" s="52">
        <v>0</v>
      </c>
      <c r="BH52" s="51">
        <v>0</v>
      </c>
      <c r="BI52" s="52">
        <v>0</v>
      </c>
      <c r="BJ52" s="51">
        <v>29</v>
      </c>
      <c r="BK52" s="52">
        <v>90.625</v>
      </c>
      <c r="BL52" s="51">
        <v>32</v>
      </c>
    </row>
    <row r="53" spans="1:64" ht="30">
      <c r="A53" s="84" t="s">
        <v>221</v>
      </c>
      <c r="B53" s="84" t="s">
        <v>221</v>
      </c>
      <c r="C53" s="53" t="s">
        <v>1066</v>
      </c>
      <c r="D53" s="54">
        <v>10</v>
      </c>
      <c r="E53" s="65" t="s">
        <v>136</v>
      </c>
      <c r="F53" s="55">
        <v>6</v>
      </c>
      <c r="G53" s="53"/>
      <c r="H53" s="57"/>
      <c r="I53" s="56"/>
      <c r="J53" s="56"/>
      <c r="K53" s="36" t="s">
        <v>65</v>
      </c>
      <c r="L53" s="83">
        <v>53</v>
      </c>
      <c r="M53" s="83"/>
      <c r="N53" s="63"/>
      <c r="O53" s="86" t="s">
        <v>176</v>
      </c>
      <c r="P53" s="88">
        <v>43605.58342592593</v>
      </c>
      <c r="Q53" s="86" t="s">
        <v>266</v>
      </c>
      <c r="R53" s="90" t="s">
        <v>294</v>
      </c>
      <c r="S53" s="86" t="s">
        <v>302</v>
      </c>
      <c r="T53" s="86" t="s">
        <v>335</v>
      </c>
      <c r="U53" s="90" t="s">
        <v>356</v>
      </c>
      <c r="V53" s="90" t="s">
        <v>356</v>
      </c>
      <c r="W53" s="88">
        <v>43605.58342592593</v>
      </c>
      <c r="X53" s="90" t="s">
        <v>407</v>
      </c>
      <c r="Y53" s="86"/>
      <c r="Z53" s="86"/>
      <c r="AA53" s="92" t="s">
        <v>451</v>
      </c>
      <c r="AB53" s="86"/>
      <c r="AC53" s="86" t="b">
        <v>0</v>
      </c>
      <c r="AD53" s="86">
        <v>0</v>
      </c>
      <c r="AE53" s="92" t="s">
        <v>459</v>
      </c>
      <c r="AF53" s="86" t="b">
        <v>0</v>
      </c>
      <c r="AG53" s="86" t="s">
        <v>461</v>
      </c>
      <c r="AH53" s="86"/>
      <c r="AI53" s="92" t="s">
        <v>459</v>
      </c>
      <c r="AJ53" s="86" t="b">
        <v>0</v>
      </c>
      <c r="AK53" s="86">
        <v>0</v>
      </c>
      <c r="AL53" s="92" t="s">
        <v>459</v>
      </c>
      <c r="AM53" s="86" t="s">
        <v>469</v>
      </c>
      <c r="AN53" s="86" t="b">
        <v>0</v>
      </c>
      <c r="AO53" s="92" t="s">
        <v>451</v>
      </c>
      <c r="AP53" s="86" t="s">
        <v>176</v>
      </c>
      <c r="AQ53" s="86">
        <v>0</v>
      </c>
      <c r="AR53" s="86">
        <v>0</v>
      </c>
      <c r="AS53" s="86"/>
      <c r="AT53" s="86"/>
      <c r="AU53" s="86"/>
      <c r="AV53" s="86"/>
      <c r="AW53" s="86"/>
      <c r="AX53" s="86"/>
      <c r="AY53" s="86"/>
      <c r="AZ53" s="86"/>
      <c r="BA53">
        <v>15</v>
      </c>
      <c r="BB53" s="85" t="str">
        <f>REPLACE(INDEX(GroupVertices[Group],MATCH(Edges[[#This Row],[Vertex 1]],GroupVertices[Vertex],0)),1,1,"")</f>
        <v>1</v>
      </c>
      <c r="BC53" s="85" t="str">
        <f>REPLACE(INDEX(GroupVertices[Group],MATCH(Edges[[#This Row],[Vertex 2]],GroupVertices[Vertex],0)),1,1,"")</f>
        <v>1</v>
      </c>
      <c r="BD53" s="51">
        <v>1</v>
      </c>
      <c r="BE53" s="52">
        <v>2.5</v>
      </c>
      <c r="BF53" s="51">
        <v>0</v>
      </c>
      <c r="BG53" s="52">
        <v>0</v>
      </c>
      <c r="BH53" s="51">
        <v>0</v>
      </c>
      <c r="BI53" s="52">
        <v>0</v>
      </c>
      <c r="BJ53" s="51">
        <v>39</v>
      </c>
      <c r="BK53" s="52">
        <v>97.5</v>
      </c>
      <c r="BL53" s="51">
        <v>40</v>
      </c>
    </row>
    <row r="54" spans="1:64" ht="30">
      <c r="A54" s="84" t="s">
        <v>221</v>
      </c>
      <c r="B54" s="84" t="s">
        <v>221</v>
      </c>
      <c r="C54" s="53" t="s">
        <v>1066</v>
      </c>
      <c r="D54" s="54">
        <v>10</v>
      </c>
      <c r="E54" s="65" t="s">
        <v>136</v>
      </c>
      <c r="F54" s="55">
        <v>6</v>
      </c>
      <c r="G54" s="53"/>
      <c r="H54" s="57"/>
      <c r="I54" s="56"/>
      <c r="J54" s="56"/>
      <c r="K54" s="36" t="s">
        <v>65</v>
      </c>
      <c r="L54" s="83">
        <v>54</v>
      </c>
      <c r="M54" s="83"/>
      <c r="N54" s="63"/>
      <c r="O54" s="86" t="s">
        <v>176</v>
      </c>
      <c r="P54" s="88">
        <v>43606.666666666664</v>
      </c>
      <c r="Q54" s="86" t="s">
        <v>267</v>
      </c>
      <c r="R54" s="90" t="s">
        <v>295</v>
      </c>
      <c r="S54" s="86" t="s">
        <v>302</v>
      </c>
      <c r="T54" s="86" t="s">
        <v>336</v>
      </c>
      <c r="U54" s="90" t="s">
        <v>357</v>
      </c>
      <c r="V54" s="90" t="s">
        <v>357</v>
      </c>
      <c r="W54" s="88">
        <v>43606.666666666664</v>
      </c>
      <c r="X54" s="90" t="s">
        <v>408</v>
      </c>
      <c r="Y54" s="86"/>
      <c r="Z54" s="86"/>
      <c r="AA54" s="92" t="s">
        <v>452</v>
      </c>
      <c r="AB54" s="86"/>
      <c r="AC54" s="86" t="b">
        <v>0</v>
      </c>
      <c r="AD54" s="86">
        <v>0</v>
      </c>
      <c r="AE54" s="92" t="s">
        <v>459</v>
      </c>
      <c r="AF54" s="86" t="b">
        <v>0</v>
      </c>
      <c r="AG54" s="86" t="s">
        <v>461</v>
      </c>
      <c r="AH54" s="86"/>
      <c r="AI54" s="92" t="s">
        <v>459</v>
      </c>
      <c r="AJ54" s="86" t="b">
        <v>0</v>
      </c>
      <c r="AK54" s="86">
        <v>0</v>
      </c>
      <c r="AL54" s="92" t="s">
        <v>459</v>
      </c>
      <c r="AM54" s="86" t="s">
        <v>469</v>
      </c>
      <c r="AN54" s="86" t="b">
        <v>0</v>
      </c>
      <c r="AO54" s="92" t="s">
        <v>452</v>
      </c>
      <c r="AP54" s="86" t="s">
        <v>176</v>
      </c>
      <c r="AQ54" s="86">
        <v>0</v>
      </c>
      <c r="AR54" s="86">
        <v>0</v>
      </c>
      <c r="AS54" s="86"/>
      <c r="AT54" s="86"/>
      <c r="AU54" s="86"/>
      <c r="AV54" s="86"/>
      <c r="AW54" s="86"/>
      <c r="AX54" s="86"/>
      <c r="AY54" s="86"/>
      <c r="AZ54" s="86"/>
      <c r="BA54">
        <v>15</v>
      </c>
      <c r="BB54" s="85" t="str">
        <f>REPLACE(INDEX(GroupVertices[Group],MATCH(Edges[[#This Row],[Vertex 1]],GroupVertices[Vertex],0)),1,1,"")</f>
        <v>1</v>
      </c>
      <c r="BC54" s="85" t="str">
        <f>REPLACE(INDEX(GroupVertices[Group],MATCH(Edges[[#This Row],[Vertex 2]],GroupVertices[Vertex],0)),1,1,"")</f>
        <v>1</v>
      </c>
      <c r="BD54" s="51">
        <v>1</v>
      </c>
      <c r="BE54" s="52">
        <v>2.5641025641025643</v>
      </c>
      <c r="BF54" s="51">
        <v>0</v>
      </c>
      <c r="BG54" s="52">
        <v>0</v>
      </c>
      <c r="BH54" s="51">
        <v>0</v>
      </c>
      <c r="BI54" s="52">
        <v>0</v>
      </c>
      <c r="BJ54" s="51">
        <v>38</v>
      </c>
      <c r="BK54" s="52">
        <v>97.43589743589743</v>
      </c>
      <c r="BL54" s="51">
        <v>39</v>
      </c>
    </row>
    <row r="55" spans="1:64" ht="30">
      <c r="A55" s="84" t="s">
        <v>221</v>
      </c>
      <c r="B55" s="84" t="s">
        <v>221</v>
      </c>
      <c r="C55" s="53" t="s">
        <v>1066</v>
      </c>
      <c r="D55" s="54">
        <v>10</v>
      </c>
      <c r="E55" s="65" t="s">
        <v>136</v>
      </c>
      <c r="F55" s="55">
        <v>6</v>
      </c>
      <c r="G55" s="53"/>
      <c r="H55" s="57"/>
      <c r="I55" s="56"/>
      <c r="J55" s="56"/>
      <c r="K55" s="36" t="s">
        <v>65</v>
      </c>
      <c r="L55" s="83">
        <v>55</v>
      </c>
      <c r="M55" s="83"/>
      <c r="N55" s="63"/>
      <c r="O55" s="86" t="s">
        <v>176</v>
      </c>
      <c r="P55" s="88">
        <v>43606.770833333336</v>
      </c>
      <c r="Q55" s="86" t="s">
        <v>268</v>
      </c>
      <c r="R55" s="90" t="s">
        <v>296</v>
      </c>
      <c r="S55" s="86" t="s">
        <v>302</v>
      </c>
      <c r="T55" s="86" t="s">
        <v>337</v>
      </c>
      <c r="U55" s="86"/>
      <c r="V55" s="90" t="s">
        <v>370</v>
      </c>
      <c r="W55" s="88">
        <v>43606.770833333336</v>
      </c>
      <c r="X55" s="90" t="s">
        <v>409</v>
      </c>
      <c r="Y55" s="86"/>
      <c r="Z55" s="86"/>
      <c r="AA55" s="92" t="s">
        <v>453</v>
      </c>
      <c r="AB55" s="86"/>
      <c r="AC55" s="86" t="b">
        <v>0</v>
      </c>
      <c r="AD55" s="86">
        <v>0</v>
      </c>
      <c r="AE55" s="92" t="s">
        <v>459</v>
      </c>
      <c r="AF55" s="86" t="b">
        <v>0</v>
      </c>
      <c r="AG55" s="86" t="s">
        <v>461</v>
      </c>
      <c r="AH55" s="86"/>
      <c r="AI55" s="92" t="s">
        <v>459</v>
      </c>
      <c r="AJ55" s="86" t="b">
        <v>0</v>
      </c>
      <c r="AK55" s="86">
        <v>1</v>
      </c>
      <c r="AL55" s="92" t="s">
        <v>459</v>
      </c>
      <c r="AM55" s="86" t="s">
        <v>469</v>
      </c>
      <c r="AN55" s="86" t="b">
        <v>0</v>
      </c>
      <c r="AO55" s="92" t="s">
        <v>453</v>
      </c>
      <c r="AP55" s="86" t="s">
        <v>176</v>
      </c>
      <c r="AQ55" s="86">
        <v>0</v>
      </c>
      <c r="AR55" s="86">
        <v>0</v>
      </c>
      <c r="AS55" s="86"/>
      <c r="AT55" s="86"/>
      <c r="AU55" s="86"/>
      <c r="AV55" s="86"/>
      <c r="AW55" s="86"/>
      <c r="AX55" s="86"/>
      <c r="AY55" s="86"/>
      <c r="AZ55" s="86"/>
      <c r="BA55">
        <v>15</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22</v>
      </c>
      <c r="BK55" s="52">
        <v>100</v>
      </c>
      <c r="BL55" s="51">
        <v>22</v>
      </c>
    </row>
    <row r="56" spans="1:64" ht="30">
      <c r="A56" s="84" t="s">
        <v>221</v>
      </c>
      <c r="B56" s="84" t="s">
        <v>221</v>
      </c>
      <c r="C56" s="53" t="s">
        <v>1066</v>
      </c>
      <c r="D56" s="54">
        <v>10</v>
      </c>
      <c r="E56" s="65" t="s">
        <v>136</v>
      </c>
      <c r="F56" s="55">
        <v>6</v>
      </c>
      <c r="G56" s="53"/>
      <c r="H56" s="57"/>
      <c r="I56" s="56"/>
      <c r="J56" s="56"/>
      <c r="K56" s="36" t="s">
        <v>65</v>
      </c>
      <c r="L56" s="83">
        <v>56</v>
      </c>
      <c r="M56" s="83"/>
      <c r="N56" s="63"/>
      <c r="O56" s="86" t="s">
        <v>176</v>
      </c>
      <c r="P56" s="88">
        <v>43607.770833333336</v>
      </c>
      <c r="Q56" s="86" t="s">
        <v>269</v>
      </c>
      <c r="R56" s="90" t="s">
        <v>297</v>
      </c>
      <c r="S56" s="86" t="s">
        <v>302</v>
      </c>
      <c r="T56" s="86" t="s">
        <v>338</v>
      </c>
      <c r="U56" s="86"/>
      <c r="V56" s="90" t="s">
        <v>370</v>
      </c>
      <c r="W56" s="88">
        <v>43607.770833333336</v>
      </c>
      <c r="X56" s="90" t="s">
        <v>410</v>
      </c>
      <c r="Y56" s="86"/>
      <c r="Z56" s="86"/>
      <c r="AA56" s="92" t="s">
        <v>454</v>
      </c>
      <c r="AB56" s="86"/>
      <c r="AC56" s="86" t="b">
        <v>0</v>
      </c>
      <c r="AD56" s="86">
        <v>0</v>
      </c>
      <c r="AE56" s="92" t="s">
        <v>459</v>
      </c>
      <c r="AF56" s="86" t="b">
        <v>0</v>
      </c>
      <c r="AG56" s="86" t="s">
        <v>461</v>
      </c>
      <c r="AH56" s="86"/>
      <c r="AI56" s="92" t="s">
        <v>459</v>
      </c>
      <c r="AJ56" s="86" t="b">
        <v>0</v>
      </c>
      <c r="AK56" s="86">
        <v>0</v>
      </c>
      <c r="AL56" s="92" t="s">
        <v>459</v>
      </c>
      <c r="AM56" s="86" t="s">
        <v>469</v>
      </c>
      <c r="AN56" s="86" t="b">
        <v>0</v>
      </c>
      <c r="AO56" s="92" t="s">
        <v>454</v>
      </c>
      <c r="AP56" s="86" t="s">
        <v>176</v>
      </c>
      <c r="AQ56" s="86">
        <v>0</v>
      </c>
      <c r="AR56" s="86">
        <v>0</v>
      </c>
      <c r="AS56" s="86"/>
      <c r="AT56" s="86"/>
      <c r="AU56" s="86"/>
      <c r="AV56" s="86"/>
      <c r="AW56" s="86"/>
      <c r="AX56" s="86"/>
      <c r="AY56" s="86"/>
      <c r="AZ56" s="86"/>
      <c r="BA56">
        <v>15</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28</v>
      </c>
      <c r="BK56" s="52">
        <v>100</v>
      </c>
      <c r="BL56" s="51">
        <v>28</v>
      </c>
    </row>
    <row r="57" spans="1:64" ht="30">
      <c r="A57" s="84" t="s">
        <v>221</v>
      </c>
      <c r="B57" s="84" t="s">
        <v>221</v>
      </c>
      <c r="C57" s="53" t="s">
        <v>1066</v>
      </c>
      <c r="D57" s="54">
        <v>10</v>
      </c>
      <c r="E57" s="65" t="s">
        <v>136</v>
      </c>
      <c r="F57" s="55">
        <v>6</v>
      </c>
      <c r="G57" s="53"/>
      <c r="H57" s="57"/>
      <c r="I57" s="56"/>
      <c r="J57" s="56"/>
      <c r="K57" s="36" t="s">
        <v>65</v>
      </c>
      <c r="L57" s="83">
        <v>57</v>
      </c>
      <c r="M57" s="83"/>
      <c r="N57" s="63"/>
      <c r="O57" s="86" t="s">
        <v>176</v>
      </c>
      <c r="P57" s="88">
        <v>43608.67222222222</v>
      </c>
      <c r="Q57" s="86" t="s">
        <v>270</v>
      </c>
      <c r="R57" s="90" t="s">
        <v>298</v>
      </c>
      <c r="S57" s="86" t="s">
        <v>302</v>
      </c>
      <c r="T57" s="86" t="s">
        <v>328</v>
      </c>
      <c r="U57" s="86"/>
      <c r="V57" s="90" t="s">
        <v>370</v>
      </c>
      <c r="W57" s="88">
        <v>43608.67222222222</v>
      </c>
      <c r="X57" s="90" t="s">
        <v>411</v>
      </c>
      <c r="Y57" s="86"/>
      <c r="Z57" s="86"/>
      <c r="AA57" s="92" t="s">
        <v>455</v>
      </c>
      <c r="AB57" s="86"/>
      <c r="AC57" s="86" t="b">
        <v>0</v>
      </c>
      <c r="AD57" s="86">
        <v>0</v>
      </c>
      <c r="AE57" s="92" t="s">
        <v>459</v>
      </c>
      <c r="AF57" s="86" t="b">
        <v>0</v>
      </c>
      <c r="AG57" s="86" t="s">
        <v>461</v>
      </c>
      <c r="AH57" s="86"/>
      <c r="AI57" s="92" t="s">
        <v>459</v>
      </c>
      <c r="AJ57" s="86" t="b">
        <v>0</v>
      </c>
      <c r="AK57" s="86">
        <v>0</v>
      </c>
      <c r="AL57" s="92" t="s">
        <v>459</v>
      </c>
      <c r="AM57" s="86" t="s">
        <v>469</v>
      </c>
      <c r="AN57" s="86" t="b">
        <v>0</v>
      </c>
      <c r="AO57" s="92" t="s">
        <v>455</v>
      </c>
      <c r="AP57" s="86" t="s">
        <v>176</v>
      </c>
      <c r="AQ57" s="86">
        <v>0</v>
      </c>
      <c r="AR57" s="86">
        <v>0</v>
      </c>
      <c r="AS57" s="86"/>
      <c r="AT57" s="86"/>
      <c r="AU57" s="86"/>
      <c r="AV57" s="86"/>
      <c r="AW57" s="86"/>
      <c r="AX57" s="86"/>
      <c r="AY57" s="86"/>
      <c r="AZ57" s="86"/>
      <c r="BA57">
        <v>15</v>
      </c>
      <c r="BB57" s="85" t="str">
        <f>REPLACE(INDEX(GroupVertices[Group],MATCH(Edges[[#This Row],[Vertex 1]],GroupVertices[Vertex],0)),1,1,"")</f>
        <v>1</v>
      </c>
      <c r="BC57" s="85" t="str">
        <f>REPLACE(INDEX(GroupVertices[Group],MATCH(Edges[[#This Row],[Vertex 2]],GroupVertices[Vertex],0)),1,1,"")</f>
        <v>1</v>
      </c>
      <c r="BD57" s="51">
        <v>1</v>
      </c>
      <c r="BE57" s="52">
        <v>6.25</v>
      </c>
      <c r="BF57" s="51">
        <v>0</v>
      </c>
      <c r="BG57" s="52">
        <v>0</v>
      </c>
      <c r="BH57" s="51">
        <v>0</v>
      </c>
      <c r="BI57" s="52">
        <v>0</v>
      </c>
      <c r="BJ57" s="51">
        <v>15</v>
      </c>
      <c r="BK57" s="52">
        <v>93.75</v>
      </c>
      <c r="BL57" s="51">
        <v>16</v>
      </c>
    </row>
    <row r="58" spans="1:64" ht="30">
      <c r="A58" s="84" t="s">
        <v>221</v>
      </c>
      <c r="B58" s="84" t="s">
        <v>221</v>
      </c>
      <c r="C58" s="53" t="s">
        <v>1066</v>
      </c>
      <c r="D58" s="54">
        <v>10</v>
      </c>
      <c r="E58" s="65" t="s">
        <v>136</v>
      </c>
      <c r="F58" s="55">
        <v>6</v>
      </c>
      <c r="G58" s="53"/>
      <c r="H58" s="57"/>
      <c r="I58" s="56"/>
      <c r="J58" s="56"/>
      <c r="K58" s="36" t="s">
        <v>65</v>
      </c>
      <c r="L58" s="83">
        <v>58</v>
      </c>
      <c r="M58" s="83"/>
      <c r="N58" s="63"/>
      <c r="O58" s="86" t="s">
        <v>176</v>
      </c>
      <c r="P58" s="88">
        <v>43608.770833333336</v>
      </c>
      <c r="Q58" s="86" t="s">
        <v>271</v>
      </c>
      <c r="R58" s="90" t="s">
        <v>299</v>
      </c>
      <c r="S58" s="86" t="s">
        <v>302</v>
      </c>
      <c r="T58" s="86" t="s">
        <v>339</v>
      </c>
      <c r="U58" s="90" t="s">
        <v>358</v>
      </c>
      <c r="V58" s="90" t="s">
        <v>358</v>
      </c>
      <c r="W58" s="88">
        <v>43608.770833333336</v>
      </c>
      <c r="X58" s="90" t="s">
        <v>412</v>
      </c>
      <c r="Y58" s="86"/>
      <c r="Z58" s="86"/>
      <c r="AA58" s="92" t="s">
        <v>456</v>
      </c>
      <c r="AB58" s="86"/>
      <c r="AC58" s="86" t="b">
        <v>0</v>
      </c>
      <c r="AD58" s="86">
        <v>0</v>
      </c>
      <c r="AE58" s="92" t="s">
        <v>459</v>
      </c>
      <c r="AF58" s="86" t="b">
        <v>0</v>
      </c>
      <c r="AG58" s="86" t="s">
        <v>461</v>
      </c>
      <c r="AH58" s="86"/>
      <c r="AI58" s="92" t="s">
        <v>459</v>
      </c>
      <c r="AJ58" s="86" t="b">
        <v>0</v>
      </c>
      <c r="AK58" s="86">
        <v>0</v>
      </c>
      <c r="AL58" s="92" t="s">
        <v>459</v>
      </c>
      <c r="AM58" s="86" t="s">
        <v>469</v>
      </c>
      <c r="AN58" s="86" t="b">
        <v>0</v>
      </c>
      <c r="AO58" s="92" t="s">
        <v>456</v>
      </c>
      <c r="AP58" s="86" t="s">
        <v>176</v>
      </c>
      <c r="AQ58" s="86">
        <v>0</v>
      </c>
      <c r="AR58" s="86">
        <v>0</v>
      </c>
      <c r="AS58" s="86"/>
      <c r="AT58" s="86"/>
      <c r="AU58" s="86"/>
      <c r="AV58" s="86"/>
      <c r="AW58" s="86"/>
      <c r="AX58" s="86"/>
      <c r="AY58" s="86"/>
      <c r="AZ58" s="86"/>
      <c r="BA58">
        <v>15</v>
      </c>
      <c r="BB58" s="85" t="str">
        <f>REPLACE(INDEX(GroupVertices[Group],MATCH(Edges[[#This Row],[Vertex 1]],GroupVertices[Vertex],0)),1,1,"")</f>
        <v>1</v>
      </c>
      <c r="BC58" s="85" t="str">
        <f>REPLACE(INDEX(GroupVertices[Group],MATCH(Edges[[#This Row],[Vertex 2]],GroupVertices[Vertex],0)),1,1,"")</f>
        <v>1</v>
      </c>
      <c r="BD58" s="51">
        <v>2</v>
      </c>
      <c r="BE58" s="52">
        <v>10</v>
      </c>
      <c r="BF58" s="51">
        <v>0</v>
      </c>
      <c r="BG58" s="52">
        <v>0</v>
      </c>
      <c r="BH58" s="51">
        <v>0</v>
      </c>
      <c r="BI58" s="52">
        <v>0</v>
      </c>
      <c r="BJ58" s="51">
        <v>18</v>
      </c>
      <c r="BK58" s="52">
        <v>90</v>
      </c>
      <c r="BL58" s="51">
        <v>20</v>
      </c>
    </row>
    <row r="59" spans="1:64" ht="30">
      <c r="A59" s="84" t="s">
        <v>221</v>
      </c>
      <c r="B59" s="84" t="s">
        <v>221</v>
      </c>
      <c r="C59" s="53" t="s">
        <v>1066</v>
      </c>
      <c r="D59" s="54">
        <v>10</v>
      </c>
      <c r="E59" s="65" t="s">
        <v>136</v>
      </c>
      <c r="F59" s="55">
        <v>6</v>
      </c>
      <c r="G59" s="53"/>
      <c r="H59" s="57"/>
      <c r="I59" s="56"/>
      <c r="J59" s="56"/>
      <c r="K59" s="36" t="s">
        <v>65</v>
      </c>
      <c r="L59" s="83">
        <v>59</v>
      </c>
      <c r="M59" s="83"/>
      <c r="N59" s="63"/>
      <c r="O59" s="86" t="s">
        <v>176</v>
      </c>
      <c r="P59" s="88">
        <v>43609.59375</v>
      </c>
      <c r="Q59" s="86" t="s">
        <v>272</v>
      </c>
      <c r="R59" s="90" t="s">
        <v>300</v>
      </c>
      <c r="S59" s="86" t="s">
        <v>302</v>
      </c>
      <c r="T59" s="86" t="s">
        <v>340</v>
      </c>
      <c r="U59" s="90" t="s">
        <v>359</v>
      </c>
      <c r="V59" s="90" t="s">
        <v>359</v>
      </c>
      <c r="W59" s="88">
        <v>43609.59375</v>
      </c>
      <c r="X59" s="90" t="s">
        <v>413</v>
      </c>
      <c r="Y59" s="86"/>
      <c r="Z59" s="86"/>
      <c r="AA59" s="92" t="s">
        <v>457</v>
      </c>
      <c r="AB59" s="86"/>
      <c r="AC59" s="86" t="b">
        <v>0</v>
      </c>
      <c r="AD59" s="86">
        <v>0</v>
      </c>
      <c r="AE59" s="92" t="s">
        <v>459</v>
      </c>
      <c r="AF59" s="86" t="b">
        <v>0</v>
      </c>
      <c r="AG59" s="86" t="s">
        <v>461</v>
      </c>
      <c r="AH59" s="86"/>
      <c r="AI59" s="92" t="s">
        <v>459</v>
      </c>
      <c r="AJ59" s="86" t="b">
        <v>0</v>
      </c>
      <c r="AK59" s="86">
        <v>0</v>
      </c>
      <c r="AL59" s="92" t="s">
        <v>459</v>
      </c>
      <c r="AM59" s="86" t="s">
        <v>469</v>
      </c>
      <c r="AN59" s="86" t="b">
        <v>0</v>
      </c>
      <c r="AO59" s="92" t="s">
        <v>457</v>
      </c>
      <c r="AP59" s="86" t="s">
        <v>176</v>
      </c>
      <c r="AQ59" s="86">
        <v>0</v>
      </c>
      <c r="AR59" s="86">
        <v>0</v>
      </c>
      <c r="AS59" s="86"/>
      <c r="AT59" s="86"/>
      <c r="AU59" s="86"/>
      <c r="AV59" s="86"/>
      <c r="AW59" s="86"/>
      <c r="AX59" s="86"/>
      <c r="AY59" s="86"/>
      <c r="AZ59" s="86"/>
      <c r="BA59">
        <v>15</v>
      </c>
      <c r="BB59" s="85" t="str">
        <f>REPLACE(INDEX(GroupVertices[Group],MATCH(Edges[[#This Row],[Vertex 1]],GroupVertices[Vertex],0)),1,1,"")</f>
        <v>1</v>
      </c>
      <c r="BC59" s="85" t="str">
        <f>REPLACE(INDEX(GroupVertices[Group],MATCH(Edges[[#This Row],[Vertex 2]],GroupVertices[Vertex],0)),1,1,"")</f>
        <v>1</v>
      </c>
      <c r="BD59" s="51">
        <v>2</v>
      </c>
      <c r="BE59" s="52">
        <v>4.444444444444445</v>
      </c>
      <c r="BF59" s="51">
        <v>0</v>
      </c>
      <c r="BG59" s="52">
        <v>0</v>
      </c>
      <c r="BH59" s="51">
        <v>0</v>
      </c>
      <c r="BI59" s="52">
        <v>0</v>
      </c>
      <c r="BJ59" s="51">
        <v>43</v>
      </c>
      <c r="BK59" s="52">
        <v>95.55555555555556</v>
      </c>
      <c r="BL59" s="51">
        <v>45</v>
      </c>
    </row>
    <row r="60" spans="1:64" ht="30">
      <c r="A60" s="84" t="s">
        <v>221</v>
      </c>
      <c r="B60" s="84" t="s">
        <v>221</v>
      </c>
      <c r="C60" s="53" t="s">
        <v>1066</v>
      </c>
      <c r="D60" s="54">
        <v>10</v>
      </c>
      <c r="E60" s="65" t="s">
        <v>136</v>
      </c>
      <c r="F60" s="55">
        <v>6</v>
      </c>
      <c r="G60" s="53"/>
      <c r="H60" s="57"/>
      <c r="I60" s="56"/>
      <c r="J60" s="56"/>
      <c r="K60" s="36" t="s">
        <v>65</v>
      </c>
      <c r="L60" s="83">
        <v>60</v>
      </c>
      <c r="M60" s="83"/>
      <c r="N60" s="63"/>
      <c r="O60" s="86" t="s">
        <v>176</v>
      </c>
      <c r="P60" s="88">
        <v>43609.670127314814</v>
      </c>
      <c r="Q60" s="86" t="s">
        <v>273</v>
      </c>
      <c r="R60" s="90" t="s">
        <v>301</v>
      </c>
      <c r="S60" s="86" t="s">
        <v>302</v>
      </c>
      <c r="T60" s="86" t="s">
        <v>333</v>
      </c>
      <c r="U60" s="86"/>
      <c r="V60" s="90" t="s">
        <v>370</v>
      </c>
      <c r="W60" s="88">
        <v>43609.670127314814</v>
      </c>
      <c r="X60" s="90" t="s">
        <v>414</v>
      </c>
      <c r="Y60" s="86"/>
      <c r="Z60" s="86"/>
      <c r="AA60" s="92" t="s">
        <v>458</v>
      </c>
      <c r="AB60" s="86"/>
      <c r="AC60" s="86" t="b">
        <v>0</v>
      </c>
      <c r="AD60" s="86">
        <v>0</v>
      </c>
      <c r="AE60" s="92" t="s">
        <v>459</v>
      </c>
      <c r="AF60" s="86" t="b">
        <v>0</v>
      </c>
      <c r="AG60" s="86" t="s">
        <v>461</v>
      </c>
      <c r="AH60" s="86"/>
      <c r="AI60" s="92" t="s">
        <v>459</v>
      </c>
      <c r="AJ60" s="86" t="b">
        <v>0</v>
      </c>
      <c r="AK60" s="86">
        <v>0</v>
      </c>
      <c r="AL60" s="92" t="s">
        <v>459</v>
      </c>
      <c r="AM60" s="86" t="s">
        <v>469</v>
      </c>
      <c r="AN60" s="86" t="b">
        <v>0</v>
      </c>
      <c r="AO60" s="92" t="s">
        <v>458</v>
      </c>
      <c r="AP60" s="86" t="s">
        <v>176</v>
      </c>
      <c r="AQ60" s="86">
        <v>0</v>
      </c>
      <c r="AR60" s="86">
        <v>0</v>
      </c>
      <c r="AS60" s="86"/>
      <c r="AT60" s="86"/>
      <c r="AU60" s="86"/>
      <c r="AV60" s="86"/>
      <c r="AW60" s="86"/>
      <c r="AX60" s="86"/>
      <c r="AY60" s="86"/>
      <c r="AZ60" s="86"/>
      <c r="BA60">
        <v>15</v>
      </c>
      <c r="BB60" s="85" t="str">
        <f>REPLACE(INDEX(GroupVertices[Group],MATCH(Edges[[#This Row],[Vertex 1]],GroupVertices[Vertex],0)),1,1,"")</f>
        <v>1</v>
      </c>
      <c r="BC60" s="85" t="str">
        <f>REPLACE(INDEX(GroupVertices[Group],MATCH(Edges[[#This Row],[Vertex 2]],GroupVertices[Vertex],0)),1,1,"")</f>
        <v>1</v>
      </c>
      <c r="BD60" s="51">
        <v>2</v>
      </c>
      <c r="BE60" s="52">
        <v>5.128205128205129</v>
      </c>
      <c r="BF60" s="51">
        <v>0</v>
      </c>
      <c r="BG60" s="52">
        <v>0</v>
      </c>
      <c r="BH60" s="51">
        <v>0</v>
      </c>
      <c r="BI60" s="52">
        <v>0</v>
      </c>
      <c r="BJ60" s="51">
        <v>37</v>
      </c>
      <c r="BK60" s="52">
        <v>94.87179487179488</v>
      </c>
      <c r="BL60"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3" r:id="rId1" display="https://blog.lambdasolutions.net/how-to-replace-adobe-flash"/>
    <hyperlink ref="R6" r:id="rId2" display="https://blog.lambdasolutions.net/why-businesses-should-look-to-elearning-for-continuing-education"/>
    <hyperlink ref="R8" r:id="rId3" display="https://paper.li/AdobeELearning/1292719852?edition_id=1c18b1f0-7b63-11e9-8adb-0cc47a0d1609"/>
    <hyperlink ref="R9" r:id="rId4" display="https://paper.li/AdobeELearning/1292719852?edition_id=1c18b1f0-7b63-11e9-8adb-0cc47a0d1609"/>
    <hyperlink ref="R10" r:id="rId5" display="https://paper.li/AdobeELearning/1292719852?edition_id=1c18b1f0-7b63-11e9-8adb-0cc47a0d1609"/>
    <hyperlink ref="R16" r:id="rId6" display="https://blog.lambdasolutions.net/5-elearning-benefits-for-talent-development-and-performance"/>
    <hyperlink ref="R18" r:id="rId7" display="https://atdconference.td.org/?utm_campaign=%5B19-04%5D%20ATD%202019%20Conference&amp;utm_content=91782459&amp;utm_medium=social&amp;utm_source=twitter&amp;hss_channel=tw-86378776"/>
    <hyperlink ref="R22" r:id="rId8" display="https://go.lambdasolutions.net/triec-uses-analytics-to-evaluate-learning-effectiveness?utm_campaign=%5B19%5D%20Case%20Studies&amp;utm_content=91875970&amp;utm_medium=social&amp;utm_source=twitter&amp;hss_channel=tw-86378776"/>
    <hyperlink ref="R25" r:id="rId9" display="http://resources.totaralearning.com/emea-user-conference-2019-0?utm_campaign=%5B19%5D%20EMEA%20Totara%20User%20Conference&amp;utm_content=91781660&amp;utm_medium=social&amp;utm_source=twitter&amp;hss_channel=tw-86378776"/>
    <hyperlink ref="R28" r:id="rId10" display="http://www.zoola.io/?utm_campaign=%5B19%5D%20EMEA%20Totara%20User%20Conference&amp;utm_content=91930049&amp;utm_medium=social&amp;utm_source=twitter&amp;hss_channel=tw-86378776"/>
    <hyperlink ref="R31" r:id="rId11" display="https://www.totaralearning.com/customer-stories/sandler-training-boosts-lms-adoption-and-engagement-200-switching-proprietary?utm_content=91370190&amp;utm_medium=social&amp;utm_source=twitter&amp;hss_channel=tw-161072597"/>
    <hyperlink ref="R34" r:id="rId12" display="http://www.zoola.io/?utm_campaign=%5B19%5D%20EMEA%20Totara%20User%20Conference&amp;utm_content=91930049&amp;utm_medium=social&amp;utm_source=twitter&amp;hss_channel=tw-86378776"/>
    <hyperlink ref="R39" r:id="rId13" display="https://atdconference.td.org/?utm_campaign=%5B19-04%5D%20ATD%202019%20Conference&amp;utm_content=91782459&amp;utm_medium=social&amp;utm_source=twitter&amp;hss_channel=tw-86378776"/>
    <hyperlink ref="R42" r:id="rId14" display="https://go.lambdasolutions.net/extreme-lms-lessons-from-post-hurricane-puerto-rico?utm_campaign=%5B2019%5D%20Webinars&amp;utm_content=91928809&amp;utm_medium=social&amp;utm_source=twitter&amp;hss_channel=tw-86378776"/>
    <hyperlink ref="R43" r:id="rId15" display="https://go.lambdasolutions.net/extreme-lms-lessons-from-post-hurricane-puerto-rico?utm_campaign=%5B2019%5D%20Webinars&amp;utm_content=91928812&amp;utm_medium=social&amp;utm_source=twitter&amp;hss_channel=tw-86378776"/>
    <hyperlink ref="R44" r:id="rId16" display="https://go.lambdasolutions.net/extreme-lms-lessons-from-post-hurricane-puerto-rico?utm_campaign=%5B2019%5D%20Webinars&amp;utm_content=92056447&amp;utm_medium=social&amp;utm_source=twitter&amp;hss_channel=tw-86378776"/>
    <hyperlink ref="R45" r:id="rId17" display="https://go.lambdasolutions.net/extreme-lms-lessons-from-post-hurricane-puerto-rico?utm_campaign=%5B2019%5D%20Webinars&amp;utm_content=92056448&amp;utm_medium=social&amp;utm_source=twitter&amp;hss_channel=tw-86378776"/>
    <hyperlink ref="R46" r:id="rId18" display="https://blog.lambdasolutions.net/why-businesses-should-look-to-elearning-for-continuing-education?utm_content=91781532&amp;utm_medium=social&amp;utm_source=twitter&amp;hss_channel=tw-86378776"/>
    <hyperlink ref="R47" r:id="rId19" display="https://go.lambdasolutions.net/the-sticky-learning-knowledge-boosters-your-elearning-needs?utm_campaign=%5B2019%5D%20Masterclasses&amp;utm_content=91781685&amp;utm_medium=social&amp;utm_source=twitter&amp;hss_channel=tw-86378776"/>
    <hyperlink ref="R48" r:id="rId20" display="https://www.totaralearning.com/events/emea-totara-user-conference-2019?utm_content=91834490&amp;utm_medium=social&amp;utm_source=twitter&amp;hss_channel=tw-86378776"/>
    <hyperlink ref="R49" r:id="rId21" display="https://go.lambdasolutions.net/zoola-analytics-how-to-embed-and-schedule-reports-and-dashboards?utm_campaign=%5B2019%5D%20Lambda%20Lab&amp;utm_content=91929433&amp;utm_medium=social&amp;utm_source=twitter&amp;hss_channel=tw-86378776"/>
    <hyperlink ref="R50" r:id="rId22" display="https://blog.lambdasolutions.net/trends-defining-the-future-of-higher-education?utm_content=91876524&amp;utm_medium=social&amp;utm_source=twitter&amp;hss_channel=tw-86378776"/>
    <hyperlink ref="R51" r:id="rId23" display="https://blog.lambdasolutions.net/how-to-replace-adobe-flash?utm_content=91968769&amp;utm_medium=social&amp;utm_source=twitter&amp;hss_channel=tw-86378776"/>
    <hyperlink ref="R52" r:id="rId24" display="https://blog.lambdasolutions.net/using-data-analytics-in-ld-to-create-effective-corporate-training-experiences?utm_content=91968774&amp;utm_medium=social&amp;utm_source=twitter&amp;hss_channel=tw-86378776"/>
    <hyperlink ref="R53" r:id="rId25" display="https://go.lambdasolutions.net/zoola-analytics-how-to-embed-and-schedule-reports-and-dashboards?utm_campaign=%5B2019%5D%20Lambda%20Lab&amp;utm_content=91934423&amp;utm_medium=social&amp;utm_source=twitter&amp;hss_channel=tw-86378776"/>
    <hyperlink ref="R54" r:id="rId26" display="https://go.lambdasolutions.net/zoola-analytics-how-to-embed-and-schedule-reports-and-dashboards?utm_campaign=%5B2019%5D%20Lambda%20Lab&amp;utm_content=92056443&amp;utm_medium=social&amp;utm_source=twitter&amp;hss_channel=tw-86378776"/>
    <hyperlink ref="R55" r:id="rId27" display="https://blog.lambdasolutions.net/why-your-business-needs-role-based-training-for-new-employees?utm_content=92186253&amp;utm_medium=social&amp;utm_source=twitter&amp;hss_channel=tw-86378776"/>
    <hyperlink ref="R56" r:id="rId28" display="https://blog.lambdasolutions.net/5-elearning-benefits-for-talent-development-and-performance?utm_content=92285762&amp;utm_medium=social&amp;utm_source=twitter&amp;hss_channel=tw-86378776"/>
    <hyperlink ref="R57" r:id="rId29" display="https://blog.lambdasolutions.net/why-businesses-should-look-to-elearning-for-continuing-education?utm_content=92381015&amp;utm_medium=social&amp;utm_source=twitter&amp;hss_channel=tw-86378776"/>
    <hyperlink ref="R58" r:id="rId30" display="https://go.lambdasolutions.net/how-to-benefit-from-meaningful-learning-assessments-and-evaluations?utm_campaign=%5B2019%5D%20Masterclasses&amp;utm_content=92382046&amp;utm_medium=social&amp;utm_source=twitter&amp;hss_channel=tw-86378776"/>
    <hyperlink ref="R59" r:id="rId31" display="https://go.lambdasolutions.net/faster-better-easier-user-management-with-totara-hr-import?utm_campaign=%5B2019%5D%20Lambda%20Lab&amp;utm_content=92056469&amp;utm_medium=social&amp;utm_source=twitter&amp;hss_channel=tw-86378776"/>
    <hyperlink ref="R60" r:id="rId32" display="https://blog.lambdasolutions.net/how-to-replace-adobe-flash?utm_content=92483834&amp;utm_medium=social&amp;utm_source=twitter&amp;hss_channel=tw-86378776"/>
    <hyperlink ref="U16" r:id="rId33" display="https://pbs.twimg.com/media/D7QjEbTX4AEsib9.jpg"/>
    <hyperlink ref="U18" r:id="rId34" display="https://pbs.twimg.com/media/D6n6wbXW0AAvdFv.jpg"/>
    <hyperlink ref="U19" r:id="rId35" display="https://pbs.twimg.com/media/D6pEgX9W0AIPMKo.jpg"/>
    <hyperlink ref="U20" r:id="rId36" display="https://pbs.twimg.com/media/D6pEgX9W0AIPMKo.jpg"/>
    <hyperlink ref="U22" r:id="rId37" display="https://pbs.twimg.com/media/D6snqLbXoAEWrgb.jpg"/>
    <hyperlink ref="U25" r:id="rId38" display="https://pbs.twimg.com/media/D6oUJYsWkAE1b9d.jpg"/>
    <hyperlink ref="U26" r:id="rId39" display="https://pbs.twimg.com/media/D6pEgX9W0AIPMKo.jpg"/>
    <hyperlink ref="U28" r:id="rId40" display="https://pbs.twimg.com/media/D6tQqNWXsAE2JYW.jpg"/>
    <hyperlink ref="U32" r:id="rId41" display="https://pbs.twimg.com/media/D6pEgX9W0AIPMKo.jpg"/>
    <hyperlink ref="U34" r:id="rId42" display="https://pbs.twimg.com/media/D6tQqNWXsAE2JYW.jpg"/>
    <hyperlink ref="U35" r:id="rId43" display="https://pbs.twimg.com/media/D7GJ-ZYWkAA4ov9.jpg"/>
    <hyperlink ref="U39" r:id="rId44" display="https://pbs.twimg.com/media/D6n6wbXW0AAvdFv.jpg"/>
    <hyperlink ref="U40" r:id="rId45" display="https://pbs.twimg.com/media/D7CcwiXXYAAVcOy.jpg"/>
    <hyperlink ref="U41" r:id="rId46" display="https://pbs.twimg.com/media/D7GvUUdW4AIuaB7.jpg"/>
    <hyperlink ref="U42" r:id="rId47" display="https://pbs.twimg.com/media/D6tJInYXsAABw0E.jpg"/>
    <hyperlink ref="U43" r:id="rId48" display="https://pbs.twimg.com/media/D7CfjsMXsAAvqtr.jpg"/>
    <hyperlink ref="U44" r:id="rId49" display="https://pbs.twimg.com/media/D7LgYarXsAEy8WI.jpg"/>
    <hyperlink ref="U45" r:id="rId50" display="https://pbs.twimg.com/media/D7Qp-HtX4AADoz6.jpg"/>
    <hyperlink ref="U47" r:id="rId51" display="https://pbs.twimg.com/media/D6oiVZcXsAEair0.jpg"/>
    <hyperlink ref="U49" r:id="rId52" display="https://pbs.twimg.com/media/D6tCnRTXoAE09Va.jpg"/>
    <hyperlink ref="U53" r:id="rId53" display="https://pbs.twimg.com/media/D7A_c7OXsAQWjM9.jpg"/>
    <hyperlink ref="U54" r:id="rId54" display="https://pbs.twimg.com/media/D7GkfGbXsAIo4C2.jpg"/>
    <hyperlink ref="U58" r:id="rId55" display="https://pbs.twimg.com/media/D7RZ_t1WkAEh5P0.jpg"/>
    <hyperlink ref="U59" r:id="rId56" display="https://pbs.twimg.com/media/D7VpONIX4AYwqgG.jpg"/>
    <hyperlink ref="V3" r:id="rId57" display="http://pbs.twimg.com/profile_images/907395359428689921/SR9Ar7Pm_normal.jpg"/>
    <hyperlink ref="V4" r:id="rId58" display="http://pbs.twimg.com/profile_images/981521344201461760/qEYTm2LE_normal.jpg"/>
    <hyperlink ref="V5" r:id="rId59" display="http://pbs.twimg.com/profile_images/981521344201461760/qEYTm2LE_normal.jpg"/>
    <hyperlink ref="V6" r:id="rId60" display="http://pbs.twimg.com/profile_images/881626791995101184/EsI66kUH_normal.jpg"/>
    <hyperlink ref="V7" r:id="rId61" display="http://pbs.twimg.com/profile_images/760774125522518016/jhzjWv0i_normal.jpg"/>
    <hyperlink ref="V8" r:id="rId62" display="http://pbs.twimg.com/profile_images/633910709382836224/n1_rdo2N_normal.png"/>
    <hyperlink ref="V9" r:id="rId63" display="http://pbs.twimg.com/profile_images/633910709382836224/n1_rdo2N_normal.png"/>
    <hyperlink ref="V10" r:id="rId64" display="http://pbs.twimg.com/profile_images/633910709382836224/n1_rdo2N_normal.png"/>
    <hyperlink ref="V11" r:id="rId65" display="http://pbs.twimg.com/profile_images/928259823161917443/Q7KDDkhI_normal.jpg"/>
    <hyperlink ref="V12" r:id="rId66" display="http://pbs.twimg.com/profile_images/928259823161917443/Q7KDDkhI_normal.jpg"/>
    <hyperlink ref="V13" r:id="rId67" display="http://pbs.twimg.com/profile_images/928259823161917443/Q7KDDkhI_normal.jpg"/>
    <hyperlink ref="V14" r:id="rId68" display="http://pbs.twimg.com/profile_images/928259823161917443/Q7KDDkhI_normal.jpg"/>
    <hyperlink ref="V15" r:id="rId69" display="http://pbs.twimg.com/profile_images/714148973855039488/_uNAwJPS_normal.jpg"/>
    <hyperlink ref="V16" r:id="rId70" display="https://pbs.twimg.com/media/D7QjEbTX4AEsib9.jpg"/>
    <hyperlink ref="V17" r:id="rId71" display="http://pbs.twimg.com/profile_images/1125974021584015360/4rndUo5g_normal.png"/>
    <hyperlink ref="V18" r:id="rId72" display="https://pbs.twimg.com/media/D6n6wbXW0AAvdFv.jpg"/>
    <hyperlink ref="V19" r:id="rId73" display="https://pbs.twimg.com/media/D6pEgX9W0AIPMKo.jpg"/>
    <hyperlink ref="V20" r:id="rId74" display="https://pbs.twimg.com/media/D6pEgX9W0AIPMKo.jpg"/>
    <hyperlink ref="V21" r:id="rId75" display="http://pbs.twimg.com/profile_images/1016314835431141376/VPUMg-rM_normal.jpg"/>
    <hyperlink ref="V22" r:id="rId76" display="https://pbs.twimg.com/media/D6snqLbXoAEWrgb.jpg"/>
    <hyperlink ref="V23" r:id="rId77" display="http://pbs.twimg.com/profile_images/653601678814486529/OXh9n9Ky_normal.png"/>
    <hyperlink ref="V24" r:id="rId78" display="http://pbs.twimg.com/profile_images/653601678814486529/OXh9n9Ky_normal.png"/>
    <hyperlink ref="V25" r:id="rId79" display="https://pbs.twimg.com/media/D6oUJYsWkAE1b9d.jpg"/>
    <hyperlink ref="V26" r:id="rId80" display="https://pbs.twimg.com/media/D6pEgX9W0AIPMKo.jpg"/>
    <hyperlink ref="V27" r:id="rId81" display="http://pbs.twimg.com/profile_images/859875264775553025/FWAAXmG7_normal.jpg"/>
    <hyperlink ref="V28" r:id="rId82" display="https://pbs.twimg.com/media/D6tQqNWXsAE2JYW.jpg"/>
    <hyperlink ref="V29" r:id="rId83" display="http://pbs.twimg.com/profile_images/653601678814486529/OXh9n9Ky_normal.png"/>
    <hyperlink ref="V30" r:id="rId84" display="http://pbs.twimg.com/profile_images/653601678814486529/OXh9n9Ky_normal.png"/>
    <hyperlink ref="V31" r:id="rId85" display="http://pbs.twimg.com/profile_images/653601678814486529/OXh9n9Ky_normal.png"/>
    <hyperlink ref="V32" r:id="rId86" display="https://pbs.twimg.com/media/D6pEgX9W0AIPMKo.jpg"/>
    <hyperlink ref="V33" r:id="rId87" display="http://pbs.twimg.com/profile_images/859875264775553025/FWAAXmG7_normal.jpg"/>
    <hyperlink ref="V34" r:id="rId88" display="https://pbs.twimg.com/media/D6tQqNWXsAE2JYW.jpg"/>
    <hyperlink ref="V35" r:id="rId89" display="https://pbs.twimg.com/media/D7GJ-ZYWkAA4ov9.jpg"/>
    <hyperlink ref="V36" r:id="rId90" display="http://pbs.twimg.com/profile_images/1125974021584015360/4rndUo5g_normal.png"/>
    <hyperlink ref="V37" r:id="rId91" display="http://pbs.twimg.com/profile_images/1125974021584015360/4rndUo5g_normal.png"/>
    <hyperlink ref="V38" r:id="rId92" display="http://pbs.twimg.com/profile_images/1125974021584015360/4rndUo5g_normal.png"/>
    <hyperlink ref="V39" r:id="rId93" display="https://pbs.twimg.com/media/D6n6wbXW0AAvdFv.jpg"/>
    <hyperlink ref="V40" r:id="rId94" display="https://pbs.twimg.com/media/D7CcwiXXYAAVcOy.jpg"/>
    <hyperlink ref="V41" r:id="rId95" display="https://pbs.twimg.com/media/D7GvUUdW4AIuaB7.jpg"/>
    <hyperlink ref="V42" r:id="rId96" display="https://pbs.twimg.com/media/D6tJInYXsAABw0E.jpg"/>
    <hyperlink ref="V43" r:id="rId97" display="https://pbs.twimg.com/media/D7CfjsMXsAAvqtr.jpg"/>
    <hyperlink ref="V44" r:id="rId98" display="https://pbs.twimg.com/media/D7LgYarXsAEy8WI.jpg"/>
    <hyperlink ref="V45" r:id="rId99" display="https://pbs.twimg.com/media/D7Qp-HtX4AADoz6.jpg"/>
    <hyperlink ref="V46" r:id="rId100" display="http://pbs.twimg.com/profile_images/859875264775553025/FWAAXmG7_normal.jpg"/>
    <hyperlink ref="V47" r:id="rId101" display="https://pbs.twimg.com/media/D6oiVZcXsAEair0.jpg"/>
    <hyperlink ref="V48" r:id="rId102" display="http://pbs.twimg.com/profile_images/859875264775553025/FWAAXmG7_normal.jpg"/>
    <hyperlink ref="V49" r:id="rId103" display="https://pbs.twimg.com/media/D6tCnRTXoAE09Va.jpg"/>
    <hyperlink ref="V50" r:id="rId104" display="http://pbs.twimg.com/profile_images/859875264775553025/FWAAXmG7_normal.jpg"/>
    <hyperlink ref="V51" r:id="rId105" display="http://pbs.twimg.com/profile_images/859875264775553025/FWAAXmG7_normal.jpg"/>
    <hyperlink ref="V52" r:id="rId106" display="http://pbs.twimg.com/profile_images/859875264775553025/FWAAXmG7_normal.jpg"/>
    <hyperlink ref="V53" r:id="rId107" display="https://pbs.twimg.com/media/D7A_c7OXsAQWjM9.jpg"/>
    <hyperlink ref="V54" r:id="rId108" display="https://pbs.twimg.com/media/D7GkfGbXsAIo4C2.jpg"/>
    <hyperlink ref="V55" r:id="rId109" display="http://pbs.twimg.com/profile_images/859875264775553025/FWAAXmG7_normal.jpg"/>
    <hyperlink ref="V56" r:id="rId110" display="http://pbs.twimg.com/profile_images/859875264775553025/FWAAXmG7_normal.jpg"/>
    <hyperlink ref="V57" r:id="rId111" display="http://pbs.twimg.com/profile_images/859875264775553025/FWAAXmG7_normal.jpg"/>
    <hyperlink ref="V58" r:id="rId112" display="https://pbs.twimg.com/media/D7RZ_t1WkAEh5P0.jpg"/>
    <hyperlink ref="V59" r:id="rId113" display="https://pbs.twimg.com/media/D7VpONIX4AYwqgG.jpg"/>
    <hyperlink ref="V60" r:id="rId114" display="http://pbs.twimg.com/profile_images/859875264775553025/FWAAXmG7_normal.jpg"/>
    <hyperlink ref="X3" r:id="rId115" display="https://twitter.com/#!/christinegotafe/status/1128480268317282306"/>
    <hyperlink ref="X4" r:id="rId116" display="https://twitter.com/#!/mleikas/status/1129045478702833664"/>
    <hyperlink ref="X5" r:id="rId117" display="https://twitter.com/#!/mleikas/status/1129045478702833664"/>
    <hyperlink ref="X6" r:id="rId118" display="https://twitter.com/#!/limestonelearn/status/1129410022725836806"/>
    <hyperlink ref="X7" r:id="rId119" display="https://twitter.com/#!/chidambara09/status/1129459022510190592"/>
    <hyperlink ref="X8" r:id="rId120" display="https://twitter.com/#!/adobeelearning/status/1130638185560776705"/>
    <hyperlink ref="X9" r:id="rId121" display="https://twitter.com/#!/adobeelearning/status/1130638185560776705"/>
    <hyperlink ref="X10" r:id="rId122" display="https://twitter.com/#!/adobeelearning/status/1130638185560776705"/>
    <hyperlink ref="X11" r:id="rId123" display="https://twitter.com/#!/cleardiff/status/1129094412326170624"/>
    <hyperlink ref="X12" r:id="rId124" display="https://twitter.com/#!/cleardiff/status/1129094412326170624"/>
    <hyperlink ref="X13" r:id="rId125" display="https://twitter.com/#!/cleardiff/status/1130878495402340352"/>
    <hyperlink ref="X14" r:id="rId126" display="https://twitter.com/#!/cleardiff/status/1130878495402340352"/>
    <hyperlink ref="X15" r:id="rId127" display="https://twitter.com/#!/edgametec/status/1130903714863169536"/>
    <hyperlink ref="X16" r:id="rId128" display="https://twitter.com/#!/jwriter/status/1131567966829633542"/>
    <hyperlink ref="X17" r:id="rId129" display="https://twitter.com/#!/remotelearner/status/1128720262239625218"/>
    <hyperlink ref="X18" r:id="rId130" display="https://twitter.com/#!/lambdasolutions/status/1128708893264306177"/>
    <hyperlink ref="X19" r:id="rId131" display="https://twitter.com/#!/lambdasolutions/status/1128789985174401024"/>
    <hyperlink ref="X20" r:id="rId132" display="https://twitter.com/#!/lambdasolutions/status/1128789985174401024"/>
    <hyperlink ref="X21" r:id="rId133" display="https://twitter.com/#!/triec/status/1129042396598218752"/>
    <hyperlink ref="X22" r:id="rId134" display="https://twitter.com/#!/lambdasolutions/status/1129039739741528064"/>
    <hyperlink ref="X23" r:id="rId135" display="https://twitter.com/#!/totaralearning/status/1128919090096156673"/>
    <hyperlink ref="X24" r:id="rId136" display="https://twitter.com/#!/totaralearning/status/1129092349882187778"/>
    <hyperlink ref="X25" r:id="rId137" display="https://twitter.com/#!/lambdasolutions/status/1128736809863843844"/>
    <hyperlink ref="X26" r:id="rId138" display="https://twitter.com/#!/lambdasolutions/status/1128789985174401024"/>
    <hyperlink ref="X27" r:id="rId139" display="https://twitter.com/#!/lambdasolutions/status/1128970848050847744"/>
    <hyperlink ref="X28" r:id="rId140" display="https://twitter.com/#!/lambdasolutions/status/1129084819751747584"/>
    <hyperlink ref="X29" r:id="rId141" display="https://twitter.com/#!/totaralearning/status/1128919090096156673"/>
    <hyperlink ref="X30" r:id="rId142" display="https://twitter.com/#!/totaralearning/status/1129092349882187778"/>
    <hyperlink ref="X31" r:id="rId143" display="https://twitter.com/#!/totaralearning/status/1131545332096131073"/>
    <hyperlink ref="X32" r:id="rId144" display="https://twitter.com/#!/lambdasolutions/status/1128789985174401024"/>
    <hyperlink ref="X33" r:id="rId145" display="https://twitter.com/#!/lambdasolutions/status/1128970848050847744"/>
    <hyperlink ref="X34" r:id="rId146" display="https://twitter.com/#!/lambdasolutions/status/1129084819751747584"/>
    <hyperlink ref="X35" r:id="rId147" display="https://twitter.com/#!/lambdasolutions/status/1130836689008701440"/>
    <hyperlink ref="X36" r:id="rId148" display="https://twitter.com/#!/remotelearner/status/1128720262239625218"/>
    <hyperlink ref="X37" r:id="rId149" display="https://twitter.com/#!/remotelearner/status/1131053705803980800"/>
    <hyperlink ref="X38" r:id="rId150" display="https://twitter.com/#!/remotelearner/status/1131053839556141056"/>
    <hyperlink ref="X39" r:id="rId151" display="https://twitter.com/#!/lambdasolutions/status/1128708893264306177"/>
    <hyperlink ref="X40" r:id="rId152" display="https://twitter.com/#!/lambdasolutions/status/1130575866830958592"/>
    <hyperlink ref="X41" r:id="rId153" display="https://twitter.com/#!/lambdasolutions/status/1130877747000164352"/>
    <hyperlink ref="X42" r:id="rId154" display="https://twitter.com/#!/lambdasolutions/status/1129076546059276288"/>
    <hyperlink ref="X43" r:id="rId155" display="https://twitter.com/#!/lambdasolutions/status/1130578944023863297"/>
    <hyperlink ref="X44" r:id="rId156" display="https://twitter.com/#!/lambdasolutions/status/1131213168993284099"/>
    <hyperlink ref="X45" r:id="rId157" display="https://twitter.com/#!/lambdasolutions/status/1131575557144096768"/>
    <hyperlink ref="X46" r:id="rId158" display="https://twitter.com/#!/lambdasolutions/status/1128729253544124420"/>
    <hyperlink ref="X47" r:id="rId159" display="https://twitter.com/#!/lambdasolutions/status/1128752409910611972"/>
    <hyperlink ref="X48" r:id="rId160" display="https://twitter.com/#!/lambdasolutions/status/1128769017043390465"/>
    <hyperlink ref="X49" r:id="rId161" display="https://twitter.com/#!/lambdasolutions/status/1129069376693571584"/>
    <hyperlink ref="X50" r:id="rId162" display="https://twitter.com/#!/lambdasolutions/status/1129100449557155840"/>
    <hyperlink ref="X51" r:id="rId163" display="https://twitter.com/#!/lambdasolutions/status/1129417080539942912"/>
    <hyperlink ref="X52" r:id="rId164" display="https://twitter.com/#!/lambdasolutions/status/1129454029719920641"/>
    <hyperlink ref="X53" r:id="rId165" display="https://twitter.com/#!/lambdasolutions/status/1130473283072221188"/>
    <hyperlink ref="X54" r:id="rId166" display="https://twitter.com/#!/lambdasolutions/status/1130865838129635328"/>
    <hyperlink ref="X55" r:id="rId167" display="https://twitter.com/#!/lambdasolutions/status/1130903583539507204"/>
    <hyperlink ref="X56" r:id="rId168" display="https://twitter.com/#!/lambdasolutions/status/1131265972017479680"/>
    <hyperlink ref="X57" r:id="rId169" display="https://twitter.com/#!/lambdasolutions/status/1131592623494451200"/>
    <hyperlink ref="X58" r:id="rId170" display="https://twitter.com/#!/lambdasolutions/status/1131628359056789505"/>
    <hyperlink ref="X59" r:id="rId171" display="https://twitter.com/#!/lambdasolutions/status/1131926576931790848"/>
    <hyperlink ref="X60" r:id="rId172" display="https://twitter.com/#!/lambdasolutions/status/1131954253461897216"/>
  </hyperlinks>
  <printOptions/>
  <pageMargins left="0.7" right="0.7" top="0.75" bottom="0.75" header="0.3" footer="0.3"/>
  <pageSetup horizontalDpi="600" verticalDpi="600" orientation="portrait" r:id="rId176"/>
  <legacyDrawing r:id="rId174"/>
  <tableParts>
    <tablePart r:id="rId1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897</v>
      </c>
      <c r="B1" s="13" t="s">
        <v>1034</v>
      </c>
      <c r="C1" s="13" t="s">
        <v>1035</v>
      </c>
      <c r="D1" s="13" t="s">
        <v>144</v>
      </c>
      <c r="E1" s="13" t="s">
        <v>1037</v>
      </c>
      <c r="F1" s="13" t="s">
        <v>1038</v>
      </c>
      <c r="G1" s="13" t="s">
        <v>1039</v>
      </c>
    </row>
    <row r="2" spans="1:7" ht="15">
      <c r="A2" s="85" t="s">
        <v>736</v>
      </c>
      <c r="B2" s="85">
        <v>46</v>
      </c>
      <c r="C2" s="133">
        <v>0.03514132925897632</v>
      </c>
      <c r="D2" s="85" t="s">
        <v>1036</v>
      </c>
      <c r="E2" s="85"/>
      <c r="F2" s="85"/>
      <c r="G2" s="85"/>
    </row>
    <row r="3" spans="1:7" ht="15">
      <c r="A3" s="85" t="s">
        <v>737</v>
      </c>
      <c r="B3" s="85">
        <v>6</v>
      </c>
      <c r="C3" s="133">
        <v>0.004583651642475171</v>
      </c>
      <c r="D3" s="85" t="s">
        <v>1036</v>
      </c>
      <c r="E3" s="85"/>
      <c r="F3" s="85"/>
      <c r="G3" s="85"/>
    </row>
    <row r="4" spans="1:7" ht="15">
      <c r="A4" s="85" t="s">
        <v>738</v>
      </c>
      <c r="B4" s="85">
        <v>0</v>
      </c>
      <c r="C4" s="133">
        <v>0</v>
      </c>
      <c r="D4" s="85" t="s">
        <v>1036</v>
      </c>
      <c r="E4" s="85"/>
      <c r="F4" s="85"/>
      <c r="G4" s="85"/>
    </row>
    <row r="5" spans="1:7" ht="15">
      <c r="A5" s="85" t="s">
        <v>739</v>
      </c>
      <c r="B5" s="85">
        <v>1257</v>
      </c>
      <c r="C5" s="133">
        <v>0.9602750190985485</v>
      </c>
      <c r="D5" s="85" t="s">
        <v>1036</v>
      </c>
      <c r="E5" s="85"/>
      <c r="F5" s="85"/>
      <c r="G5" s="85"/>
    </row>
    <row r="6" spans="1:7" ht="15">
      <c r="A6" s="85" t="s">
        <v>740</v>
      </c>
      <c r="B6" s="85">
        <v>1309</v>
      </c>
      <c r="C6" s="133">
        <v>1</v>
      </c>
      <c r="D6" s="85" t="s">
        <v>1036</v>
      </c>
      <c r="E6" s="85"/>
      <c r="F6" s="85"/>
      <c r="G6" s="85"/>
    </row>
    <row r="7" spans="1:7" ht="15">
      <c r="A7" s="91" t="s">
        <v>741</v>
      </c>
      <c r="B7" s="91">
        <v>22</v>
      </c>
      <c r="C7" s="134">
        <v>0.0088538234018818</v>
      </c>
      <c r="D7" s="91" t="s">
        <v>1036</v>
      </c>
      <c r="E7" s="91" t="b">
        <v>0</v>
      </c>
      <c r="F7" s="91" t="b">
        <v>0</v>
      </c>
      <c r="G7" s="91" t="b">
        <v>0</v>
      </c>
    </row>
    <row r="8" spans="1:7" ht="15">
      <c r="A8" s="91" t="s">
        <v>742</v>
      </c>
      <c r="B8" s="91">
        <v>21</v>
      </c>
      <c r="C8" s="134">
        <v>0.009018584247055659</v>
      </c>
      <c r="D8" s="91" t="s">
        <v>1036</v>
      </c>
      <c r="E8" s="91" t="b">
        <v>0</v>
      </c>
      <c r="F8" s="91" t="b">
        <v>0</v>
      </c>
      <c r="G8" s="91" t="b">
        <v>0</v>
      </c>
    </row>
    <row r="9" spans="1:7" ht="15">
      <c r="A9" s="91" t="s">
        <v>743</v>
      </c>
      <c r="B9" s="91">
        <v>16</v>
      </c>
      <c r="C9" s="134">
        <v>0.009397490777117917</v>
      </c>
      <c r="D9" s="91" t="s">
        <v>1036</v>
      </c>
      <c r="E9" s="91" t="b">
        <v>0</v>
      </c>
      <c r="F9" s="91" t="b">
        <v>0</v>
      </c>
      <c r="G9" s="91" t="b">
        <v>0</v>
      </c>
    </row>
    <row r="10" spans="1:7" ht="15">
      <c r="A10" s="91" t="s">
        <v>221</v>
      </c>
      <c r="B10" s="91">
        <v>14</v>
      </c>
      <c r="C10" s="134">
        <v>0.009308215202287822</v>
      </c>
      <c r="D10" s="91" t="s">
        <v>1036</v>
      </c>
      <c r="E10" s="91" t="b">
        <v>0</v>
      </c>
      <c r="F10" s="91" t="b">
        <v>0</v>
      </c>
      <c r="G10" s="91" t="b">
        <v>0</v>
      </c>
    </row>
    <row r="11" spans="1:7" ht="15">
      <c r="A11" s="91" t="s">
        <v>744</v>
      </c>
      <c r="B11" s="91">
        <v>11</v>
      </c>
      <c r="C11" s="134">
        <v>0.0088538234018818</v>
      </c>
      <c r="D11" s="91" t="s">
        <v>1036</v>
      </c>
      <c r="E11" s="91" t="b">
        <v>0</v>
      </c>
      <c r="F11" s="91" t="b">
        <v>0</v>
      </c>
      <c r="G11" s="91" t="b">
        <v>0</v>
      </c>
    </row>
    <row r="12" spans="1:7" ht="15">
      <c r="A12" s="91" t="s">
        <v>746</v>
      </c>
      <c r="B12" s="91">
        <v>11</v>
      </c>
      <c r="C12" s="134">
        <v>0.0088538234018818</v>
      </c>
      <c r="D12" s="91" t="s">
        <v>1036</v>
      </c>
      <c r="E12" s="91" t="b">
        <v>0</v>
      </c>
      <c r="F12" s="91" t="b">
        <v>0</v>
      </c>
      <c r="G12" s="91" t="b">
        <v>0</v>
      </c>
    </row>
    <row r="13" spans="1:7" ht="15">
      <c r="A13" s="91" t="s">
        <v>730</v>
      </c>
      <c r="B13" s="91">
        <v>9</v>
      </c>
      <c r="C13" s="134">
        <v>0.008292635699761715</v>
      </c>
      <c r="D13" s="91" t="s">
        <v>1036</v>
      </c>
      <c r="E13" s="91" t="b">
        <v>0</v>
      </c>
      <c r="F13" s="91" t="b">
        <v>0</v>
      </c>
      <c r="G13" s="91" t="b">
        <v>0</v>
      </c>
    </row>
    <row r="14" spans="1:7" ht="15">
      <c r="A14" s="91" t="s">
        <v>749</v>
      </c>
      <c r="B14" s="91">
        <v>8</v>
      </c>
      <c r="C14" s="134">
        <v>0.009254560706979078</v>
      </c>
      <c r="D14" s="91" t="s">
        <v>1036</v>
      </c>
      <c r="E14" s="91" t="b">
        <v>0</v>
      </c>
      <c r="F14" s="91" t="b">
        <v>0</v>
      </c>
      <c r="G14" s="91" t="b">
        <v>0</v>
      </c>
    </row>
    <row r="15" spans="1:7" ht="15">
      <c r="A15" s="91" t="s">
        <v>747</v>
      </c>
      <c r="B15" s="91">
        <v>8</v>
      </c>
      <c r="C15" s="134">
        <v>0.007918317534697796</v>
      </c>
      <c r="D15" s="91" t="s">
        <v>1036</v>
      </c>
      <c r="E15" s="91" t="b">
        <v>0</v>
      </c>
      <c r="F15" s="91" t="b">
        <v>0</v>
      </c>
      <c r="G15" s="91" t="b">
        <v>0</v>
      </c>
    </row>
    <row r="16" spans="1:7" ht="15">
      <c r="A16" s="91" t="s">
        <v>748</v>
      </c>
      <c r="B16" s="91">
        <v>8</v>
      </c>
      <c r="C16" s="134">
        <v>0.007918317534697796</v>
      </c>
      <c r="D16" s="91" t="s">
        <v>1036</v>
      </c>
      <c r="E16" s="91" t="b">
        <v>1</v>
      </c>
      <c r="F16" s="91" t="b">
        <v>0</v>
      </c>
      <c r="G16" s="91" t="b">
        <v>0</v>
      </c>
    </row>
    <row r="17" spans="1:7" ht="15">
      <c r="A17" s="91" t="s">
        <v>760</v>
      </c>
      <c r="B17" s="91">
        <v>8</v>
      </c>
      <c r="C17" s="134">
        <v>0.007918317534697796</v>
      </c>
      <c r="D17" s="91" t="s">
        <v>1036</v>
      </c>
      <c r="E17" s="91" t="b">
        <v>0</v>
      </c>
      <c r="F17" s="91" t="b">
        <v>0</v>
      </c>
      <c r="G17" s="91" t="b">
        <v>0</v>
      </c>
    </row>
    <row r="18" spans="1:7" ht="15">
      <c r="A18" s="91" t="s">
        <v>224</v>
      </c>
      <c r="B18" s="91">
        <v>8</v>
      </c>
      <c r="C18" s="134">
        <v>0.007918317534697796</v>
      </c>
      <c r="D18" s="91" t="s">
        <v>1036</v>
      </c>
      <c r="E18" s="91" t="b">
        <v>0</v>
      </c>
      <c r="F18" s="91" t="b">
        <v>0</v>
      </c>
      <c r="G18" s="91" t="b">
        <v>0</v>
      </c>
    </row>
    <row r="19" spans="1:7" ht="15">
      <c r="A19" s="91" t="s">
        <v>750</v>
      </c>
      <c r="B19" s="91">
        <v>7</v>
      </c>
      <c r="C19" s="134">
        <v>0.0074712332290153925</v>
      </c>
      <c r="D19" s="91" t="s">
        <v>1036</v>
      </c>
      <c r="E19" s="91" t="b">
        <v>0</v>
      </c>
      <c r="F19" s="91" t="b">
        <v>0</v>
      </c>
      <c r="G19" s="91" t="b">
        <v>0</v>
      </c>
    </row>
    <row r="20" spans="1:7" ht="15">
      <c r="A20" s="91" t="s">
        <v>898</v>
      </c>
      <c r="B20" s="91">
        <v>7</v>
      </c>
      <c r="C20" s="134">
        <v>0.0074712332290153925</v>
      </c>
      <c r="D20" s="91" t="s">
        <v>1036</v>
      </c>
      <c r="E20" s="91" t="b">
        <v>0</v>
      </c>
      <c r="F20" s="91" t="b">
        <v>0</v>
      </c>
      <c r="G20" s="91" t="b">
        <v>0</v>
      </c>
    </row>
    <row r="21" spans="1:7" ht="15">
      <c r="A21" s="91" t="s">
        <v>899</v>
      </c>
      <c r="B21" s="91">
        <v>7</v>
      </c>
      <c r="C21" s="134">
        <v>0.0074712332290153925</v>
      </c>
      <c r="D21" s="91" t="s">
        <v>1036</v>
      </c>
      <c r="E21" s="91" t="b">
        <v>0</v>
      </c>
      <c r="F21" s="91" t="b">
        <v>0</v>
      </c>
      <c r="G21" s="91" t="b">
        <v>0</v>
      </c>
    </row>
    <row r="22" spans="1:7" ht="15">
      <c r="A22" s="91" t="s">
        <v>752</v>
      </c>
      <c r="B22" s="91">
        <v>7</v>
      </c>
      <c r="C22" s="134">
        <v>0.0074712332290153925</v>
      </c>
      <c r="D22" s="91" t="s">
        <v>1036</v>
      </c>
      <c r="E22" s="91" t="b">
        <v>0</v>
      </c>
      <c r="F22" s="91" t="b">
        <v>0</v>
      </c>
      <c r="G22" s="91" t="b">
        <v>0</v>
      </c>
    </row>
    <row r="23" spans="1:7" ht="15">
      <c r="A23" s="91" t="s">
        <v>753</v>
      </c>
      <c r="B23" s="91">
        <v>7</v>
      </c>
      <c r="C23" s="134">
        <v>0.0074712332290153925</v>
      </c>
      <c r="D23" s="91" t="s">
        <v>1036</v>
      </c>
      <c r="E23" s="91" t="b">
        <v>0</v>
      </c>
      <c r="F23" s="91" t="b">
        <v>0</v>
      </c>
      <c r="G23" s="91" t="b">
        <v>0</v>
      </c>
    </row>
    <row r="24" spans="1:7" ht="15">
      <c r="A24" s="91" t="s">
        <v>755</v>
      </c>
      <c r="B24" s="91">
        <v>7</v>
      </c>
      <c r="C24" s="134">
        <v>0.0074712332290153925</v>
      </c>
      <c r="D24" s="91" t="s">
        <v>1036</v>
      </c>
      <c r="E24" s="91" t="b">
        <v>0</v>
      </c>
      <c r="F24" s="91" t="b">
        <v>0</v>
      </c>
      <c r="G24" s="91" t="b">
        <v>0</v>
      </c>
    </row>
    <row r="25" spans="1:7" ht="15">
      <c r="A25" s="91" t="s">
        <v>761</v>
      </c>
      <c r="B25" s="91">
        <v>6</v>
      </c>
      <c r="C25" s="134">
        <v>0.006940920530234309</v>
      </c>
      <c r="D25" s="91" t="s">
        <v>1036</v>
      </c>
      <c r="E25" s="91" t="b">
        <v>0</v>
      </c>
      <c r="F25" s="91" t="b">
        <v>0</v>
      </c>
      <c r="G25" s="91" t="b">
        <v>0</v>
      </c>
    </row>
    <row r="26" spans="1:7" ht="15">
      <c r="A26" s="91" t="s">
        <v>900</v>
      </c>
      <c r="B26" s="91">
        <v>6</v>
      </c>
      <c r="C26" s="134">
        <v>0.006940920530234309</v>
      </c>
      <c r="D26" s="91" t="s">
        <v>1036</v>
      </c>
      <c r="E26" s="91" t="b">
        <v>0</v>
      </c>
      <c r="F26" s="91" t="b">
        <v>0</v>
      </c>
      <c r="G26" s="91" t="b">
        <v>0</v>
      </c>
    </row>
    <row r="27" spans="1:7" ht="15">
      <c r="A27" s="91" t="s">
        <v>901</v>
      </c>
      <c r="B27" s="91">
        <v>6</v>
      </c>
      <c r="C27" s="134">
        <v>0.006940920530234309</v>
      </c>
      <c r="D27" s="91" t="s">
        <v>1036</v>
      </c>
      <c r="E27" s="91" t="b">
        <v>0</v>
      </c>
      <c r="F27" s="91" t="b">
        <v>0</v>
      </c>
      <c r="G27" s="91" t="b">
        <v>0</v>
      </c>
    </row>
    <row r="28" spans="1:7" ht="15">
      <c r="A28" s="91" t="s">
        <v>902</v>
      </c>
      <c r="B28" s="91">
        <v>6</v>
      </c>
      <c r="C28" s="134">
        <v>0.006940920530234309</v>
      </c>
      <c r="D28" s="91" t="s">
        <v>1036</v>
      </c>
      <c r="E28" s="91" t="b">
        <v>0</v>
      </c>
      <c r="F28" s="91" t="b">
        <v>0</v>
      </c>
      <c r="G28" s="91" t="b">
        <v>0</v>
      </c>
    </row>
    <row r="29" spans="1:7" ht="15">
      <c r="A29" s="91" t="s">
        <v>220</v>
      </c>
      <c r="B29" s="91">
        <v>6</v>
      </c>
      <c r="C29" s="134">
        <v>0.006940920530234309</v>
      </c>
      <c r="D29" s="91" t="s">
        <v>1036</v>
      </c>
      <c r="E29" s="91" t="b">
        <v>0</v>
      </c>
      <c r="F29" s="91" t="b">
        <v>0</v>
      </c>
      <c r="G29" s="91" t="b">
        <v>0</v>
      </c>
    </row>
    <row r="30" spans="1:7" ht="15">
      <c r="A30" s="91" t="s">
        <v>903</v>
      </c>
      <c r="B30" s="91">
        <v>5</v>
      </c>
      <c r="C30" s="134">
        <v>0.006313386845923587</v>
      </c>
      <c r="D30" s="91" t="s">
        <v>1036</v>
      </c>
      <c r="E30" s="91" t="b">
        <v>0</v>
      </c>
      <c r="F30" s="91" t="b">
        <v>0</v>
      </c>
      <c r="G30" s="91" t="b">
        <v>0</v>
      </c>
    </row>
    <row r="31" spans="1:7" ht="15">
      <c r="A31" s="91" t="s">
        <v>904</v>
      </c>
      <c r="B31" s="91">
        <v>5</v>
      </c>
      <c r="C31" s="134">
        <v>0.006961181050522895</v>
      </c>
      <c r="D31" s="91" t="s">
        <v>1036</v>
      </c>
      <c r="E31" s="91" t="b">
        <v>0</v>
      </c>
      <c r="F31" s="91" t="b">
        <v>0</v>
      </c>
      <c r="G31" s="91" t="b">
        <v>0</v>
      </c>
    </row>
    <row r="32" spans="1:7" ht="15">
      <c r="A32" s="91" t="s">
        <v>758</v>
      </c>
      <c r="B32" s="91">
        <v>5</v>
      </c>
      <c r="C32" s="134">
        <v>0.006313386845923587</v>
      </c>
      <c r="D32" s="91" t="s">
        <v>1036</v>
      </c>
      <c r="E32" s="91" t="b">
        <v>0</v>
      </c>
      <c r="F32" s="91" t="b">
        <v>0</v>
      </c>
      <c r="G32" s="91" t="b">
        <v>0</v>
      </c>
    </row>
    <row r="33" spans="1:7" ht="15">
      <c r="A33" s="91" t="s">
        <v>905</v>
      </c>
      <c r="B33" s="91">
        <v>5</v>
      </c>
      <c r="C33" s="134">
        <v>0.006313386845923587</v>
      </c>
      <c r="D33" s="91" t="s">
        <v>1036</v>
      </c>
      <c r="E33" s="91" t="b">
        <v>0</v>
      </c>
      <c r="F33" s="91" t="b">
        <v>0</v>
      </c>
      <c r="G33" s="91" t="b">
        <v>0</v>
      </c>
    </row>
    <row r="34" spans="1:7" ht="15">
      <c r="A34" s="91" t="s">
        <v>906</v>
      </c>
      <c r="B34" s="91">
        <v>5</v>
      </c>
      <c r="C34" s="134">
        <v>0.006961181050522895</v>
      </c>
      <c r="D34" s="91" t="s">
        <v>1036</v>
      </c>
      <c r="E34" s="91" t="b">
        <v>0</v>
      </c>
      <c r="F34" s="91" t="b">
        <v>0</v>
      </c>
      <c r="G34" s="91" t="b">
        <v>0</v>
      </c>
    </row>
    <row r="35" spans="1:7" ht="15">
      <c r="A35" s="91" t="s">
        <v>907</v>
      </c>
      <c r="B35" s="91">
        <v>5</v>
      </c>
      <c r="C35" s="134">
        <v>0.006313386845923587</v>
      </c>
      <c r="D35" s="91" t="s">
        <v>1036</v>
      </c>
      <c r="E35" s="91" t="b">
        <v>0</v>
      </c>
      <c r="F35" s="91" t="b">
        <v>0</v>
      </c>
      <c r="G35" s="91" t="b">
        <v>0</v>
      </c>
    </row>
    <row r="36" spans="1:7" ht="15">
      <c r="A36" s="91" t="s">
        <v>908</v>
      </c>
      <c r="B36" s="91">
        <v>5</v>
      </c>
      <c r="C36" s="134">
        <v>0.006313386845923587</v>
      </c>
      <c r="D36" s="91" t="s">
        <v>1036</v>
      </c>
      <c r="E36" s="91" t="b">
        <v>0</v>
      </c>
      <c r="F36" s="91" t="b">
        <v>0</v>
      </c>
      <c r="G36" s="91" t="b">
        <v>0</v>
      </c>
    </row>
    <row r="37" spans="1:7" ht="15">
      <c r="A37" s="91" t="s">
        <v>909</v>
      </c>
      <c r="B37" s="91">
        <v>5</v>
      </c>
      <c r="C37" s="134">
        <v>0.006961181050522895</v>
      </c>
      <c r="D37" s="91" t="s">
        <v>1036</v>
      </c>
      <c r="E37" s="91" t="b">
        <v>0</v>
      </c>
      <c r="F37" s="91" t="b">
        <v>0</v>
      </c>
      <c r="G37" s="91" t="b">
        <v>0</v>
      </c>
    </row>
    <row r="38" spans="1:7" ht="15">
      <c r="A38" s="91" t="s">
        <v>910</v>
      </c>
      <c r="B38" s="91">
        <v>5</v>
      </c>
      <c r="C38" s="134">
        <v>0.006313386845923587</v>
      </c>
      <c r="D38" s="91" t="s">
        <v>1036</v>
      </c>
      <c r="E38" s="91" t="b">
        <v>0</v>
      </c>
      <c r="F38" s="91" t="b">
        <v>0</v>
      </c>
      <c r="G38" s="91" t="b">
        <v>0</v>
      </c>
    </row>
    <row r="39" spans="1:7" ht="15">
      <c r="A39" s="91" t="s">
        <v>230</v>
      </c>
      <c r="B39" s="91">
        <v>4</v>
      </c>
      <c r="C39" s="134">
        <v>0.005568944840418316</v>
      </c>
      <c r="D39" s="91" t="s">
        <v>1036</v>
      </c>
      <c r="E39" s="91" t="b">
        <v>0</v>
      </c>
      <c r="F39" s="91" t="b">
        <v>0</v>
      </c>
      <c r="G39" s="91" t="b">
        <v>0</v>
      </c>
    </row>
    <row r="40" spans="1:7" ht="15">
      <c r="A40" s="91" t="s">
        <v>911</v>
      </c>
      <c r="B40" s="91">
        <v>4</v>
      </c>
      <c r="C40" s="134">
        <v>0.005568944840418316</v>
      </c>
      <c r="D40" s="91" t="s">
        <v>1036</v>
      </c>
      <c r="E40" s="91" t="b">
        <v>0</v>
      </c>
      <c r="F40" s="91" t="b">
        <v>0</v>
      </c>
      <c r="G40" s="91" t="b">
        <v>0</v>
      </c>
    </row>
    <row r="41" spans="1:7" ht="15">
      <c r="A41" s="91" t="s">
        <v>912</v>
      </c>
      <c r="B41" s="91">
        <v>4</v>
      </c>
      <c r="C41" s="134">
        <v>0.005568944840418316</v>
      </c>
      <c r="D41" s="91" t="s">
        <v>1036</v>
      </c>
      <c r="E41" s="91" t="b">
        <v>0</v>
      </c>
      <c r="F41" s="91" t="b">
        <v>0</v>
      </c>
      <c r="G41" s="91" t="b">
        <v>0</v>
      </c>
    </row>
    <row r="42" spans="1:7" ht="15">
      <c r="A42" s="91" t="s">
        <v>223</v>
      </c>
      <c r="B42" s="91">
        <v>4</v>
      </c>
      <c r="C42" s="134">
        <v>0.005568944840418316</v>
      </c>
      <c r="D42" s="91" t="s">
        <v>1036</v>
      </c>
      <c r="E42" s="91" t="b">
        <v>0</v>
      </c>
      <c r="F42" s="91" t="b">
        <v>0</v>
      </c>
      <c r="G42" s="91" t="b">
        <v>0</v>
      </c>
    </row>
    <row r="43" spans="1:7" ht="15">
      <c r="A43" s="91" t="s">
        <v>913</v>
      </c>
      <c r="B43" s="91">
        <v>4</v>
      </c>
      <c r="C43" s="134">
        <v>0.006237066426558957</v>
      </c>
      <c r="D43" s="91" t="s">
        <v>1036</v>
      </c>
      <c r="E43" s="91" t="b">
        <v>0</v>
      </c>
      <c r="F43" s="91" t="b">
        <v>0</v>
      </c>
      <c r="G43" s="91" t="b">
        <v>0</v>
      </c>
    </row>
    <row r="44" spans="1:7" ht="15">
      <c r="A44" s="91" t="s">
        <v>765</v>
      </c>
      <c r="B44" s="91">
        <v>4</v>
      </c>
      <c r="C44" s="134">
        <v>0.005568944840418316</v>
      </c>
      <c r="D44" s="91" t="s">
        <v>1036</v>
      </c>
      <c r="E44" s="91" t="b">
        <v>0</v>
      </c>
      <c r="F44" s="91" t="b">
        <v>0</v>
      </c>
      <c r="G44" s="91" t="b">
        <v>0</v>
      </c>
    </row>
    <row r="45" spans="1:7" ht="15">
      <c r="A45" s="91" t="s">
        <v>762</v>
      </c>
      <c r="B45" s="91">
        <v>4</v>
      </c>
      <c r="C45" s="134">
        <v>0.007178730913487733</v>
      </c>
      <c r="D45" s="91" t="s">
        <v>1036</v>
      </c>
      <c r="E45" s="91" t="b">
        <v>0</v>
      </c>
      <c r="F45" s="91" t="b">
        <v>0</v>
      </c>
      <c r="G45" s="91" t="b">
        <v>0</v>
      </c>
    </row>
    <row r="46" spans="1:7" ht="15">
      <c r="A46" s="91" t="s">
        <v>763</v>
      </c>
      <c r="B46" s="91">
        <v>4</v>
      </c>
      <c r="C46" s="134">
        <v>0.005568944840418316</v>
      </c>
      <c r="D46" s="91" t="s">
        <v>1036</v>
      </c>
      <c r="E46" s="91" t="b">
        <v>0</v>
      </c>
      <c r="F46" s="91" t="b">
        <v>0</v>
      </c>
      <c r="G46" s="91" t="b">
        <v>0</v>
      </c>
    </row>
    <row r="47" spans="1:7" ht="15">
      <c r="A47" s="91" t="s">
        <v>914</v>
      </c>
      <c r="B47" s="91">
        <v>4</v>
      </c>
      <c r="C47" s="134">
        <v>0.005568944840418316</v>
      </c>
      <c r="D47" s="91" t="s">
        <v>1036</v>
      </c>
      <c r="E47" s="91" t="b">
        <v>0</v>
      </c>
      <c r="F47" s="91" t="b">
        <v>0</v>
      </c>
      <c r="G47" s="91" t="b">
        <v>0</v>
      </c>
    </row>
    <row r="48" spans="1:7" ht="15">
      <c r="A48" s="91" t="s">
        <v>915</v>
      </c>
      <c r="B48" s="91">
        <v>4</v>
      </c>
      <c r="C48" s="134">
        <v>0.005568944840418316</v>
      </c>
      <c r="D48" s="91" t="s">
        <v>1036</v>
      </c>
      <c r="E48" s="91" t="b">
        <v>1</v>
      </c>
      <c r="F48" s="91" t="b">
        <v>0</v>
      </c>
      <c r="G48" s="91" t="b">
        <v>0</v>
      </c>
    </row>
    <row r="49" spans="1:7" ht="15">
      <c r="A49" s="91" t="s">
        <v>916</v>
      </c>
      <c r="B49" s="91">
        <v>4</v>
      </c>
      <c r="C49" s="134">
        <v>0.005568944840418316</v>
      </c>
      <c r="D49" s="91" t="s">
        <v>1036</v>
      </c>
      <c r="E49" s="91" t="b">
        <v>1</v>
      </c>
      <c r="F49" s="91" t="b">
        <v>0</v>
      </c>
      <c r="G49" s="91" t="b">
        <v>0</v>
      </c>
    </row>
    <row r="50" spans="1:7" ht="15">
      <c r="A50" s="91" t="s">
        <v>917</v>
      </c>
      <c r="B50" s="91">
        <v>4</v>
      </c>
      <c r="C50" s="134">
        <v>0.005568944840418316</v>
      </c>
      <c r="D50" s="91" t="s">
        <v>1036</v>
      </c>
      <c r="E50" s="91" t="b">
        <v>0</v>
      </c>
      <c r="F50" s="91" t="b">
        <v>0</v>
      </c>
      <c r="G50" s="91" t="b">
        <v>0</v>
      </c>
    </row>
    <row r="51" spans="1:7" ht="15">
      <c r="A51" s="91" t="s">
        <v>918</v>
      </c>
      <c r="B51" s="91">
        <v>3</v>
      </c>
      <c r="C51" s="134">
        <v>0.004677799819919218</v>
      </c>
      <c r="D51" s="91" t="s">
        <v>1036</v>
      </c>
      <c r="E51" s="91" t="b">
        <v>0</v>
      </c>
      <c r="F51" s="91" t="b">
        <v>0</v>
      </c>
      <c r="G51" s="91" t="b">
        <v>0</v>
      </c>
    </row>
    <row r="52" spans="1:7" ht="15">
      <c r="A52" s="91" t="s">
        <v>919</v>
      </c>
      <c r="B52" s="91">
        <v>3</v>
      </c>
      <c r="C52" s="134">
        <v>0.004677799819919218</v>
      </c>
      <c r="D52" s="91" t="s">
        <v>1036</v>
      </c>
      <c r="E52" s="91" t="b">
        <v>0</v>
      </c>
      <c r="F52" s="91" t="b">
        <v>0</v>
      </c>
      <c r="G52" s="91" t="b">
        <v>0</v>
      </c>
    </row>
    <row r="53" spans="1:7" ht="15">
      <c r="A53" s="91" t="s">
        <v>920</v>
      </c>
      <c r="B53" s="91">
        <v>3</v>
      </c>
      <c r="C53" s="134">
        <v>0.004677799819919218</v>
      </c>
      <c r="D53" s="91" t="s">
        <v>1036</v>
      </c>
      <c r="E53" s="91" t="b">
        <v>0</v>
      </c>
      <c r="F53" s="91" t="b">
        <v>0</v>
      </c>
      <c r="G53" s="91" t="b">
        <v>0</v>
      </c>
    </row>
    <row r="54" spans="1:7" ht="15">
      <c r="A54" s="91" t="s">
        <v>921</v>
      </c>
      <c r="B54" s="91">
        <v>3</v>
      </c>
      <c r="C54" s="134">
        <v>0.004677799819919218</v>
      </c>
      <c r="D54" s="91" t="s">
        <v>1036</v>
      </c>
      <c r="E54" s="91" t="b">
        <v>0</v>
      </c>
      <c r="F54" s="91" t="b">
        <v>0</v>
      </c>
      <c r="G54" s="91" t="b">
        <v>0</v>
      </c>
    </row>
    <row r="55" spans="1:7" ht="15">
      <c r="A55" s="91" t="s">
        <v>922</v>
      </c>
      <c r="B55" s="91">
        <v>3</v>
      </c>
      <c r="C55" s="134">
        <v>0.004677799819919218</v>
      </c>
      <c r="D55" s="91" t="s">
        <v>1036</v>
      </c>
      <c r="E55" s="91" t="b">
        <v>0</v>
      </c>
      <c r="F55" s="91" t="b">
        <v>0</v>
      </c>
      <c r="G55" s="91" t="b">
        <v>0</v>
      </c>
    </row>
    <row r="56" spans="1:7" ht="15">
      <c r="A56" s="91" t="s">
        <v>923</v>
      </c>
      <c r="B56" s="91">
        <v>3</v>
      </c>
      <c r="C56" s="134">
        <v>0.004677799819919218</v>
      </c>
      <c r="D56" s="91" t="s">
        <v>1036</v>
      </c>
      <c r="E56" s="91" t="b">
        <v>0</v>
      </c>
      <c r="F56" s="91" t="b">
        <v>0</v>
      </c>
      <c r="G56" s="91" t="b">
        <v>0</v>
      </c>
    </row>
    <row r="57" spans="1:7" ht="15">
      <c r="A57" s="91" t="s">
        <v>924</v>
      </c>
      <c r="B57" s="91">
        <v>3</v>
      </c>
      <c r="C57" s="134">
        <v>0.004677799819919218</v>
      </c>
      <c r="D57" s="91" t="s">
        <v>1036</v>
      </c>
      <c r="E57" s="91" t="b">
        <v>0</v>
      </c>
      <c r="F57" s="91" t="b">
        <v>0</v>
      </c>
      <c r="G57" s="91" t="b">
        <v>0</v>
      </c>
    </row>
    <row r="58" spans="1:7" ht="15">
      <c r="A58" s="91" t="s">
        <v>925</v>
      </c>
      <c r="B58" s="91">
        <v>3</v>
      </c>
      <c r="C58" s="134">
        <v>0.004677799819919218</v>
      </c>
      <c r="D58" s="91" t="s">
        <v>1036</v>
      </c>
      <c r="E58" s="91" t="b">
        <v>0</v>
      </c>
      <c r="F58" s="91" t="b">
        <v>0</v>
      </c>
      <c r="G58" s="91" t="b">
        <v>0</v>
      </c>
    </row>
    <row r="59" spans="1:7" ht="15">
      <c r="A59" s="91" t="s">
        <v>926</v>
      </c>
      <c r="B59" s="91">
        <v>3</v>
      </c>
      <c r="C59" s="134">
        <v>0.004677799819919218</v>
      </c>
      <c r="D59" s="91" t="s">
        <v>1036</v>
      </c>
      <c r="E59" s="91" t="b">
        <v>0</v>
      </c>
      <c r="F59" s="91" t="b">
        <v>0</v>
      </c>
      <c r="G59" s="91" t="b">
        <v>0</v>
      </c>
    </row>
    <row r="60" spans="1:7" ht="15">
      <c r="A60" s="91" t="s">
        <v>719</v>
      </c>
      <c r="B60" s="91">
        <v>3</v>
      </c>
      <c r="C60" s="134">
        <v>0.004677799819919218</v>
      </c>
      <c r="D60" s="91" t="s">
        <v>1036</v>
      </c>
      <c r="E60" s="91" t="b">
        <v>0</v>
      </c>
      <c r="F60" s="91" t="b">
        <v>0</v>
      </c>
      <c r="G60" s="91" t="b">
        <v>0</v>
      </c>
    </row>
    <row r="61" spans="1:7" ht="15">
      <c r="A61" s="91" t="s">
        <v>927</v>
      </c>
      <c r="B61" s="91">
        <v>3</v>
      </c>
      <c r="C61" s="134">
        <v>0.004677799819919218</v>
      </c>
      <c r="D61" s="91" t="s">
        <v>1036</v>
      </c>
      <c r="E61" s="91" t="b">
        <v>0</v>
      </c>
      <c r="F61" s="91" t="b">
        <v>0</v>
      </c>
      <c r="G61" s="91" t="b">
        <v>0</v>
      </c>
    </row>
    <row r="62" spans="1:7" ht="15">
      <c r="A62" s="91" t="s">
        <v>928</v>
      </c>
      <c r="B62" s="91">
        <v>3</v>
      </c>
      <c r="C62" s="134">
        <v>0.004677799819919218</v>
      </c>
      <c r="D62" s="91" t="s">
        <v>1036</v>
      </c>
      <c r="E62" s="91" t="b">
        <v>0</v>
      </c>
      <c r="F62" s="91" t="b">
        <v>0</v>
      </c>
      <c r="G62" s="91" t="b">
        <v>0</v>
      </c>
    </row>
    <row r="63" spans="1:7" ht="15">
      <c r="A63" s="91" t="s">
        <v>929</v>
      </c>
      <c r="B63" s="91">
        <v>3</v>
      </c>
      <c r="C63" s="134">
        <v>0.004677799819919218</v>
      </c>
      <c r="D63" s="91" t="s">
        <v>1036</v>
      </c>
      <c r="E63" s="91" t="b">
        <v>1</v>
      </c>
      <c r="F63" s="91" t="b">
        <v>0</v>
      </c>
      <c r="G63" s="91" t="b">
        <v>0</v>
      </c>
    </row>
    <row r="64" spans="1:7" ht="15">
      <c r="A64" s="91" t="s">
        <v>930</v>
      </c>
      <c r="B64" s="91">
        <v>3</v>
      </c>
      <c r="C64" s="134">
        <v>0.004677799819919218</v>
      </c>
      <c r="D64" s="91" t="s">
        <v>1036</v>
      </c>
      <c r="E64" s="91" t="b">
        <v>0</v>
      </c>
      <c r="F64" s="91" t="b">
        <v>0</v>
      </c>
      <c r="G64" s="91" t="b">
        <v>0</v>
      </c>
    </row>
    <row r="65" spans="1:7" ht="15">
      <c r="A65" s="91" t="s">
        <v>931</v>
      </c>
      <c r="B65" s="91">
        <v>3</v>
      </c>
      <c r="C65" s="134">
        <v>0.004677799819919218</v>
      </c>
      <c r="D65" s="91" t="s">
        <v>1036</v>
      </c>
      <c r="E65" s="91" t="b">
        <v>0</v>
      </c>
      <c r="F65" s="91" t="b">
        <v>0</v>
      </c>
      <c r="G65" s="91" t="b">
        <v>0</v>
      </c>
    </row>
    <row r="66" spans="1:7" ht="15">
      <c r="A66" s="91" t="s">
        <v>932</v>
      </c>
      <c r="B66" s="91">
        <v>3</v>
      </c>
      <c r="C66" s="134">
        <v>0.004677799819919218</v>
      </c>
      <c r="D66" s="91" t="s">
        <v>1036</v>
      </c>
      <c r="E66" s="91" t="b">
        <v>0</v>
      </c>
      <c r="F66" s="91" t="b">
        <v>0</v>
      </c>
      <c r="G66" s="91" t="b">
        <v>0</v>
      </c>
    </row>
    <row r="67" spans="1:7" ht="15">
      <c r="A67" s="91" t="s">
        <v>933</v>
      </c>
      <c r="B67" s="91">
        <v>3</v>
      </c>
      <c r="C67" s="134">
        <v>0.004677799819919218</v>
      </c>
      <c r="D67" s="91" t="s">
        <v>1036</v>
      </c>
      <c r="E67" s="91" t="b">
        <v>0</v>
      </c>
      <c r="F67" s="91" t="b">
        <v>0</v>
      </c>
      <c r="G67" s="91" t="b">
        <v>0</v>
      </c>
    </row>
    <row r="68" spans="1:7" ht="15">
      <c r="A68" s="91" t="s">
        <v>934</v>
      </c>
      <c r="B68" s="91">
        <v>3</v>
      </c>
      <c r="C68" s="134">
        <v>0.004677799819919218</v>
      </c>
      <c r="D68" s="91" t="s">
        <v>1036</v>
      </c>
      <c r="E68" s="91" t="b">
        <v>0</v>
      </c>
      <c r="F68" s="91" t="b">
        <v>0</v>
      </c>
      <c r="G68" s="91" t="b">
        <v>0</v>
      </c>
    </row>
    <row r="69" spans="1:7" ht="15">
      <c r="A69" s="91" t="s">
        <v>935</v>
      </c>
      <c r="B69" s="91">
        <v>3</v>
      </c>
      <c r="C69" s="134">
        <v>0.005384048185115801</v>
      </c>
      <c r="D69" s="91" t="s">
        <v>1036</v>
      </c>
      <c r="E69" s="91" t="b">
        <v>0</v>
      </c>
      <c r="F69" s="91" t="b">
        <v>0</v>
      </c>
      <c r="G69" s="91" t="b">
        <v>0</v>
      </c>
    </row>
    <row r="70" spans="1:7" ht="15">
      <c r="A70" s="91" t="s">
        <v>754</v>
      </c>
      <c r="B70" s="91">
        <v>3</v>
      </c>
      <c r="C70" s="134">
        <v>0.004677799819919218</v>
      </c>
      <c r="D70" s="91" t="s">
        <v>1036</v>
      </c>
      <c r="E70" s="91" t="b">
        <v>0</v>
      </c>
      <c r="F70" s="91" t="b">
        <v>0</v>
      </c>
      <c r="G70" s="91" t="b">
        <v>0</v>
      </c>
    </row>
    <row r="71" spans="1:7" ht="15">
      <c r="A71" s="91" t="s">
        <v>756</v>
      </c>
      <c r="B71" s="91">
        <v>3</v>
      </c>
      <c r="C71" s="134">
        <v>0.004677799819919218</v>
      </c>
      <c r="D71" s="91" t="s">
        <v>1036</v>
      </c>
      <c r="E71" s="91" t="b">
        <v>0</v>
      </c>
      <c r="F71" s="91" t="b">
        <v>0</v>
      </c>
      <c r="G71" s="91" t="b">
        <v>0</v>
      </c>
    </row>
    <row r="72" spans="1:7" ht="15">
      <c r="A72" s="91" t="s">
        <v>757</v>
      </c>
      <c r="B72" s="91">
        <v>3</v>
      </c>
      <c r="C72" s="134">
        <v>0.004677799819919218</v>
      </c>
      <c r="D72" s="91" t="s">
        <v>1036</v>
      </c>
      <c r="E72" s="91" t="b">
        <v>0</v>
      </c>
      <c r="F72" s="91" t="b">
        <v>0</v>
      </c>
      <c r="G72" s="91" t="b">
        <v>0</v>
      </c>
    </row>
    <row r="73" spans="1:7" ht="15">
      <c r="A73" s="91" t="s">
        <v>936</v>
      </c>
      <c r="B73" s="91">
        <v>3</v>
      </c>
      <c r="C73" s="134">
        <v>0.004677799819919218</v>
      </c>
      <c r="D73" s="91" t="s">
        <v>1036</v>
      </c>
      <c r="E73" s="91" t="b">
        <v>0</v>
      </c>
      <c r="F73" s="91" t="b">
        <v>0</v>
      </c>
      <c r="G73" s="91" t="b">
        <v>0</v>
      </c>
    </row>
    <row r="74" spans="1:7" ht="15">
      <c r="A74" s="91" t="s">
        <v>937</v>
      </c>
      <c r="B74" s="91">
        <v>3</v>
      </c>
      <c r="C74" s="134">
        <v>0.004677799819919218</v>
      </c>
      <c r="D74" s="91" t="s">
        <v>1036</v>
      </c>
      <c r="E74" s="91" t="b">
        <v>0</v>
      </c>
      <c r="F74" s="91" t="b">
        <v>0</v>
      </c>
      <c r="G74" s="91" t="b">
        <v>0</v>
      </c>
    </row>
    <row r="75" spans="1:7" ht="15">
      <c r="A75" s="91" t="s">
        <v>938</v>
      </c>
      <c r="B75" s="91">
        <v>3</v>
      </c>
      <c r="C75" s="134">
        <v>0.004677799819919218</v>
      </c>
      <c r="D75" s="91" t="s">
        <v>1036</v>
      </c>
      <c r="E75" s="91" t="b">
        <v>0</v>
      </c>
      <c r="F75" s="91" t="b">
        <v>0</v>
      </c>
      <c r="G75" s="91" t="b">
        <v>0</v>
      </c>
    </row>
    <row r="76" spans="1:7" ht="15">
      <c r="A76" s="91" t="s">
        <v>764</v>
      </c>
      <c r="B76" s="91">
        <v>3</v>
      </c>
      <c r="C76" s="134">
        <v>0.004677799819919218</v>
      </c>
      <c r="D76" s="91" t="s">
        <v>1036</v>
      </c>
      <c r="E76" s="91" t="b">
        <v>0</v>
      </c>
      <c r="F76" s="91" t="b">
        <v>0</v>
      </c>
      <c r="G76" s="91" t="b">
        <v>0</v>
      </c>
    </row>
    <row r="77" spans="1:7" ht="15">
      <c r="A77" s="91" t="s">
        <v>766</v>
      </c>
      <c r="B77" s="91">
        <v>3</v>
      </c>
      <c r="C77" s="134">
        <v>0.004677799819919218</v>
      </c>
      <c r="D77" s="91" t="s">
        <v>1036</v>
      </c>
      <c r="E77" s="91" t="b">
        <v>0</v>
      </c>
      <c r="F77" s="91" t="b">
        <v>0</v>
      </c>
      <c r="G77" s="91" t="b">
        <v>0</v>
      </c>
    </row>
    <row r="78" spans="1:7" ht="15">
      <c r="A78" s="91" t="s">
        <v>939</v>
      </c>
      <c r="B78" s="91">
        <v>3</v>
      </c>
      <c r="C78" s="134">
        <v>0.004677799819919218</v>
      </c>
      <c r="D78" s="91" t="s">
        <v>1036</v>
      </c>
      <c r="E78" s="91" t="b">
        <v>0</v>
      </c>
      <c r="F78" s="91" t="b">
        <v>0</v>
      </c>
      <c r="G78" s="91" t="b">
        <v>0</v>
      </c>
    </row>
    <row r="79" spans="1:7" ht="15">
      <c r="A79" s="91" t="s">
        <v>940</v>
      </c>
      <c r="B79" s="91">
        <v>3</v>
      </c>
      <c r="C79" s="134">
        <v>0.004677799819919218</v>
      </c>
      <c r="D79" s="91" t="s">
        <v>1036</v>
      </c>
      <c r="E79" s="91" t="b">
        <v>0</v>
      </c>
      <c r="F79" s="91" t="b">
        <v>0</v>
      </c>
      <c r="G79" s="91" t="b">
        <v>0</v>
      </c>
    </row>
    <row r="80" spans="1:7" ht="15">
      <c r="A80" s="91" t="s">
        <v>941</v>
      </c>
      <c r="B80" s="91">
        <v>3</v>
      </c>
      <c r="C80" s="134">
        <v>0.004677799819919218</v>
      </c>
      <c r="D80" s="91" t="s">
        <v>1036</v>
      </c>
      <c r="E80" s="91" t="b">
        <v>0</v>
      </c>
      <c r="F80" s="91" t="b">
        <v>0</v>
      </c>
      <c r="G80" s="91" t="b">
        <v>0</v>
      </c>
    </row>
    <row r="81" spans="1:7" ht="15">
      <c r="A81" s="91" t="s">
        <v>942</v>
      </c>
      <c r="B81" s="91">
        <v>3</v>
      </c>
      <c r="C81" s="134">
        <v>0.004677799819919218</v>
      </c>
      <c r="D81" s="91" t="s">
        <v>1036</v>
      </c>
      <c r="E81" s="91" t="b">
        <v>0</v>
      </c>
      <c r="F81" s="91" t="b">
        <v>0</v>
      </c>
      <c r="G81" s="91" t="b">
        <v>0</v>
      </c>
    </row>
    <row r="82" spans="1:7" ht="15">
      <c r="A82" s="91" t="s">
        <v>943</v>
      </c>
      <c r="B82" s="91">
        <v>3</v>
      </c>
      <c r="C82" s="134">
        <v>0.004677799819919218</v>
      </c>
      <c r="D82" s="91" t="s">
        <v>1036</v>
      </c>
      <c r="E82" s="91" t="b">
        <v>0</v>
      </c>
      <c r="F82" s="91" t="b">
        <v>0</v>
      </c>
      <c r="G82" s="91" t="b">
        <v>0</v>
      </c>
    </row>
    <row r="83" spans="1:7" ht="15">
      <c r="A83" s="91" t="s">
        <v>944</v>
      </c>
      <c r="B83" s="91">
        <v>3</v>
      </c>
      <c r="C83" s="134">
        <v>0.004677799819919218</v>
      </c>
      <c r="D83" s="91" t="s">
        <v>1036</v>
      </c>
      <c r="E83" s="91" t="b">
        <v>0</v>
      </c>
      <c r="F83" s="91" t="b">
        <v>0</v>
      </c>
      <c r="G83" s="91" t="b">
        <v>0</v>
      </c>
    </row>
    <row r="84" spans="1:7" ht="15">
      <c r="A84" s="91" t="s">
        <v>945</v>
      </c>
      <c r="B84" s="91">
        <v>3</v>
      </c>
      <c r="C84" s="134">
        <v>0.004677799819919218</v>
      </c>
      <c r="D84" s="91" t="s">
        <v>1036</v>
      </c>
      <c r="E84" s="91" t="b">
        <v>0</v>
      </c>
      <c r="F84" s="91" t="b">
        <v>0</v>
      </c>
      <c r="G84" s="91" t="b">
        <v>0</v>
      </c>
    </row>
    <row r="85" spans="1:7" ht="15">
      <c r="A85" s="91" t="s">
        <v>946</v>
      </c>
      <c r="B85" s="91">
        <v>3</v>
      </c>
      <c r="C85" s="134">
        <v>0.004677799819919218</v>
      </c>
      <c r="D85" s="91" t="s">
        <v>1036</v>
      </c>
      <c r="E85" s="91" t="b">
        <v>0</v>
      </c>
      <c r="F85" s="91" t="b">
        <v>0</v>
      </c>
      <c r="G85" s="91" t="b">
        <v>0</v>
      </c>
    </row>
    <row r="86" spans="1:7" ht="15">
      <c r="A86" s="91" t="s">
        <v>947</v>
      </c>
      <c r="B86" s="91">
        <v>3</v>
      </c>
      <c r="C86" s="134">
        <v>0.004677799819919218</v>
      </c>
      <c r="D86" s="91" t="s">
        <v>1036</v>
      </c>
      <c r="E86" s="91" t="b">
        <v>0</v>
      </c>
      <c r="F86" s="91" t="b">
        <v>0</v>
      </c>
      <c r="G86" s="91" t="b">
        <v>0</v>
      </c>
    </row>
    <row r="87" spans="1:7" ht="15">
      <c r="A87" s="91" t="s">
        <v>948</v>
      </c>
      <c r="B87" s="91">
        <v>3</v>
      </c>
      <c r="C87" s="134">
        <v>0.004677799819919218</v>
      </c>
      <c r="D87" s="91" t="s">
        <v>1036</v>
      </c>
      <c r="E87" s="91" t="b">
        <v>0</v>
      </c>
      <c r="F87" s="91" t="b">
        <v>0</v>
      </c>
      <c r="G87" s="91" t="b">
        <v>0</v>
      </c>
    </row>
    <row r="88" spans="1:7" ht="15">
      <c r="A88" s="91" t="s">
        <v>949</v>
      </c>
      <c r="B88" s="91">
        <v>3</v>
      </c>
      <c r="C88" s="134">
        <v>0.004677799819919218</v>
      </c>
      <c r="D88" s="91" t="s">
        <v>1036</v>
      </c>
      <c r="E88" s="91" t="b">
        <v>0</v>
      </c>
      <c r="F88" s="91" t="b">
        <v>0</v>
      </c>
      <c r="G88" s="91" t="b">
        <v>0</v>
      </c>
    </row>
    <row r="89" spans="1:7" ht="15">
      <c r="A89" s="91" t="s">
        <v>950</v>
      </c>
      <c r="B89" s="91">
        <v>3</v>
      </c>
      <c r="C89" s="134">
        <v>0.004677799819919218</v>
      </c>
      <c r="D89" s="91" t="s">
        <v>1036</v>
      </c>
      <c r="E89" s="91" t="b">
        <v>0</v>
      </c>
      <c r="F89" s="91" t="b">
        <v>0</v>
      </c>
      <c r="G89" s="91" t="b">
        <v>0</v>
      </c>
    </row>
    <row r="90" spans="1:7" ht="15">
      <c r="A90" s="91" t="s">
        <v>951</v>
      </c>
      <c r="B90" s="91">
        <v>3</v>
      </c>
      <c r="C90" s="134">
        <v>0.004677799819919218</v>
      </c>
      <c r="D90" s="91" t="s">
        <v>1036</v>
      </c>
      <c r="E90" s="91" t="b">
        <v>0</v>
      </c>
      <c r="F90" s="91" t="b">
        <v>0</v>
      </c>
      <c r="G90" s="91" t="b">
        <v>0</v>
      </c>
    </row>
    <row r="91" spans="1:7" ht="15">
      <c r="A91" s="91" t="s">
        <v>952</v>
      </c>
      <c r="B91" s="91">
        <v>3</v>
      </c>
      <c r="C91" s="134">
        <v>0.004677799819919218</v>
      </c>
      <c r="D91" s="91" t="s">
        <v>1036</v>
      </c>
      <c r="E91" s="91" t="b">
        <v>0</v>
      </c>
      <c r="F91" s="91" t="b">
        <v>0</v>
      </c>
      <c r="G91" s="91" t="b">
        <v>0</v>
      </c>
    </row>
    <row r="92" spans="1:7" ht="15">
      <c r="A92" s="91" t="s">
        <v>953</v>
      </c>
      <c r="B92" s="91">
        <v>3</v>
      </c>
      <c r="C92" s="134">
        <v>0.004677799819919218</v>
      </c>
      <c r="D92" s="91" t="s">
        <v>1036</v>
      </c>
      <c r="E92" s="91" t="b">
        <v>0</v>
      </c>
      <c r="F92" s="91" t="b">
        <v>0</v>
      </c>
      <c r="G92" s="91" t="b">
        <v>0</v>
      </c>
    </row>
    <row r="93" spans="1:7" ht="15">
      <c r="A93" s="91" t="s">
        <v>954</v>
      </c>
      <c r="B93" s="91">
        <v>3</v>
      </c>
      <c r="C93" s="134">
        <v>0.004677799819919218</v>
      </c>
      <c r="D93" s="91" t="s">
        <v>1036</v>
      </c>
      <c r="E93" s="91" t="b">
        <v>0</v>
      </c>
      <c r="F93" s="91" t="b">
        <v>0</v>
      </c>
      <c r="G93" s="91" t="b">
        <v>0</v>
      </c>
    </row>
    <row r="94" spans="1:7" ht="15">
      <c r="A94" s="91" t="s">
        <v>955</v>
      </c>
      <c r="B94" s="91">
        <v>3</v>
      </c>
      <c r="C94" s="134">
        <v>0.004677799819919218</v>
      </c>
      <c r="D94" s="91" t="s">
        <v>1036</v>
      </c>
      <c r="E94" s="91" t="b">
        <v>0</v>
      </c>
      <c r="F94" s="91" t="b">
        <v>0</v>
      </c>
      <c r="G94" s="91" t="b">
        <v>0</v>
      </c>
    </row>
    <row r="95" spans="1:7" ht="15">
      <c r="A95" s="91" t="s">
        <v>956</v>
      </c>
      <c r="B95" s="91">
        <v>3</v>
      </c>
      <c r="C95" s="134">
        <v>0.004677799819919218</v>
      </c>
      <c r="D95" s="91" t="s">
        <v>1036</v>
      </c>
      <c r="E95" s="91" t="b">
        <v>0</v>
      </c>
      <c r="F95" s="91" t="b">
        <v>0</v>
      </c>
      <c r="G95" s="91" t="b">
        <v>0</v>
      </c>
    </row>
    <row r="96" spans="1:7" ht="15">
      <c r="A96" s="91" t="s">
        <v>957</v>
      </c>
      <c r="B96" s="91">
        <v>3</v>
      </c>
      <c r="C96" s="134">
        <v>0.004677799819919218</v>
      </c>
      <c r="D96" s="91" t="s">
        <v>1036</v>
      </c>
      <c r="E96" s="91" t="b">
        <v>0</v>
      </c>
      <c r="F96" s="91" t="b">
        <v>0</v>
      </c>
      <c r="G96" s="91" t="b">
        <v>0</v>
      </c>
    </row>
    <row r="97" spans="1:7" ht="15">
      <c r="A97" s="91" t="s">
        <v>958</v>
      </c>
      <c r="B97" s="91">
        <v>2</v>
      </c>
      <c r="C97" s="134">
        <v>0.0035893654567438664</v>
      </c>
      <c r="D97" s="91" t="s">
        <v>1036</v>
      </c>
      <c r="E97" s="91" t="b">
        <v>0</v>
      </c>
      <c r="F97" s="91" t="b">
        <v>0</v>
      </c>
      <c r="G97" s="91" t="b">
        <v>0</v>
      </c>
    </row>
    <row r="98" spans="1:7" ht="15">
      <c r="A98" s="91" t="s">
        <v>959</v>
      </c>
      <c r="B98" s="91">
        <v>2</v>
      </c>
      <c r="C98" s="134">
        <v>0.0035893654567438664</v>
      </c>
      <c r="D98" s="91" t="s">
        <v>1036</v>
      </c>
      <c r="E98" s="91" t="b">
        <v>0</v>
      </c>
      <c r="F98" s="91" t="b">
        <v>0</v>
      </c>
      <c r="G98" s="91" t="b">
        <v>0</v>
      </c>
    </row>
    <row r="99" spans="1:7" ht="15">
      <c r="A99" s="91" t="s">
        <v>960</v>
      </c>
      <c r="B99" s="91">
        <v>2</v>
      </c>
      <c r="C99" s="134">
        <v>0.0035893654567438664</v>
      </c>
      <c r="D99" s="91" t="s">
        <v>1036</v>
      </c>
      <c r="E99" s="91" t="b">
        <v>0</v>
      </c>
      <c r="F99" s="91" t="b">
        <v>0</v>
      </c>
      <c r="G99" s="91" t="b">
        <v>0</v>
      </c>
    </row>
    <row r="100" spans="1:7" ht="15">
      <c r="A100" s="91" t="s">
        <v>961</v>
      </c>
      <c r="B100" s="91">
        <v>2</v>
      </c>
      <c r="C100" s="134">
        <v>0.0035893654567438664</v>
      </c>
      <c r="D100" s="91" t="s">
        <v>1036</v>
      </c>
      <c r="E100" s="91" t="b">
        <v>0</v>
      </c>
      <c r="F100" s="91" t="b">
        <v>0</v>
      </c>
      <c r="G100" s="91" t="b">
        <v>0</v>
      </c>
    </row>
    <row r="101" spans="1:7" ht="15">
      <c r="A101" s="91" t="s">
        <v>962</v>
      </c>
      <c r="B101" s="91">
        <v>2</v>
      </c>
      <c r="C101" s="134">
        <v>0.0035893654567438664</v>
      </c>
      <c r="D101" s="91" t="s">
        <v>1036</v>
      </c>
      <c r="E101" s="91" t="b">
        <v>0</v>
      </c>
      <c r="F101" s="91" t="b">
        <v>0</v>
      </c>
      <c r="G101" s="91" t="b">
        <v>0</v>
      </c>
    </row>
    <row r="102" spans="1:7" ht="15">
      <c r="A102" s="91" t="s">
        <v>963</v>
      </c>
      <c r="B102" s="91">
        <v>2</v>
      </c>
      <c r="C102" s="134">
        <v>0.0035893654567438664</v>
      </c>
      <c r="D102" s="91" t="s">
        <v>1036</v>
      </c>
      <c r="E102" s="91" t="b">
        <v>1</v>
      </c>
      <c r="F102" s="91" t="b">
        <v>0</v>
      </c>
      <c r="G102" s="91" t="b">
        <v>0</v>
      </c>
    </row>
    <row r="103" spans="1:7" ht="15">
      <c r="A103" s="91" t="s">
        <v>964</v>
      </c>
      <c r="B103" s="91">
        <v>2</v>
      </c>
      <c r="C103" s="134">
        <v>0.0035893654567438664</v>
      </c>
      <c r="D103" s="91" t="s">
        <v>1036</v>
      </c>
      <c r="E103" s="91" t="b">
        <v>0</v>
      </c>
      <c r="F103" s="91" t="b">
        <v>0</v>
      </c>
      <c r="G103" s="91" t="b">
        <v>0</v>
      </c>
    </row>
    <row r="104" spans="1:7" ht="15">
      <c r="A104" s="91" t="s">
        <v>965</v>
      </c>
      <c r="B104" s="91">
        <v>2</v>
      </c>
      <c r="C104" s="134">
        <v>0.0035893654567438664</v>
      </c>
      <c r="D104" s="91" t="s">
        <v>1036</v>
      </c>
      <c r="E104" s="91" t="b">
        <v>0</v>
      </c>
      <c r="F104" s="91" t="b">
        <v>1</v>
      </c>
      <c r="G104" s="91" t="b">
        <v>0</v>
      </c>
    </row>
    <row r="105" spans="1:7" ht="15">
      <c r="A105" s="91" t="s">
        <v>966</v>
      </c>
      <c r="B105" s="91">
        <v>2</v>
      </c>
      <c r="C105" s="134">
        <v>0.0035893654567438664</v>
      </c>
      <c r="D105" s="91" t="s">
        <v>1036</v>
      </c>
      <c r="E105" s="91" t="b">
        <v>0</v>
      </c>
      <c r="F105" s="91" t="b">
        <v>0</v>
      </c>
      <c r="G105" s="91" t="b">
        <v>0</v>
      </c>
    </row>
    <row r="106" spans="1:7" ht="15">
      <c r="A106" s="91" t="s">
        <v>967</v>
      </c>
      <c r="B106" s="91">
        <v>2</v>
      </c>
      <c r="C106" s="134">
        <v>0.0035893654567438664</v>
      </c>
      <c r="D106" s="91" t="s">
        <v>1036</v>
      </c>
      <c r="E106" s="91" t="b">
        <v>0</v>
      </c>
      <c r="F106" s="91" t="b">
        <v>0</v>
      </c>
      <c r="G106" s="91" t="b">
        <v>0</v>
      </c>
    </row>
    <row r="107" spans="1:7" ht="15">
      <c r="A107" s="91" t="s">
        <v>968</v>
      </c>
      <c r="B107" s="91">
        <v>2</v>
      </c>
      <c r="C107" s="134">
        <v>0.0035893654567438664</v>
      </c>
      <c r="D107" s="91" t="s">
        <v>1036</v>
      </c>
      <c r="E107" s="91" t="b">
        <v>1</v>
      </c>
      <c r="F107" s="91" t="b">
        <v>0</v>
      </c>
      <c r="G107" s="91" t="b">
        <v>0</v>
      </c>
    </row>
    <row r="108" spans="1:7" ht="15">
      <c r="A108" s="91" t="s">
        <v>969</v>
      </c>
      <c r="B108" s="91">
        <v>2</v>
      </c>
      <c r="C108" s="134">
        <v>0.004394258493278576</v>
      </c>
      <c r="D108" s="91" t="s">
        <v>1036</v>
      </c>
      <c r="E108" s="91" t="b">
        <v>1</v>
      </c>
      <c r="F108" s="91" t="b">
        <v>0</v>
      </c>
      <c r="G108" s="91" t="b">
        <v>0</v>
      </c>
    </row>
    <row r="109" spans="1:7" ht="15">
      <c r="A109" s="91" t="s">
        <v>970</v>
      </c>
      <c r="B109" s="91">
        <v>2</v>
      </c>
      <c r="C109" s="134">
        <v>0.0035893654567438664</v>
      </c>
      <c r="D109" s="91" t="s">
        <v>1036</v>
      </c>
      <c r="E109" s="91" t="b">
        <v>0</v>
      </c>
      <c r="F109" s="91" t="b">
        <v>0</v>
      </c>
      <c r="G109" s="91" t="b">
        <v>0</v>
      </c>
    </row>
    <row r="110" spans="1:7" ht="15">
      <c r="A110" s="91" t="s">
        <v>971</v>
      </c>
      <c r="B110" s="91">
        <v>2</v>
      </c>
      <c r="C110" s="134">
        <v>0.0035893654567438664</v>
      </c>
      <c r="D110" s="91" t="s">
        <v>1036</v>
      </c>
      <c r="E110" s="91" t="b">
        <v>1</v>
      </c>
      <c r="F110" s="91" t="b">
        <v>0</v>
      </c>
      <c r="G110" s="91" t="b">
        <v>0</v>
      </c>
    </row>
    <row r="111" spans="1:7" ht="15">
      <c r="A111" s="91" t="s">
        <v>972</v>
      </c>
      <c r="B111" s="91">
        <v>2</v>
      </c>
      <c r="C111" s="134">
        <v>0.0035893654567438664</v>
      </c>
      <c r="D111" s="91" t="s">
        <v>1036</v>
      </c>
      <c r="E111" s="91" t="b">
        <v>1</v>
      </c>
      <c r="F111" s="91" t="b">
        <v>0</v>
      </c>
      <c r="G111" s="91" t="b">
        <v>0</v>
      </c>
    </row>
    <row r="112" spans="1:7" ht="15">
      <c r="A112" s="91" t="s">
        <v>973</v>
      </c>
      <c r="B112" s="91">
        <v>2</v>
      </c>
      <c r="C112" s="134">
        <v>0.0035893654567438664</v>
      </c>
      <c r="D112" s="91" t="s">
        <v>1036</v>
      </c>
      <c r="E112" s="91" t="b">
        <v>0</v>
      </c>
      <c r="F112" s="91" t="b">
        <v>0</v>
      </c>
      <c r="G112" s="91" t="b">
        <v>0</v>
      </c>
    </row>
    <row r="113" spans="1:7" ht="15">
      <c r="A113" s="91" t="s">
        <v>974</v>
      </c>
      <c r="B113" s="91">
        <v>2</v>
      </c>
      <c r="C113" s="134">
        <v>0.0035893654567438664</v>
      </c>
      <c r="D113" s="91" t="s">
        <v>1036</v>
      </c>
      <c r="E113" s="91" t="b">
        <v>0</v>
      </c>
      <c r="F113" s="91" t="b">
        <v>0</v>
      </c>
      <c r="G113" s="91" t="b">
        <v>0</v>
      </c>
    </row>
    <row r="114" spans="1:7" ht="15">
      <c r="A114" s="91" t="s">
        <v>975</v>
      </c>
      <c r="B114" s="91">
        <v>2</v>
      </c>
      <c r="C114" s="134">
        <v>0.0035893654567438664</v>
      </c>
      <c r="D114" s="91" t="s">
        <v>1036</v>
      </c>
      <c r="E114" s="91" t="b">
        <v>0</v>
      </c>
      <c r="F114" s="91" t="b">
        <v>0</v>
      </c>
      <c r="G114" s="91" t="b">
        <v>0</v>
      </c>
    </row>
    <row r="115" spans="1:7" ht="15">
      <c r="A115" s="91" t="s">
        <v>976</v>
      </c>
      <c r="B115" s="91">
        <v>2</v>
      </c>
      <c r="C115" s="134">
        <v>0.0035893654567438664</v>
      </c>
      <c r="D115" s="91" t="s">
        <v>1036</v>
      </c>
      <c r="E115" s="91" t="b">
        <v>0</v>
      </c>
      <c r="F115" s="91" t="b">
        <v>0</v>
      </c>
      <c r="G115" s="91" t="b">
        <v>0</v>
      </c>
    </row>
    <row r="116" spans="1:7" ht="15">
      <c r="A116" s="91" t="s">
        <v>222</v>
      </c>
      <c r="B116" s="91">
        <v>2</v>
      </c>
      <c r="C116" s="134">
        <v>0.0035893654567438664</v>
      </c>
      <c r="D116" s="91" t="s">
        <v>1036</v>
      </c>
      <c r="E116" s="91" t="b">
        <v>0</v>
      </c>
      <c r="F116" s="91" t="b">
        <v>0</v>
      </c>
      <c r="G116" s="91" t="b">
        <v>0</v>
      </c>
    </row>
    <row r="117" spans="1:7" ht="15">
      <c r="A117" s="91" t="s">
        <v>977</v>
      </c>
      <c r="B117" s="91">
        <v>2</v>
      </c>
      <c r="C117" s="134">
        <v>0.0035893654567438664</v>
      </c>
      <c r="D117" s="91" t="s">
        <v>1036</v>
      </c>
      <c r="E117" s="91" t="b">
        <v>0</v>
      </c>
      <c r="F117" s="91" t="b">
        <v>0</v>
      </c>
      <c r="G117" s="91" t="b">
        <v>0</v>
      </c>
    </row>
    <row r="118" spans="1:7" ht="15">
      <c r="A118" s="91" t="s">
        <v>978</v>
      </c>
      <c r="B118" s="91">
        <v>2</v>
      </c>
      <c r="C118" s="134">
        <v>0.0035893654567438664</v>
      </c>
      <c r="D118" s="91" t="s">
        <v>1036</v>
      </c>
      <c r="E118" s="91" t="b">
        <v>0</v>
      </c>
      <c r="F118" s="91" t="b">
        <v>0</v>
      </c>
      <c r="G118" s="91" t="b">
        <v>0</v>
      </c>
    </row>
    <row r="119" spans="1:7" ht="15">
      <c r="A119" s="91" t="s">
        <v>979</v>
      </c>
      <c r="B119" s="91">
        <v>2</v>
      </c>
      <c r="C119" s="134">
        <v>0.0035893654567438664</v>
      </c>
      <c r="D119" s="91" t="s">
        <v>1036</v>
      </c>
      <c r="E119" s="91" t="b">
        <v>0</v>
      </c>
      <c r="F119" s="91" t="b">
        <v>0</v>
      </c>
      <c r="G119" s="91" t="b">
        <v>0</v>
      </c>
    </row>
    <row r="120" spans="1:7" ht="15">
      <c r="A120" s="91" t="s">
        <v>980</v>
      </c>
      <c r="B120" s="91">
        <v>2</v>
      </c>
      <c r="C120" s="134">
        <v>0.0035893654567438664</v>
      </c>
      <c r="D120" s="91" t="s">
        <v>1036</v>
      </c>
      <c r="E120" s="91" t="b">
        <v>0</v>
      </c>
      <c r="F120" s="91" t="b">
        <v>0</v>
      </c>
      <c r="G120" s="91" t="b">
        <v>0</v>
      </c>
    </row>
    <row r="121" spans="1:7" ht="15">
      <c r="A121" s="91" t="s">
        <v>981</v>
      </c>
      <c r="B121" s="91">
        <v>2</v>
      </c>
      <c r="C121" s="134">
        <v>0.0035893654567438664</v>
      </c>
      <c r="D121" s="91" t="s">
        <v>1036</v>
      </c>
      <c r="E121" s="91" t="b">
        <v>1</v>
      </c>
      <c r="F121" s="91" t="b">
        <v>0</v>
      </c>
      <c r="G121" s="91" t="b">
        <v>0</v>
      </c>
    </row>
    <row r="122" spans="1:7" ht="15">
      <c r="A122" s="91" t="s">
        <v>982</v>
      </c>
      <c r="B122" s="91">
        <v>2</v>
      </c>
      <c r="C122" s="134">
        <v>0.0035893654567438664</v>
      </c>
      <c r="D122" s="91" t="s">
        <v>1036</v>
      </c>
      <c r="E122" s="91" t="b">
        <v>0</v>
      </c>
      <c r="F122" s="91" t="b">
        <v>0</v>
      </c>
      <c r="G122" s="91" t="b">
        <v>0</v>
      </c>
    </row>
    <row r="123" spans="1:7" ht="15">
      <c r="A123" s="91" t="s">
        <v>983</v>
      </c>
      <c r="B123" s="91">
        <v>2</v>
      </c>
      <c r="C123" s="134">
        <v>0.0035893654567438664</v>
      </c>
      <c r="D123" s="91" t="s">
        <v>1036</v>
      </c>
      <c r="E123" s="91" t="b">
        <v>0</v>
      </c>
      <c r="F123" s="91" t="b">
        <v>0</v>
      </c>
      <c r="G123" s="91" t="b">
        <v>0</v>
      </c>
    </row>
    <row r="124" spans="1:7" ht="15">
      <c r="A124" s="91" t="s">
        <v>227</v>
      </c>
      <c r="B124" s="91">
        <v>2</v>
      </c>
      <c r="C124" s="134">
        <v>0.0035893654567438664</v>
      </c>
      <c r="D124" s="91" t="s">
        <v>1036</v>
      </c>
      <c r="E124" s="91" t="b">
        <v>0</v>
      </c>
      <c r="F124" s="91" t="b">
        <v>0</v>
      </c>
      <c r="G124" s="91" t="b">
        <v>0</v>
      </c>
    </row>
    <row r="125" spans="1:7" ht="15">
      <c r="A125" s="91" t="s">
        <v>984</v>
      </c>
      <c r="B125" s="91">
        <v>2</v>
      </c>
      <c r="C125" s="134">
        <v>0.0035893654567438664</v>
      </c>
      <c r="D125" s="91" t="s">
        <v>1036</v>
      </c>
      <c r="E125" s="91" t="b">
        <v>1</v>
      </c>
      <c r="F125" s="91" t="b">
        <v>0</v>
      </c>
      <c r="G125" s="91" t="b">
        <v>0</v>
      </c>
    </row>
    <row r="126" spans="1:7" ht="15">
      <c r="A126" s="91" t="s">
        <v>985</v>
      </c>
      <c r="B126" s="91">
        <v>2</v>
      </c>
      <c r="C126" s="134">
        <v>0.0035893654567438664</v>
      </c>
      <c r="D126" s="91" t="s">
        <v>1036</v>
      </c>
      <c r="E126" s="91" t="b">
        <v>0</v>
      </c>
      <c r="F126" s="91" t="b">
        <v>0</v>
      </c>
      <c r="G126" s="91" t="b">
        <v>0</v>
      </c>
    </row>
    <row r="127" spans="1:7" ht="15">
      <c r="A127" s="91" t="s">
        <v>715</v>
      </c>
      <c r="B127" s="91">
        <v>2</v>
      </c>
      <c r="C127" s="134">
        <v>0.0035893654567438664</v>
      </c>
      <c r="D127" s="91" t="s">
        <v>1036</v>
      </c>
      <c r="E127" s="91" t="b">
        <v>0</v>
      </c>
      <c r="F127" s="91" t="b">
        <v>0</v>
      </c>
      <c r="G127" s="91" t="b">
        <v>0</v>
      </c>
    </row>
    <row r="128" spans="1:7" ht="15">
      <c r="A128" s="91" t="s">
        <v>986</v>
      </c>
      <c r="B128" s="91">
        <v>2</v>
      </c>
      <c r="C128" s="134">
        <v>0.0035893654567438664</v>
      </c>
      <c r="D128" s="91" t="s">
        <v>1036</v>
      </c>
      <c r="E128" s="91" t="b">
        <v>0</v>
      </c>
      <c r="F128" s="91" t="b">
        <v>0</v>
      </c>
      <c r="G128" s="91" t="b">
        <v>0</v>
      </c>
    </row>
    <row r="129" spans="1:7" ht="15">
      <c r="A129" s="91" t="s">
        <v>987</v>
      </c>
      <c r="B129" s="91">
        <v>2</v>
      </c>
      <c r="C129" s="134">
        <v>0.0035893654567438664</v>
      </c>
      <c r="D129" s="91" t="s">
        <v>1036</v>
      </c>
      <c r="E129" s="91" t="b">
        <v>0</v>
      </c>
      <c r="F129" s="91" t="b">
        <v>0</v>
      </c>
      <c r="G129" s="91" t="b">
        <v>0</v>
      </c>
    </row>
    <row r="130" spans="1:7" ht="15">
      <c r="A130" s="91" t="s">
        <v>988</v>
      </c>
      <c r="B130" s="91">
        <v>2</v>
      </c>
      <c r="C130" s="134">
        <v>0.0035893654567438664</v>
      </c>
      <c r="D130" s="91" t="s">
        <v>1036</v>
      </c>
      <c r="E130" s="91" t="b">
        <v>0</v>
      </c>
      <c r="F130" s="91" t="b">
        <v>0</v>
      </c>
      <c r="G130" s="91" t="b">
        <v>0</v>
      </c>
    </row>
    <row r="131" spans="1:7" ht="15">
      <c r="A131" s="91" t="s">
        <v>989</v>
      </c>
      <c r="B131" s="91">
        <v>2</v>
      </c>
      <c r="C131" s="134">
        <v>0.0035893654567438664</v>
      </c>
      <c r="D131" s="91" t="s">
        <v>1036</v>
      </c>
      <c r="E131" s="91" t="b">
        <v>0</v>
      </c>
      <c r="F131" s="91" t="b">
        <v>0</v>
      </c>
      <c r="G131" s="91" t="b">
        <v>0</v>
      </c>
    </row>
    <row r="132" spans="1:7" ht="15">
      <c r="A132" s="91" t="s">
        <v>990</v>
      </c>
      <c r="B132" s="91">
        <v>2</v>
      </c>
      <c r="C132" s="134">
        <v>0.0035893654567438664</v>
      </c>
      <c r="D132" s="91" t="s">
        <v>1036</v>
      </c>
      <c r="E132" s="91" t="b">
        <v>0</v>
      </c>
      <c r="F132" s="91" t="b">
        <v>0</v>
      </c>
      <c r="G132" s="91" t="b">
        <v>0</v>
      </c>
    </row>
    <row r="133" spans="1:7" ht="15">
      <c r="A133" s="91" t="s">
        <v>991</v>
      </c>
      <c r="B133" s="91">
        <v>2</v>
      </c>
      <c r="C133" s="134">
        <v>0.0035893654567438664</v>
      </c>
      <c r="D133" s="91" t="s">
        <v>1036</v>
      </c>
      <c r="E133" s="91" t="b">
        <v>0</v>
      </c>
      <c r="F133" s="91" t="b">
        <v>0</v>
      </c>
      <c r="G133" s="91" t="b">
        <v>0</v>
      </c>
    </row>
    <row r="134" spans="1:7" ht="15">
      <c r="A134" s="91" t="s">
        <v>992</v>
      </c>
      <c r="B134" s="91">
        <v>2</v>
      </c>
      <c r="C134" s="134">
        <v>0.0035893654567438664</v>
      </c>
      <c r="D134" s="91" t="s">
        <v>1036</v>
      </c>
      <c r="E134" s="91" t="b">
        <v>0</v>
      </c>
      <c r="F134" s="91" t="b">
        <v>0</v>
      </c>
      <c r="G134" s="91" t="b">
        <v>0</v>
      </c>
    </row>
    <row r="135" spans="1:7" ht="15">
      <c r="A135" s="91" t="s">
        <v>993</v>
      </c>
      <c r="B135" s="91">
        <v>2</v>
      </c>
      <c r="C135" s="134">
        <v>0.0035893654567438664</v>
      </c>
      <c r="D135" s="91" t="s">
        <v>1036</v>
      </c>
      <c r="E135" s="91" t="b">
        <v>0</v>
      </c>
      <c r="F135" s="91" t="b">
        <v>0</v>
      </c>
      <c r="G135" s="91" t="b">
        <v>0</v>
      </c>
    </row>
    <row r="136" spans="1:7" ht="15">
      <c r="A136" s="91" t="s">
        <v>994</v>
      </c>
      <c r="B136" s="91">
        <v>2</v>
      </c>
      <c r="C136" s="134">
        <v>0.0035893654567438664</v>
      </c>
      <c r="D136" s="91" t="s">
        <v>1036</v>
      </c>
      <c r="E136" s="91" t="b">
        <v>0</v>
      </c>
      <c r="F136" s="91" t="b">
        <v>0</v>
      </c>
      <c r="G136" s="91" t="b">
        <v>0</v>
      </c>
    </row>
    <row r="137" spans="1:7" ht="15">
      <c r="A137" s="91" t="s">
        <v>995</v>
      </c>
      <c r="B137" s="91">
        <v>2</v>
      </c>
      <c r="C137" s="134">
        <v>0.0035893654567438664</v>
      </c>
      <c r="D137" s="91" t="s">
        <v>1036</v>
      </c>
      <c r="E137" s="91" t="b">
        <v>0</v>
      </c>
      <c r="F137" s="91" t="b">
        <v>0</v>
      </c>
      <c r="G137" s="91" t="b">
        <v>0</v>
      </c>
    </row>
    <row r="138" spans="1:7" ht="15">
      <c r="A138" s="91" t="s">
        <v>996</v>
      </c>
      <c r="B138" s="91">
        <v>2</v>
      </c>
      <c r="C138" s="134">
        <v>0.0035893654567438664</v>
      </c>
      <c r="D138" s="91" t="s">
        <v>1036</v>
      </c>
      <c r="E138" s="91" t="b">
        <v>1</v>
      </c>
      <c r="F138" s="91" t="b">
        <v>0</v>
      </c>
      <c r="G138" s="91" t="b">
        <v>0</v>
      </c>
    </row>
    <row r="139" spans="1:7" ht="15">
      <c r="A139" s="91" t="s">
        <v>997</v>
      </c>
      <c r="B139" s="91">
        <v>2</v>
      </c>
      <c r="C139" s="134">
        <v>0.0035893654567438664</v>
      </c>
      <c r="D139" s="91" t="s">
        <v>1036</v>
      </c>
      <c r="E139" s="91" t="b">
        <v>0</v>
      </c>
      <c r="F139" s="91" t="b">
        <v>0</v>
      </c>
      <c r="G139" s="91" t="b">
        <v>0</v>
      </c>
    </row>
    <row r="140" spans="1:7" ht="15">
      <c r="A140" s="91" t="s">
        <v>998</v>
      </c>
      <c r="B140" s="91">
        <v>2</v>
      </c>
      <c r="C140" s="134">
        <v>0.0035893654567438664</v>
      </c>
      <c r="D140" s="91" t="s">
        <v>1036</v>
      </c>
      <c r="E140" s="91" t="b">
        <v>0</v>
      </c>
      <c r="F140" s="91" t="b">
        <v>0</v>
      </c>
      <c r="G140" s="91" t="b">
        <v>0</v>
      </c>
    </row>
    <row r="141" spans="1:7" ht="15">
      <c r="A141" s="91" t="s">
        <v>999</v>
      </c>
      <c r="B141" s="91">
        <v>2</v>
      </c>
      <c r="C141" s="134">
        <v>0.0035893654567438664</v>
      </c>
      <c r="D141" s="91" t="s">
        <v>1036</v>
      </c>
      <c r="E141" s="91" t="b">
        <v>0</v>
      </c>
      <c r="F141" s="91" t="b">
        <v>0</v>
      </c>
      <c r="G141" s="91" t="b">
        <v>0</v>
      </c>
    </row>
    <row r="142" spans="1:7" ht="15">
      <c r="A142" s="91" t="s">
        <v>1000</v>
      </c>
      <c r="B142" s="91">
        <v>2</v>
      </c>
      <c r="C142" s="134">
        <v>0.0035893654567438664</v>
      </c>
      <c r="D142" s="91" t="s">
        <v>1036</v>
      </c>
      <c r="E142" s="91" t="b">
        <v>0</v>
      </c>
      <c r="F142" s="91" t="b">
        <v>0</v>
      </c>
      <c r="G142" s="91" t="b">
        <v>0</v>
      </c>
    </row>
    <row r="143" spans="1:7" ht="15">
      <c r="A143" s="91" t="s">
        <v>1001</v>
      </c>
      <c r="B143" s="91">
        <v>2</v>
      </c>
      <c r="C143" s="134">
        <v>0.0035893654567438664</v>
      </c>
      <c r="D143" s="91" t="s">
        <v>1036</v>
      </c>
      <c r="E143" s="91" t="b">
        <v>0</v>
      </c>
      <c r="F143" s="91" t="b">
        <v>0</v>
      </c>
      <c r="G143" s="91" t="b">
        <v>0</v>
      </c>
    </row>
    <row r="144" spans="1:7" ht="15">
      <c r="A144" s="91" t="s">
        <v>1002</v>
      </c>
      <c r="B144" s="91">
        <v>2</v>
      </c>
      <c r="C144" s="134">
        <v>0.004394258493278576</v>
      </c>
      <c r="D144" s="91" t="s">
        <v>1036</v>
      </c>
      <c r="E144" s="91" t="b">
        <v>0</v>
      </c>
      <c r="F144" s="91" t="b">
        <v>0</v>
      </c>
      <c r="G144" s="91" t="b">
        <v>0</v>
      </c>
    </row>
    <row r="145" spans="1:7" ht="15">
      <c r="A145" s="91" t="s">
        <v>1003</v>
      </c>
      <c r="B145" s="91">
        <v>2</v>
      </c>
      <c r="C145" s="134">
        <v>0.0035893654567438664</v>
      </c>
      <c r="D145" s="91" t="s">
        <v>1036</v>
      </c>
      <c r="E145" s="91" t="b">
        <v>0</v>
      </c>
      <c r="F145" s="91" t="b">
        <v>0</v>
      </c>
      <c r="G145" s="91" t="b">
        <v>0</v>
      </c>
    </row>
    <row r="146" spans="1:7" ht="15">
      <c r="A146" s="91" t="s">
        <v>1004</v>
      </c>
      <c r="B146" s="91">
        <v>2</v>
      </c>
      <c r="C146" s="134">
        <v>0.0035893654567438664</v>
      </c>
      <c r="D146" s="91" t="s">
        <v>1036</v>
      </c>
      <c r="E146" s="91" t="b">
        <v>0</v>
      </c>
      <c r="F146" s="91" t="b">
        <v>0</v>
      </c>
      <c r="G146" s="91" t="b">
        <v>0</v>
      </c>
    </row>
    <row r="147" spans="1:7" ht="15">
      <c r="A147" s="91" t="s">
        <v>1005</v>
      </c>
      <c r="B147" s="91">
        <v>2</v>
      </c>
      <c r="C147" s="134">
        <v>0.0035893654567438664</v>
      </c>
      <c r="D147" s="91" t="s">
        <v>1036</v>
      </c>
      <c r="E147" s="91" t="b">
        <v>0</v>
      </c>
      <c r="F147" s="91" t="b">
        <v>0</v>
      </c>
      <c r="G147" s="91" t="b">
        <v>0</v>
      </c>
    </row>
    <row r="148" spans="1:7" ht="15">
      <c r="A148" s="91" t="s">
        <v>1006</v>
      </c>
      <c r="B148" s="91">
        <v>2</v>
      </c>
      <c r="C148" s="134">
        <v>0.0035893654567438664</v>
      </c>
      <c r="D148" s="91" t="s">
        <v>1036</v>
      </c>
      <c r="E148" s="91" t="b">
        <v>0</v>
      </c>
      <c r="F148" s="91" t="b">
        <v>0</v>
      </c>
      <c r="G148" s="91" t="b">
        <v>0</v>
      </c>
    </row>
    <row r="149" spans="1:7" ht="15">
      <c r="A149" s="91" t="s">
        <v>1007</v>
      </c>
      <c r="B149" s="91">
        <v>2</v>
      </c>
      <c r="C149" s="134">
        <v>0.0035893654567438664</v>
      </c>
      <c r="D149" s="91" t="s">
        <v>1036</v>
      </c>
      <c r="E149" s="91" t="b">
        <v>1</v>
      </c>
      <c r="F149" s="91" t="b">
        <v>0</v>
      </c>
      <c r="G149" s="91" t="b">
        <v>0</v>
      </c>
    </row>
    <row r="150" spans="1:7" ht="15">
      <c r="A150" s="91" t="s">
        <v>1008</v>
      </c>
      <c r="B150" s="91">
        <v>2</v>
      </c>
      <c r="C150" s="134">
        <v>0.0035893654567438664</v>
      </c>
      <c r="D150" s="91" t="s">
        <v>1036</v>
      </c>
      <c r="E150" s="91" t="b">
        <v>0</v>
      </c>
      <c r="F150" s="91" t="b">
        <v>0</v>
      </c>
      <c r="G150" s="91" t="b">
        <v>0</v>
      </c>
    </row>
    <row r="151" spans="1:7" ht="15">
      <c r="A151" s="91" t="s">
        <v>1009</v>
      </c>
      <c r="B151" s="91">
        <v>2</v>
      </c>
      <c r="C151" s="134">
        <v>0.0035893654567438664</v>
      </c>
      <c r="D151" s="91" t="s">
        <v>1036</v>
      </c>
      <c r="E151" s="91" t="b">
        <v>0</v>
      </c>
      <c r="F151" s="91" t="b">
        <v>0</v>
      </c>
      <c r="G151" s="91" t="b">
        <v>0</v>
      </c>
    </row>
    <row r="152" spans="1:7" ht="15">
      <c r="A152" s="91" t="s">
        <v>1010</v>
      </c>
      <c r="B152" s="91">
        <v>2</v>
      </c>
      <c r="C152" s="134">
        <v>0.0035893654567438664</v>
      </c>
      <c r="D152" s="91" t="s">
        <v>1036</v>
      </c>
      <c r="E152" s="91" t="b">
        <v>0</v>
      </c>
      <c r="F152" s="91" t="b">
        <v>0</v>
      </c>
      <c r="G152" s="91" t="b">
        <v>0</v>
      </c>
    </row>
    <row r="153" spans="1:7" ht="15">
      <c r="A153" s="91" t="s">
        <v>1011</v>
      </c>
      <c r="B153" s="91">
        <v>2</v>
      </c>
      <c r="C153" s="134">
        <v>0.0035893654567438664</v>
      </c>
      <c r="D153" s="91" t="s">
        <v>1036</v>
      </c>
      <c r="E153" s="91" t="b">
        <v>0</v>
      </c>
      <c r="F153" s="91" t="b">
        <v>0</v>
      </c>
      <c r="G153" s="91" t="b">
        <v>0</v>
      </c>
    </row>
    <row r="154" spans="1:7" ht="15">
      <c r="A154" s="91" t="s">
        <v>1012</v>
      </c>
      <c r="B154" s="91">
        <v>2</v>
      </c>
      <c r="C154" s="134">
        <v>0.0035893654567438664</v>
      </c>
      <c r="D154" s="91" t="s">
        <v>1036</v>
      </c>
      <c r="E154" s="91" t="b">
        <v>0</v>
      </c>
      <c r="F154" s="91" t="b">
        <v>0</v>
      </c>
      <c r="G154" s="91" t="b">
        <v>0</v>
      </c>
    </row>
    <row r="155" spans="1:7" ht="15">
      <c r="A155" s="91" t="s">
        <v>1013</v>
      </c>
      <c r="B155" s="91">
        <v>2</v>
      </c>
      <c r="C155" s="134">
        <v>0.0035893654567438664</v>
      </c>
      <c r="D155" s="91" t="s">
        <v>1036</v>
      </c>
      <c r="E155" s="91" t="b">
        <v>0</v>
      </c>
      <c r="F155" s="91" t="b">
        <v>0</v>
      </c>
      <c r="G155" s="91" t="b">
        <v>0</v>
      </c>
    </row>
    <row r="156" spans="1:7" ht="15">
      <c r="A156" s="91" t="s">
        <v>1014</v>
      </c>
      <c r="B156" s="91">
        <v>2</v>
      </c>
      <c r="C156" s="134">
        <v>0.0035893654567438664</v>
      </c>
      <c r="D156" s="91" t="s">
        <v>1036</v>
      </c>
      <c r="E156" s="91" t="b">
        <v>0</v>
      </c>
      <c r="F156" s="91" t="b">
        <v>0</v>
      </c>
      <c r="G156" s="91" t="b">
        <v>0</v>
      </c>
    </row>
    <row r="157" spans="1:7" ht="15">
      <c r="A157" s="91" t="s">
        <v>1015</v>
      </c>
      <c r="B157" s="91">
        <v>2</v>
      </c>
      <c r="C157" s="134">
        <v>0.0035893654567438664</v>
      </c>
      <c r="D157" s="91" t="s">
        <v>1036</v>
      </c>
      <c r="E157" s="91" t="b">
        <v>0</v>
      </c>
      <c r="F157" s="91" t="b">
        <v>0</v>
      </c>
      <c r="G157" s="91" t="b">
        <v>0</v>
      </c>
    </row>
    <row r="158" spans="1:7" ht="15">
      <c r="A158" s="91" t="s">
        <v>1016</v>
      </c>
      <c r="B158" s="91">
        <v>2</v>
      </c>
      <c r="C158" s="134">
        <v>0.0035893654567438664</v>
      </c>
      <c r="D158" s="91" t="s">
        <v>1036</v>
      </c>
      <c r="E158" s="91" t="b">
        <v>0</v>
      </c>
      <c r="F158" s="91" t="b">
        <v>0</v>
      </c>
      <c r="G158" s="91" t="b">
        <v>0</v>
      </c>
    </row>
    <row r="159" spans="1:7" ht="15">
      <c r="A159" s="91" t="s">
        <v>1017</v>
      </c>
      <c r="B159" s="91">
        <v>2</v>
      </c>
      <c r="C159" s="134">
        <v>0.0035893654567438664</v>
      </c>
      <c r="D159" s="91" t="s">
        <v>1036</v>
      </c>
      <c r="E159" s="91" t="b">
        <v>0</v>
      </c>
      <c r="F159" s="91" t="b">
        <v>0</v>
      </c>
      <c r="G159" s="91" t="b">
        <v>0</v>
      </c>
    </row>
    <row r="160" spans="1:7" ht="15">
      <c r="A160" s="91" t="s">
        <v>1018</v>
      </c>
      <c r="B160" s="91">
        <v>2</v>
      </c>
      <c r="C160" s="134">
        <v>0.0035893654567438664</v>
      </c>
      <c r="D160" s="91" t="s">
        <v>1036</v>
      </c>
      <c r="E160" s="91" t="b">
        <v>0</v>
      </c>
      <c r="F160" s="91" t="b">
        <v>0</v>
      </c>
      <c r="G160" s="91" t="b">
        <v>0</v>
      </c>
    </row>
    <row r="161" spans="1:7" ht="15">
      <c r="A161" s="91" t="s">
        <v>1019</v>
      </c>
      <c r="B161" s="91">
        <v>2</v>
      </c>
      <c r="C161" s="134">
        <v>0.0035893654567438664</v>
      </c>
      <c r="D161" s="91" t="s">
        <v>1036</v>
      </c>
      <c r="E161" s="91" t="b">
        <v>0</v>
      </c>
      <c r="F161" s="91" t="b">
        <v>0</v>
      </c>
      <c r="G161" s="91" t="b">
        <v>0</v>
      </c>
    </row>
    <row r="162" spans="1:7" ht="15">
      <c r="A162" s="91" t="s">
        <v>1020</v>
      </c>
      <c r="B162" s="91">
        <v>2</v>
      </c>
      <c r="C162" s="134">
        <v>0.0035893654567438664</v>
      </c>
      <c r="D162" s="91" t="s">
        <v>1036</v>
      </c>
      <c r="E162" s="91" t="b">
        <v>0</v>
      </c>
      <c r="F162" s="91" t="b">
        <v>0</v>
      </c>
      <c r="G162" s="91" t="b">
        <v>0</v>
      </c>
    </row>
    <row r="163" spans="1:7" ht="15">
      <c r="A163" s="91" t="s">
        <v>1021</v>
      </c>
      <c r="B163" s="91">
        <v>2</v>
      </c>
      <c r="C163" s="134">
        <v>0.004394258493278576</v>
      </c>
      <c r="D163" s="91" t="s">
        <v>1036</v>
      </c>
      <c r="E163" s="91" t="b">
        <v>0</v>
      </c>
      <c r="F163" s="91" t="b">
        <v>0</v>
      </c>
      <c r="G163" s="91" t="b">
        <v>0</v>
      </c>
    </row>
    <row r="164" spans="1:7" ht="15">
      <c r="A164" s="91" t="s">
        <v>1022</v>
      </c>
      <c r="B164" s="91">
        <v>2</v>
      </c>
      <c r="C164" s="134">
        <v>0.0035893654567438664</v>
      </c>
      <c r="D164" s="91" t="s">
        <v>1036</v>
      </c>
      <c r="E164" s="91" t="b">
        <v>0</v>
      </c>
      <c r="F164" s="91" t="b">
        <v>0</v>
      </c>
      <c r="G164" s="91" t="b">
        <v>0</v>
      </c>
    </row>
    <row r="165" spans="1:7" ht="15">
      <c r="A165" s="91" t="s">
        <v>1023</v>
      </c>
      <c r="B165" s="91">
        <v>2</v>
      </c>
      <c r="C165" s="134">
        <v>0.0035893654567438664</v>
      </c>
      <c r="D165" s="91" t="s">
        <v>1036</v>
      </c>
      <c r="E165" s="91" t="b">
        <v>0</v>
      </c>
      <c r="F165" s="91" t="b">
        <v>0</v>
      </c>
      <c r="G165" s="91" t="b">
        <v>0</v>
      </c>
    </row>
    <row r="166" spans="1:7" ht="15">
      <c r="A166" s="91" t="s">
        <v>1024</v>
      </c>
      <c r="B166" s="91">
        <v>2</v>
      </c>
      <c r="C166" s="134">
        <v>0.0035893654567438664</v>
      </c>
      <c r="D166" s="91" t="s">
        <v>1036</v>
      </c>
      <c r="E166" s="91" t="b">
        <v>0</v>
      </c>
      <c r="F166" s="91" t="b">
        <v>0</v>
      </c>
      <c r="G166" s="91" t="b">
        <v>0</v>
      </c>
    </row>
    <row r="167" spans="1:7" ht="15">
      <c r="A167" s="91" t="s">
        <v>1025</v>
      </c>
      <c r="B167" s="91">
        <v>2</v>
      </c>
      <c r="C167" s="134">
        <v>0.0035893654567438664</v>
      </c>
      <c r="D167" s="91" t="s">
        <v>1036</v>
      </c>
      <c r="E167" s="91" t="b">
        <v>0</v>
      </c>
      <c r="F167" s="91" t="b">
        <v>0</v>
      </c>
      <c r="G167" s="91" t="b">
        <v>0</v>
      </c>
    </row>
    <row r="168" spans="1:7" ht="15">
      <c r="A168" s="91" t="s">
        <v>1026</v>
      </c>
      <c r="B168" s="91">
        <v>2</v>
      </c>
      <c r="C168" s="134">
        <v>0.0035893654567438664</v>
      </c>
      <c r="D168" s="91" t="s">
        <v>1036</v>
      </c>
      <c r="E168" s="91" t="b">
        <v>0</v>
      </c>
      <c r="F168" s="91" t="b">
        <v>0</v>
      </c>
      <c r="G168" s="91" t="b">
        <v>0</v>
      </c>
    </row>
    <row r="169" spans="1:7" ht="15">
      <c r="A169" s="91" t="s">
        <v>1027</v>
      </c>
      <c r="B169" s="91">
        <v>2</v>
      </c>
      <c r="C169" s="134">
        <v>0.0035893654567438664</v>
      </c>
      <c r="D169" s="91" t="s">
        <v>1036</v>
      </c>
      <c r="E169" s="91" t="b">
        <v>0</v>
      </c>
      <c r="F169" s="91" t="b">
        <v>0</v>
      </c>
      <c r="G169" s="91" t="b">
        <v>0</v>
      </c>
    </row>
    <row r="170" spans="1:7" ht="15">
      <c r="A170" s="91" t="s">
        <v>1028</v>
      </c>
      <c r="B170" s="91">
        <v>2</v>
      </c>
      <c r="C170" s="134">
        <v>0.0035893654567438664</v>
      </c>
      <c r="D170" s="91" t="s">
        <v>1036</v>
      </c>
      <c r="E170" s="91" t="b">
        <v>0</v>
      </c>
      <c r="F170" s="91" t="b">
        <v>0</v>
      </c>
      <c r="G170" s="91" t="b">
        <v>0</v>
      </c>
    </row>
    <row r="171" spans="1:7" ht="15">
      <c r="A171" s="91" t="s">
        <v>1029</v>
      </c>
      <c r="B171" s="91">
        <v>2</v>
      </c>
      <c r="C171" s="134">
        <v>0.0035893654567438664</v>
      </c>
      <c r="D171" s="91" t="s">
        <v>1036</v>
      </c>
      <c r="E171" s="91" t="b">
        <v>0</v>
      </c>
      <c r="F171" s="91" t="b">
        <v>0</v>
      </c>
      <c r="G171" s="91" t="b">
        <v>0</v>
      </c>
    </row>
    <row r="172" spans="1:7" ht="15">
      <c r="A172" s="91" t="s">
        <v>1030</v>
      </c>
      <c r="B172" s="91">
        <v>2</v>
      </c>
      <c r="C172" s="134">
        <v>0.0035893654567438664</v>
      </c>
      <c r="D172" s="91" t="s">
        <v>1036</v>
      </c>
      <c r="E172" s="91" t="b">
        <v>0</v>
      </c>
      <c r="F172" s="91" t="b">
        <v>0</v>
      </c>
      <c r="G172" s="91" t="b">
        <v>0</v>
      </c>
    </row>
    <row r="173" spans="1:7" ht="15">
      <c r="A173" s="91" t="s">
        <v>1031</v>
      </c>
      <c r="B173" s="91">
        <v>2</v>
      </c>
      <c r="C173" s="134">
        <v>0.0035893654567438664</v>
      </c>
      <c r="D173" s="91" t="s">
        <v>1036</v>
      </c>
      <c r="E173" s="91" t="b">
        <v>0</v>
      </c>
      <c r="F173" s="91" t="b">
        <v>0</v>
      </c>
      <c r="G173" s="91" t="b">
        <v>0</v>
      </c>
    </row>
    <row r="174" spans="1:7" ht="15">
      <c r="A174" s="91" t="s">
        <v>1032</v>
      </c>
      <c r="B174" s="91">
        <v>2</v>
      </c>
      <c r="C174" s="134">
        <v>0.0035893654567438664</v>
      </c>
      <c r="D174" s="91" t="s">
        <v>1036</v>
      </c>
      <c r="E174" s="91" t="b">
        <v>0</v>
      </c>
      <c r="F174" s="91" t="b">
        <v>0</v>
      </c>
      <c r="G174" s="91" t="b">
        <v>0</v>
      </c>
    </row>
    <row r="175" spans="1:7" ht="15">
      <c r="A175" s="91" t="s">
        <v>1033</v>
      </c>
      <c r="B175" s="91">
        <v>2</v>
      </c>
      <c r="C175" s="134">
        <v>0.0035893654567438664</v>
      </c>
      <c r="D175" s="91" t="s">
        <v>1036</v>
      </c>
      <c r="E175" s="91" t="b">
        <v>0</v>
      </c>
      <c r="F175" s="91" t="b">
        <v>0</v>
      </c>
      <c r="G175" s="91" t="b">
        <v>0</v>
      </c>
    </row>
    <row r="176" spans="1:7" ht="15">
      <c r="A176" s="91" t="s">
        <v>741</v>
      </c>
      <c r="B176" s="91">
        <v>20</v>
      </c>
      <c r="C176" s="134">
        <v>0.006670587668494274</v>
      </c>
      <c r="D176" s="91" t="s">
        <v>671</v>
      </c>
      <c r="E176" s="91" t="b">
        <v>0</v>
      </c>
      <c r="F176" s="91" t="b">
        <v>0</v>
      </c>
      <c r="G176" s="91" t="b">
        <v>0</v>
      </c>
    </row>
    <row r="177" spans="1:7" ht="15">
      <c r="A177" s="91" t="s">
        <v>742</v>
      </c>
      <c r="B177" s="91">
        <v>20</v>
      </c>
      <c r="C177" s="134">
        <v>0.006670587668494274</v>
      </c>
      <c r="D177" s="91" t="s">
        <v>671</v>
      </c>
      <c r="E177" s="91" t="b">
        <v>0</v>
      </c>
      <c r="F177" s="91" t="b">
        <v>0</v>
      </c>
      <c r="G177" s="91" t="b">
        <v>0</v>
      </c>
    </row>
    <row r="178" spans="1:7" ht="15">
      <c r="A178" s="91" t="s">
        <v>743</v>
      </c>
      <c r="B178" s="91">
        <v>14</v>
      </c>
      <c r="C178" s="134">
        <v>0.008212920256508743</v>
      </c>
      <c r="D178" s="91" t="s">
        <v>671</v>
      </c>
      <c r="E178" s="91" t="b">
        <v>0</v>
      </c>
      <c r="F178" s="91" t="b">
        <v>0</v>
      </c>
      <c r="G178" s="91" t="b">
        <v>0</v>
      </c>
    </row>
    <row r="179" spans="1:7" ht="15">
      <c r="A179" s="91" t="s">
        <v>746</v>
      </c>
      <c r="B179" s="91">
        <v>11</v>
      </c>
      <c r="C179" s="134">
        <v>0.008335506903232827</v>
      </c>
      <c r="D179" s="91" t="s">
        <v>671</v>
      </c>
      <c r="E179" s="91" t="b">
        <v>0</v>
      </c>
      <c r="F179" s="91" t="b">
        <v>0</v>
      </c>
      <c r="G179" s="91" t="b">
        <v>0</v>
      </c>
    </row>
    <row r="180" spans="1:7" ht="15">
      <c r="A180" s="91" t="s">
        <v>744</v>
      </c>
      <c r="B180" s="91">
        <v>8</v>
      </c>
      <c r="C180" s="134">
        <v>0.007870065246117155</v>
      </c>
      <c r="D180" s="91" t="s">
        <v>671</v>
      </c>
      <c r="E180" s="91" t="b">
        <v>0</v>
      </c>
      <c r="F180" s="91" t="b">
        <v>0</v>
      </c>
      <c r="G180" s="91" t="b">
        <v>0</v>
      </c>
    </row>
    <row r="181" spans="1:7" ht="15">
      <c r="A181" s="91" t="s">
        <v>747</v>
      </c>
      <c r="B181" s="91">
        <v>8</v>
      </c>
      <c r="C181" s="134">
        <v>0.007870065246117155</v>
      </c>
      <c r="D181" s="91" t="s">
        <v>671</v>
      </c>
      <c r="E181" s="91" t="b">
        <v>0</v>
      </c>
      <c r="F181" s="91" t="b">
        <v>0</v>
      </c>
      <c r="G181" s="91" t="b">
        <v>0</v>
      </c>
    </row>
    <row r="182" spans="1:7" ht="15">
      <c r="A182" s="91" t="s">
        <v>748</v>
      </c>
      <c r="B182" s="91">
        <v>8</v>
      </c>
      <c r="C182" s="134">
        <v>0.007870065246117155</v>
      </c>
      <c r="D182" s="91" t="s">
        <v>671</v>
      </c>
      <c r="E182" s="91" t="b">
        <v>1</v>
      </c>
      <c r="F182" s="91" t="b">
        <v>0</v>
      </c>
      <c r="G182" s="91" t="b">
        <v>0</v>
      </c>
    </row>
    <row r="183" spans="1:7" ht="15">
      <c r="A183" s="91" t="s">
        <v>749</v>
      </c>
      <c r="B183" s="91">
        <v>7</v>
      </c>
      <c r="C183" s="134">
        <v>0.009221012774325507</v>
      </c>
      <c r="D183" s="91" t="s">
        <v>671</v>
      </c>
      <c r="E183" s="91" t="b">
        <v>0</v>
      </c>
      <c r="F183" s="91" t="b">
        <v>0</v>
      </c>
      <c r="G183" s="91" t="b">
        <v>0</v>
      </c>
    </row>
    <row r="184" spans="1:7" ht="15">
      <c r="A184" s="91" t="s">
        <v>750</v>
      </c>
      <c r="B184" s="91">
        <v>7</v>
      </c>
      <c r="C184" s="134">
        <v>0.0075496136734306265</v>
      </c>
      <c r="D184" s="91" t="s">
        <v>671</v>
      </c>
      <c r="E184" s="91" t="b">
        <v>0</v>
      </c>
      <c r="F184" s="91" t="b">
        <v>0</v>
      </c>
      <c r="G184" s="91" t="b">
        <v>0</v>
      </c>
    </row>
    <row r="185" spans="1:7" ht="15">
      <c r="A185" s="91" t="s">
        <v>730</v>
      </c>
      <c r="B185" s="91">
        <v>7</v>
      </c>
      <c r="C185" s="134">
        <v>0.0075496136734306265</v>
      </c>
      <c r="D185" s="91" t="s">
        <v>671</v>
      </c>
      <c r="E185" s="91" t="b">
        <v>0</v>
      </c>
      <c r="F185" s="91" t="b">
        <v>0</v>
      </c>
      <c r="G185" s="91" t="b">
        <v>0</v>
      </c>
    </row>
    <row r="186" spans="1:7" ht="15">
      <c r="A186" s="91" t="s">
        <v>902</v>
      </c>
      <c r="B186" s="91">
        <v>6</v>
      </c>
      <c r="C186" s="134">
        <v>0.007127438509179042</v>
      </c>
      <c r="D186" s="91" t="s">
        <v>671</v>
      </c>
      <c r="E186" s="91" t="b">
        <v>0</v>
      </c>
      <c r="F186" s="91" t="b">
        <v>0</v>
      </c>
      <c r="G186" s="91" t="b">
        <v>0</v>
      </c>
    </row>
    <row r="187" spans="1:7" ht="15">
      <c r="A187" s="91" t="s">
        <v>899</v>
      </c>
      <c r="B187" s="91">
        <v>6</v>
      </c>
      <c r="C187" s="134">
        <v>0.007127438509179042</v>
      </c>
      <c r="D187" s="91" t="s">
        <v>671</v>
      </c>
      <c r="E187" s="91" t="b">
        <v>0</v>
      </c>
      <c r="F187" s="91" t="b">
        <v>0</v>
      </c>
      <c r="G187" s="91" t="b">
        <v>0</v>
      </c>
    </row>
    <row r="188" spans="1:7" ht="15">
      <c r="A188" s="91" t="s">
        <v>903</v>
      </c>
      <c r="B188" s="91">
        <v>5</v>
      </c>
      <c r="C188" s="134">
        <v>0.006586437695946791</v>
      </c>
      <c r="D188" s="91" t="s">
        <v>671</v>
      </c>
      <c r="E188" s="91" t="b">
        <v>0</v>
      </c>
      <c r="F188" s="91" t="b">
        <v>0</v>
      </c>
      <c r="G188" s="91" t="b">
        <v>0</v>
      </c>
    </row>
    <row r="189" spans="1:7" ht="15">
      <c r="A189" s="91" t="s">
        <v>904</v>
      </c>
      <c r="B189" s="91">
        <v>5</v>
      </c>
      <c r="C189" s="134">
        <v>0.007378186168234833</v>
      </c>
      <c r="D189" s="91" t="s">
        <v>671</v>
      </c>
      <c r="E189" s="91" t="b">
        <v>0</v>
      </c>
      <c r="F189" s="91" t="b">
        <v>0</v>
      </c>
      <c r="G189" s="91" t="b">
        <v>0</v>
      </c>
    </row>
    <row r="190" spans="1:7" ht="15">
      <c r="A190" s="91" t="s">
        <v>755</v>
      </c>
      <c r="B190" s="91">
        <v>5</v>
      </c>
      <c r="C190" s="134">
        <v>0.006586437695946791</v>
      </c>
      <c r="D190" s="91" t="s">
        <v>671</v>
      </c>
      <c r="E190" s="91" t="b">
        <v>0</v>
      </c>
      <c r="F190" s="91" t="b">
        <v>0</v>
      </c>
      <c r="G190" s="91" t="b">
        <v>0</v>
      </c>
    </row>
    <row r="191" spans="1:7" ht="15">
      <c r="A191" s="91" t="s">
        <v>898</v>
      </c>
      <c r="B191" s="91">
        <v>5</v>
      </c>
      <c r="C191" s="134">
        <v>0.006586437695946791</v>
      </c>
      <c r="D191" s="91" t="s">
        <v>671</v>
      </c>
      <c r="E191" s="91" t="b">
        <v>0</v>
      </c>
      <c r="F191" s="91" t="b">
        <v>0</v>
      </c>
      <c r="G191" s="91" t="b">
        <v>0</v>
      </c>
    </row>
    <row r="192" spans="1:7" ht="15">
      <c r="A192" s="91" t="s">
        <v>910</v>
      </c>
      <c r="B192" s="91">
        <v>5</v>
      </c>
      <c r="C192" s="134">
        <v>0.006586437695946791</v>
      </c>
      <c r="D192" s="91" t="s">
        <v>671</v>
      </c>
      <c r="E192" s="91" t="b">
        <v>0</v>
      </c>
      <c r="F192" s="91" t="b">
        <v>0</v>
      </c>
      <c r="G192" s="91" t="b">
        <v>0</v>
      </c>
    </row>
    <row r="193" spans="1:7" ht="15">
      <c r="A193" s="91" t="s">
        <v>906</v>
      </c>
      <c r="B193" s="91">
        <v>5</v>
      </c>
      <c r="C193" s="134">
        <v>0.007378186168234833</v>
      </c>
      <c r="D193" s="91" t="s">
        <v>671</v>
      </c>
      <c r="E193" s="91" t="b">
        <v>0</v>
      </c>
      <c r="F193" s="91" t="b">
        <v>0</v>
      </c>
      <c r="G193" s="91" t="b">
        <v>0</v>
      </c>
    </row>
    <row r="194" spans="1:7" ht="15">
      <c r="A194" s="91" t="s">
        <v>761</v>
      </c>
      <c r="B194" s="91">
        <v>4</v>
      </c>
      <c r="C194" s="134">
        <v>0.005902548934587867</v>
      </c>
      <c r="D194" s="91" t="s">
        <v>671</v>
      </c>
      <c r="E194" s="91" t="b">
        <v>0</v>
      </c>
      <c r="F194" s="91" t="b">
        <v>0</v>
      </c>
      <c r="G194" s="91" t="b">
        <v>0</v>
      </c>
    </row>
    <row r="195" spans="1:7" ht="15">
      <c r="A195" s="91" t="s">
        <v>230</v>
      </c>
      <c r="B195" s="91">
        <v>4</v>
      </c>
      <c r="C195" s="134">
        <v>0.005902548934587867</v>
      </c>
      <c r="D195" s="91" t="s">
        <v>671</v>
      </c>
      <c r="E195" s="91" t="b">
        <v>0</v>
      </c>
      <c r="F195" s="91" t="b">
        <v>0</v>
      </c>
      <c r="G195" s="91" t="b">
        <v>0</v>
      </c>
    </row>
    <row r="196" spans="1:7" ht="15">
      <c r="A196" s="91" t="s">
        <v>911</v>
      </c>
      <c r="B196" s="91">
        <v>4</v>
      </c>
      <c r="C196" s="134">
        <v>0.005902548934587867</v>
      </c>
      <c r="D196" s="91" t="s">
        <v>671</v>
      </c>
      <c r="E196" s="91" t="b">
        <v>0</v>
      </c>
      <c r="F196" s="91" t="b">
        <v>0</v>
      </c>
      <c r="G196" s="91" t="b">
        <v>0</v>
      </c>
    </row>
    <row r="197" spans="1:7" ht="15">
      <c r="A197" s="91" t="s">
        <v>912</v>
      </c>
      <c r="B197" s="91">
        <v>4</v>
      </c>
      <c r="C197" s="134">
        <v>0.005902548934587867</v>
      </c>
      <c r="D197" s="91" t="s">
        <v>671</v>
      </c>
      <c r="E197" s="91" t="b">
        <v>0</v>
      </c>
      <c r="F197" s="91" t="b">
        <v>0</v>
      </c>
      <c r="G197" s="91" t="b">
        <v>0</v>
      </c>
    </row>
    <row r="198" spans="1:7" ht="15">
      <c r="A198" s="91" t="s">
        <v>224</v>
      </c>
      <c r="B198" s="91">
        <v>4</v>
      </c>
      <c r="C198" s="134">
        <v>0.005902548934587867</v>
      </c>
      <c r="D198" s="91" t="s">
        <v>671</v>
      </c>
      <c r="E198" s="91" t="b">
        <v>0</v>
      </c>
      <c r="F198" s="91" t="b">
        <v>0</v>
      </c>
      <c r="G198" s="91" t="b">
        <v>0</v>
      </c>
    </row>
    <row r="199" spans="1:7" ht="15">
      <c r="A199" s="91" t="s">
        <v>909</v>
      </c>
      <c r="B199" s="91">
        <v>4</v>
      </c>
      <c r="C199" s="134">
        <v>0.006719141984315316</v>
      </c>
      <c r="D199" s="91" t="s">
        <v>671</v>
      </c>
      <c r="E199" s="91" t="b">
        <v>0</v>
      </c>
      <c r="F199" s="91" t="b">
        <v>0</v>
      </c>
      <c r="G199" s="91" t="b">
        <v>0</v>
      </c>
    </row>
    <row r="200" spans="1:7" ht="15">
      <c r="A200" s="91" t="s">
        <v>915</v>
      </c>
      <c r="B200" s="91">
        <v>4</v>
      </c>
      <c r="C200" s="134">
        <v>0.005902548934587867</v>
      </c>
      <c r="D200" s="91" t="s">
        <v>671</v>
      </c>
      <c r="E200" s="91" t="b">
        <v>1</v>
      </c>
      <c r="F200" s="91" t="b">
        <v>0</v>
      </c>
      <c r="G200" s="91" t="b">
        <v>0</v>
      </c>
    </row>
    <row r="201" spans="1:7" ht="15">
      <c r="A201" s="91" t="s">
        <v>917</v>
      </c>
      <c r="B201" s="91">
        <v>4</v>
      </c>
      <c r="C201" s="134">
        <v>0.005902548934587867</v>
      </c>
      <c r="D201" s="91" t="s">
        <v>671</v>
      </c>
      <c r="E201" s="91" t="b">
        <v>0</v>
      </c>
      <c r="F201" s="91" t="b">
        <v>0</v>
      </c>
      <c r="G201" s="91" t="b">
        <v>0</v>
      </c>
    </row>
    <row r="202" spans="1:7" ht="15">
      <c r="A202" s="91" t="s">
        <v>908</v>
      </c>
      <c r="B202" s="91">
        <v>4</v>
      </c>
      <c r="C202" s="134">
        <v>0.005902548934587867</v>
      </c>
      <c r="D202" s="91" t="s">
        <v>671</v>
      </c>
      <c r="E202" s="91" t="b">
        <v>0</v>
      </c>
      <c r="F202" s="91" t="b">
        <v>0</v>
      </c>
      <c r="G202" s="91" t="b">
        <v>0</v>
      </c>
    </row>
    <row r="203" spans="1:7" ht="15">
      <c r="A203" s="91" t="s">
        <v>916</v>
      </c>
      <c r="B203" s="91">
        <v>4</v>
      </c>
      <c r="C203" s="134">
        <v>0.005902548934587867</v>
      </c>
      <c r="D203" s="91" t="s">
        <v>671</v>
      </c>
      <c r="E203" s="91" t="b">
        <v>1</v>
      </c>
      <c r="F203" s="91" t="b">
        <v>0</v>
      </c>
      <c r="G203" s="91" t="b">
        <v>0</v>
      </c>
    </row>
    <row r="204" spans="1:7" ht="15">
      <c r="A204" s="91" t="s">
        <v>905</v>
      </c>
      <c r="B204" s="91">
        <v>4</v>
      </c>
      <c r="C204" s="134">
        <v>0.005902548934587867</v>
      </c>
      <c r="D204" s="91" t="s">
        <v>671</v>
      </c>
      <c r="E204" s="91" t="b">
        <v>0</v>
      </c>
      <c r="F204" s="91" t="b">
        <v>0</v>
      </c>
      <c r="G204" s="91" t="b">
        <v>0</v>
      </c>
    </row>
    <row r="205" spans="1:7" ht="15">
      <c r="A205" s="91" t="s">
        <v>900</v>
      </c>
      <c r="B205" s="91">
        <v>4</v>
      </c>
      <c r="C205" s="134">
        <v>0.005902548934587867</v>
      </c>
      <c r="D205" s="91" t="s">
        <v>671</v>
      </c>
      <c r="E205" s="91" t="b">
        <v>0</v>
      </c>
      <c r="F205" s="91" t="b">
        <v>0</v>
      </c>
      <c r="G205" s="91" t="b">
        <v>0</v>
      </c>
    </row>
    <row r="206" spans="1:7" ht="15">
      <c r="A206" s="91" t="s">
        <v>901</v>
      </c>
      <c r="B206" s="91">
        <v>4</v>
      </c>
      <c r="C206" s="134">
        <v>0.005902548934587867</v>
      </c>
      <c r="D206" s="91" t="s">
        <v>671</v>
      </c>
      <c r="E206" s="91" t="b">
        <v>0</v>
      </c>
      <c r="F206" s="91" t="b">
        <v>0</v>
      </c>
      <c r="G206" s="91" t="b">
        <v>0</v>
      </c>
    </row>
    <row r="207" spans="1:7" ht="15">
      <c r="A207" s="91" t="s">
        <v>760</v>
      </c>
      <c r="B207" s="91">
        <v>4</v>
      </c>
      <c r="C207" s="134">
        <v>0.005902548934587867</v>
      </c>
      <c r="D207" s="91" t="s">
        <v>671</v>
      </c>
      <c r="E207" s="91" t="b">
        <v>0</v>
      </c>
      <c r="F207" s="91" t="b">
        <v>0</v>
      </c>
      <c r="G207" s="91" t="b">
        <v>0</v>
      </c>
    </row>
    <row r="208" spans="1:7" ht="15">
      <c r="A208" s="91" t="s">
        <v>907</v>
      </c>
      <c r="B208" s="91">
        <v>4</v>
      </c>
      <c r="C208" s="134">
        <v>0.005902548934587867</v>
      </c>
      <c r="D208" s="91" t="s">
        <v>671</v>
      </c>
      <c r="E208" s="91" t="b">
        <v>0</v>
      </c>
      <c r="F208" s="91" t="b">
        <v>0</v>
      </c>
      <c r="G208" s="91" t="b">
        <v>0</v>
      </c>
    </row>
    <row r="209" spans="1:7" ht="15">
      <c r="A209" s="91" t="s">
        <v>223</v>
      </c>
      <c r="B209" s="91">
        <v>4</v>
      </c>
      <c r="C209" s="134">
        <v>0.005902548934587867</v>
      </c>
      <c r="D209" s="91" t="s">
        <v>671</v>
      </c>
      <c r="E209" s="91" t="b">
        <v>0</v>
      </c>
      <c r="F209" s="91" t="b">
        <v>0</v>
      </c>
      <c r="G209" s="91" t="b">
        <v>0</v>
      </c>
    </row>
    <row r="210" spans="1:7" ht="15">
      <c r="A210" s="91" t="s">
        <v>913</v>
      </c>
      <c r="B210" s="91">
        <v>4</v>
      </c>
      <c r="C210" s="134">
        <v>0.006719141984315316</v>
      </c>
      <c r="D210" s="91" t="s">
        <v>671</v>
      </c>
      <c r="E210" s="91" t="b">
        <v>0</v>
      </c>
      <c r="F210" s="91" t="b">
        <v>0</v>
      </c>
      <c r="G210" s="91" t="b">
        <v>0</v>
      </c>
    </row>
    <row r="211" spans="1:7" ht="15">
      <c r="A211" s="91" t="s">
        <v>221</v>
      </c>
      <c r="B211" s="91">
        <v>4</v>
      </c>
      <c r="C211" s="134">
        <v>0.005902548934587867</v>
      </c>
      <c r="D211" s="91" t="s">
        <v>671</v>
      </c>
      <c r="E211" s="91" t="b">
        <v>0</v>
      </c>
      <c r="F211" s="91" t="b">
        <v>0</v>
      </c>
      <c r="G211" s="91" t="b">
        <v>0</v>
      </c>
    </row>
    <row r="212" spans="1:7" ht="15">
      <c r="A212" s="91" t="s">
        <v>918</v>
      </c>
      <c r="B212" s="91">
        <v>3</v>
      </c>
      <c r="C212" s="134">
        <v>0.005039356488236488</v>
      </c>
      <c r="D212" s="91" t="s">
        <v>671</v>
      </c>
      <c r="E212" s="91" t="b">
        <v>0</v>
      </c>
      <c r="F212" s="91" t="b">
        <v>0</v>
      </c>
      <c r="G212" s="91" t="b">
        <v>0</v>
      </c>
    </row>
    <row r="213" spans="1:7" ht="15">
      <c r="A213" s="91" t="s">
        <v>919</v>
      </c>
      <c r="B213" s="91">
        <v>3</v>
      </c>
      <c r="C213" s="134">
        <v>0.005039356488236488</v>
      </c>
      <c r="D213" s="91" t="s">
        <v>671</v>
      </c>
      <c r="E213" s="91" t="b">
        <v>0</v>
      </c>
      <c r="F213" s="91" t="b">
        <v>0</v>
      </c>
      <c r="G213" s="91" t="b">
        <v>0</v>
      </c>
    </row>
    <row r="214" spans="1:7" ht="15">
      <c r="A214" s="91" t="s">
        <v>920</v>
      </c>
      <c r="B214" s="91">
        <v>3</v>
      </c>
      <c r="C214" s="134">
        <v>0.005039356488236488</v>
      </c>
      <c r="D214" s="91" t="s">
        <v>671</v>
      </c>
      <c r="E214" s="91" t="b">
        <v>0</v>
      </c>
      <c r="F214" s="91" t="b">
        <v>0</v>
      </c>
      <c r="G214" s="91" t="b">
        <v>0</v>
      </c>
    </row>
    <row r="215" spans="1:7" ht="15">
      <c r="A215" s="91" t="s">
        <v>934</v>
      </c>
      <c r="B215" s="91">
        <v>3</v>
      </c>
      <c r="C215" s="134">
        <v>0.005039356488236488</v>
      </c>
      <c r="D215" s="91" t="s">
        <v>671</v>
      </c>
      <c r="E215" s="91" t="b">
        <v>0</v>
      </c>
      <c r="F215" s="91" t="b">
        <v>0</v>
      </c>
      <c r="G215" s="91" t="b">
        <v>0</v>
      </c>
    </row>
    <row r="216" spans="1:7" ht="15">
      <c r="A216" s="91" t="s">
        <v>946</v>
      </c>
      <c r="B216" s="91">
        <v>3</v>
      </c>
      <c r="C216" s="134">
        <v>0.005039356488236488</v>
      </c>
      <c r="D216" s="91" t="s">
        <v>671</v>
      </c>
      <c r="E216" s="91" t="b">
        <v>0</v>
      </c>
      <c r="F216" s="91" t="b">
        <v>0</v>
      </c>
      <c r="G216" s="91" t="b">
        <v>0</v>
      </c>
    </row>
    <row r="217" spans="1:7" ht="15">
      <c r="A217" s="91" t="s">
        <v>947</v>
      </c>
      <c r="B217" s="91">
        <v>3</v>
      </c>
      <c r="C217" s="134">
        <v>0.005039356488236488</v>
      </c>
      <c r="D217" s="91" t="s">
        <v>671</v>
      </c>
      <c r="E217" s="91" t="b">
        <v>0</v>
      </c>
      <c r="F217" s="91" t="b">
        <v>0</v>
      </c>
      <c r="G217" s="91" t="b">
        <v>0</v>
      </c>
    </row>
    <row r="218" spans="1:7" ht="15">
      <c r="A218" s="91" t="s">
        <v>943</v>
      </c>
      <c r="B218" s="91">
        <v>3</v>
      </c>
      <c r="C218" s="134">
        <v>0.005039356488236488</v>
      </c>
      <c r="D218" s="91" t="s">
        <v>671</v>
      </c>
      <c r="E218" s="91" t="b">
        <v>0</v>
      </c>
      <c r="F218" s="91" t="b">
        <v>0</v>
      </c>
      <c r="G218" s="91" t="b">
        <v>0</v>
      </c>
    </row>
    <row r="219" spans="1:7" ht="15">
      <c r="A219" s="91" t="s">
        <v>948</v>
      </c>
      <c r="B219" s="91">
        <v>3</v>
      </c>
      <c r="C219" s="134">
        <v>0.005039356488236488</v>
      </c>
      <c r="D219" s="91" t="s">
        <v>671</v>
      </c>
      <c r="E219" s="91" t="b">
        <v>0</v>
      </c>
      <c r="F219" s="91" t="b">
        <v>0</v>
      </c>
      <c r="G219" s="91" t="b">
        <v>0</v>
      </c>
    </row>
    <row r="220" spans="1:7" ht="15">
      <c r="A220" s="91" t="s">
        <v>921</v>
      </c>
      <c r="B220" s="91">
        <v>3</v>
      </c>
      <c r="C220" s="134">
        <v>0.005039356488236488</v>
      </c>
      <c r="D220" s="91" t="s">
        <v>671</v>
      </c>
      <c r="E220" s="91" t="b">
        <v>0</v>
      </c>
      <c r="F220" s="91" t="b">
        <v>0</v>
      </c>
      <c r="G220" s="91" t="b">
        <v>0</v>
      </c>
    </row>
    <row r="221" spans="1:7" ht="15">
      <c r="A221" s="91" t="s">
        <v>936</v>
      </c>
      <c r="B221" s="91">
        <v>3</v>
      </c>
      <c r="C221" s="134">
        <v>0.005039356488236488</v>
      </c>
      <c r="D221" s="91" t="s">
        <v>671</v>
      </c>
      <c r="E221" s="91" t="b">
        <v>0</v>
      </c>
      <c r="F221" s="91" t="b">
        <v>0</v>
      </c>
      <c r="G221" s="91" t="b">
        <v>0</v>
      </c>
    </row>
    <row r="222" spans="1:7" ht="15">
      <c r="A222" s="91" t="s">
        <v>937</v>
      </c>
      <c r="B222" s="91">
        <v>3</v>
      </c>
      <c r="C222" s="134">
        <v>0.005039356488236488</v>
      </c>
      <c r="D222" s="91" t="s">
        <v>671</v>
      </c>
      <c r="E222" s="91" t="b">
        <v>0</v>
      </c>
      <c r="F222" s="91" t="b">
        <v>0</v>
      </c>
      <c r="G222" s="91" t="b">
        <v>0</v>
      </c>
    </row>
    <row r="223" spans="1:7" ht="15">
      <c r="A223" s="91" t="s">
        <v>949</v>
      </c>
      <c r="B223" s="91">
        <v>3</v>
      </c>
      <c r="C223" s="134">
        <v>0.005039356488236488</v>
      </c>
      <c r="D223" s="91" t="s">
        <v>671</v>
      </c>
      <c r="E223" s="91" t="b">
        <v>0</v>
      </c>
      <c r="F223" s="91" t="b">
        <v>0</v>
      </c>
      <c r="G223" s="91" t="b">
        <v>0</v>
      </c>
    </row>
    <row r="224" spans="1:7" ht="15">
      <c r="A224" s="91" t="s">
        <v>950</v>
      </c>
      <c r="B224" s="91">
        <v>3</v>
      </c>
      <c r="C224" s="134">
        <v>0.005039356488236488</v>
      </c>
      <c r="D224" s="91" t="s">
        <v>671</v>
      </c>
      <c r="E224" s="91" t="b">
        <v>0</v>
      </c>
      <c r="F224" s="91" t="b">
        <v>0</v>
      </c>
      <c r="G224" s="91" t="b">
        <v>0</v>
      </c>
    </row>
    <row r="225" spans="1:7" ht="15">
      <c r="A225" s="91" t="s">
        <v>951</v>
      </c>
      <c r="B225" s="91">
        <v>3</v>
      </c>
      <c r="C225" s="134">
        <v>0.005039356488236488</v>
      </c>
      <c r="D225" s="91" t="s">
        <v>671</v>
      </c>
      <c r="E225" s="91" t="b">
        <v>0</v>
      </c>
      <c r="F225" s="91" t="b">
        <v>0</v>
      </c>
      <c r="G225" s="91" t="b">
        <v>0</v>
      </c>
    </row>
    <row r="226" spans="1:7" ht="15">
      <c r="A226" s="91" t="s">
        <v>952</v>
      </c>
      <c r="B226" s="91">
        <v>3</v>
      </c>
      <c r="C226" s="134">
        <v>0.005039356488236488</v>
      </c>
      <c r="D226" s="91" t="s">
        <v>671</v>
      </c>
      <c r="E226" s="91" t="b">
        <v>0</v>
      </c>
      <c r="F226" s="91" t="b">
        <v>0</v>
      </c>
      <c r="G226" s="91" t="b">
        <v>0</v>
      </c>
    </row>
    <row r="227" spans="1:7" ht="15">
      <c r="A227" s="91" t="s">
        <v>953</v>
      </c>
      <c r="B227" s="91">
        <v>3</v>
      </c>
      <c r="C227" s="134">
        <v>0.005039356488236488</v>
      </c>
      <c r="D227" s="91" t="s">
        <v>671</v>
      </c>
      <c r="E227" s="91" t="b">
        <v>0</v>
      </c>
      <c r="F227" s="91" t="b">
        <v>0</v>
      </c>
      <c r="G227" s="91" t="b">
        <v>0</v>
      </c>
    </row>
    <row r="228" spans="1:7" ht="15">
      <c r="A228" s="91" t="s">
        <v>954</v>
      </c>
      <c r="B228" s="91">
        <v>3</v>
      </c>
      <c r="C228" s="134">
        <v>0.005039356488236488</v>
      </c>
      <c r="D228" s="91" t="s">
        <v>671</v>
      </c>
      <c r="E228" s="91" t="b">
        <v>0</v>
      </c>
      <c r="F228" s="91" t="b">
        <v>0</v>
      </c>
      <c r="G228" s="91" t="b">
        <v>0</v>
      </c>
    </row>
    <row r="229" spans="1:7" ht="15">
      <c r="A229" s="91" t="s">
        <v>955</v>
      </c>
      <c r="B229" s="91">
        <v>3</v>
      </c>
      <c r="C229" s="134">
        <v>0.005039356488236488</v>
      </c>
      <c r="D229" s="91" t="s">
        <v>671</v>
      </c>
      <c r="E229" s="91" t="b">
        <v>0</v>
      </c>
      <c r="F229" s="91" t="b">
        <v>0</v>
      </c>
      <c r="G229" s="91" t="b">
        <v>0</v>
      </c>
    </row>
    <row r="230" spans="1:7" ht="15">
      <c r="A230" s="91" t="s">
        <v>956</v>
      </c>
      <c r="B230" s="91">
        <v>3</v>
      </c>
      <c r="C230" s="134">
        <v>0.005039356488236488</v>
      </c>
      <c r="D230" s="91" t="s">
        <v>671</v>
      </c>
      <c r="E230" s="91" t="b">
        <v>0</v>
      </c>
      <c r="F230" s="91" t="b">
        <v>0</v>
      </c>
      <c r="G230" s="91" t="b">
        <v>0</v>
      </c>
    </row>
    <row r="231" spans="1:7" ht="15">
      <c r="A231" s="91" t="s">
        <v>957</v>
      </c>
      <c r="B231" s="91">
        <v>3</v>
      </c>
      <c r="C231" s="134">
        <v>0.005039356488236488</v>
      </c>
      <c r="D231" s="91" t="s">
        <v>671</v>
      </c>
      <c r="E231" s="91" t="b">
        <v>0</v>
      </c>
      <c r="F231" s="91" t="b">
        <v>0</v>
      </c>
      <c r="G231" s="91" t="b">
        <v>0</v>
      </c>
    </row>
    <row r="232" spans="1:7" ht="15">
      <c r="A232" s="91" t="s">
        <v>945</v>
      </c>
      <c r="B232" s="91">
        <v>3</v>
      </c>
      <c r="C232" s="134">
        <v>0.005039356488236488</v>
      </c>
      <c r="D232" s="91" t="s">
        <v>671</v>
      </c>
      <c r="E232" s="91" t="b">
        <v>0</v>
      </c>
      <c r="F232" s="91" t="b">
        <v>0</v>
      </c>
      <c r="G232" s="91" t="b">
        <v>0</v>
      </c>
    </row>
    <row r="233" spans="1:7" ht="15">
      <c r="A233" s="91" t="s">
        <v>933</v>
      </c>
      <c r="B233" s="91">
        <v>3</v>
      </c>
      <c r="C233" s="134">
        <v>0.005039356488236488</v>
      </c>
      <c r="D233" s="91" t="s">
        <v>671</v>
      </c>
      <c r="E233" s="91" t="b">
        <v>0</v>
      </c>
      <c r="F233" s="91" t="b">
        <v>0</v>
      </c>
      <c r="G233" s="91" t="b">
        <v>0</v>
      </c>
    </row>
    <row r="234" spans="1:7" ht="15">
      <c r="A234" s="91" t="s">
        <v>926</v>
      </c>
      <c r="B234" s="91">
        <v>3</v>
      </c>
      <c r="C234" s="134">
        <v>0.005039356488236488</v>
      </c>
      <c r="D234" s="91" t="s">
        <v>671</v>
      </c>
      <c r="E234" s="91" t="b">
        <v>0</v>
      </c>
      <c r="F234" s="91" t="b">
        <v>0</v>
      </c>
      <c r="G234" s="91" t="b">
        <v>0</v>
      </c>
    </row>
    <row r="235" spans="1:7" ht="15">
      <c r="A235" s="91" t="s">
        <v>220</v>
      </c>
      <c r="B235" s="91">
        <v>3</v>
      </c>
      <c r="C235" s="134">
        <v>0.005039356488236488</v>
      </c>
      <c r="D235" s="91" t="s">
        <v>671</v>
      </c>
      <c r="E235" s="91" t="b">
        <v>0</v>
      </c>
      <c r="F235" s="91" t="b">
        <v>0</v>
      </c>
      <c r="G235" s="91" t="b">
        <v>0</v>
      </c>
    </row>
    <row r="236" spans="1:7" ht="15">
      <c r="A236" s="91" t="s">
        <v>752</v>
      </c>
      <c r="B236" s="91">
        <v>3</v>
      </c>
      <c r="C236" s="134">
        <v>0.005039356488236488</v>
      </c>
      <c r="D236" s="91" t="s">
        <v>671</v>
      </c>
      <c r="E236" s="91" t="b">
        <v>0</v>
      </c>
      <c r="F236" s="91" t="b">
        <v>0</v>
      </c>
      <c r="G236" s="91" t="b">
        <v>0</v>
      </c>
    </row>
    <row r="237" spans="1:7" ht="15">
      <c r="A237" s="91" t="s">
        <v>753</v>
      </c>
      <c r="B237" s="91">
        <v>3</v>
      </c>
      <c r="C237" s="134">
        <v>0.005039356488236488</v>
      </c>
      <c r="D237" s="91" t="s">
        <v>671</v>
      </c>
      <c r="E237" s="91" t="b">
        <v>0</v>
      </c>
      <c r="F237" s="91" t="b">
        <v>0</v>
      </c>
      <c r="G237" s="91" t="b">
        <v>0</v>
      </c>
    </row>
    <row r="238" spans="1:7" ht="15">
      <c r="A238" s="91" t="s">
        <v>758</v>
      </c>
      <c r="B238" s="91">
        <v>3</v>
      </c>
      <c r="C238" s="134">
        <v>0.005039356488236488</v>
      </c>
      <c r="D238" s="91" t="s">
        <v>671</v>
      </c>
      <c r="E238" s="91" t="b">
        <v>0</v>
      </c>
      <c r="F238" s="91" t="b">
        <v>0</v>
      </c>
      <c r="G238" s="91" t="b">
        <v>0</v>
      </c>
    </row>
    <row r="239" spans="1:7" ht="15">
      <c r="A239" s="91" t="s">
        <v>935</v>
      </c>
      <c r="B239" s="91">
        <v>3</v>
      </c>
      <c r="C239" s="134">
        <v>0.005902548934587867</v>
      </c>
      <c r="D239" s="91" t="s">
        <v>671</v>
      </c>
      <c r="E239" s="91" t="b">
        <v>0</v>
      </c>
      <c r="F239" s="91" t="b">
        <v>0</v>
      </c>
      <c r="G239" s="91" t="b">
        <v>0</v>
      </c>
    </row>
    <row r="240" spans="1:7" ht="15">
      <c r="A240" s="91" t="s">
        <v>925</v>
      </c>
      <c r="B240" s="91">
        <v>3</v>
      </c>
      <c r="C240" s="134">
        <v>0.005039356488236488</v>
      </c>
      <c r="D240" s="91" t="s">
        <v>671</v>
      </c>
      <c r="E240" s="91" t="b">
        <v>0</v>
      </c>
      <c r="F240" s="91" t="b">
        <v>0</v>
      </c>
      <c r="G240" s="91" t="b">
        <v>0</v>
      </c>
    </row>
    <row r="241" spans="1:7" ht="15">
      <c r="A241" s="91" t="s">
        <v>922</v>
      </c>
      <c r="B241" s="91">
        <v>3</v>
      </c>
      <c r="C241" s="134">
        <v>0.005039356488236488</v>
      </c>
      <c r="D241" s="91" t="s">
        <v>671</v>
      </c>
      <c r="E241" s="91" t="b">
        <v>0</v>
      </c>
      <c r="F241" s="91" t="b">
        <v>0</v>
      </c>
      <c r="G241" s="91" t="b">
        <v>0</v>
      </c>
    </row>
    <row r="242" spans="1:7" ht="15">
      <c r="A242" s="91" t="s">
        <v>923</v>
      </c>
      <c r="B242" s="91">
        <v>3</v>
      </c>
      <c r="C242" s="134">
        <v>0.005039356488236488</v>
      </c>
      <c r="D242" s="91" t="s">
        <v>671</v>
      </c>
      <c r="E242" s="91" t="b">
        <v>0</v>
      </c>
      <c r="F242" s="91" t="b">
        <v>0</v>
      </c>
      <c r="G242" s="91" t="b">
        <v>0</v>
      </c>
    </row>
    <row r="243" spans="1:7" ht="15">
      <c r="A243" s="91" t="s">
        <v>924</v>
      </c>
      <c r="B243" s="91">
        <v>3</v>
      </c>
      <c r="C243" s="134">
        <v>0.005039356488236488</v>
      </c>
      <c r="D243" s="91" t="s">
        <v>671</v>
      </c>
      <c r="E243" s="91" t="b">
        <v>0</v>
      </c>
      <c r="F243" s="91" t="b">
        <v>0</v>
      </c>
      <c r="G243" s="91" t="b">
        <v>0</v>
      </c>
    </row>
    <row r="244" spans="1:7" ht="15">
      <c r="A244" s="91" t="s">
        <v>958</v>
      </c>
      <c r="B244" s="91">
        <v>2</v>
      </c>
      <c r="C244" s="134">
        <v>0.003935032623058578</v>
      </c>
      <c r="D244" s="91" t="s">
        <v>671</v>
      </c>
      <c r="E244" s="91" t="b">
        <v>0</v>
      </c>
      <c r="F244" s="91" t="b">
        <v>0</v>
      </c>
      <c r="G244" s="91" t="b">
        <v>0</v>
      </c>
    </row>
    <row r="245" spans="1:7" ht="15">
      <c r="A245" s="91" t="s">
        <v>959</v>
      </c>
      <c r="B245" s="91">
        <v>2</v>
      </c>
      <c r="C245" s="134">
        <v>0.003935032623058578</v>
      </c>
      <c r="D245" s="91" t="s">
        <v>671</v>
      </c>
      <c r="E245" s="91" t="b">
        <v>0</v>
      </c>
      <c r="F245" s="91" t="b">
        <v>0</v>
      </c>
      <c r="G245" s="91" t="b">
        <v>0</v>
      </c>
    </row>
    <row r="246" spans="1:7" ht="15">
      <c r="A246" s="91" t="s">
        <v>960</v>
      </c>
      <c r="B246" s="91">
        <v>2</v>
      </c>
      <c r="C246" s="134">
        <v>0.003935032623058578</v>
      </c>
      <c r="D246" s="91" t="s">
        <v>671</v>
      </c>
      <c r="E246" s="91" t="b">
        <v>0</v>
      </c>
      <c r="F246" s="91" t="b">
        <v>0</v>
      </c>
      <c r="G246" s="91" t="b">
        <v>0</v>
      </c>
    </row>
    <row r="247" spans="1:7" ht="15">
      <c r="A247" s="91" t="s">
        <v>961</v>
      </c>
      <c r="B247" s="91">
        <v>2</v>
      </c>
      <c r="C247" s="134">
        <v>0.003935032623058578</v>
      </c>
      <c r="D247" s="91" t="s">
        <v>671</v>
      </c>
      <c r="E247" s="91" t="b">
        <v>0</v>
      </c>
      <c r="F247" s="91" t="b">
        <v>0</v>
      </c>
      <c r="G247" s="91" t="b">
        <v>0</v>
      </c>
    </row>
    <row r="248" spans="1:7" ht="15">
      <c r="A248" s="91" t="s">
        <v>1028</v>
      </c>
      <c r="B248" s="91">
        <v>2</v>
      </c>
      <c r="C248" s="134">
        <v>0.003935032623058578</v>
      </c>
      <c r="D248" s="91" t="s">
        <v>671</v>
      </c>
      <c r="E248" s="91" t="b">
        <v>0</v>
      </c>
      <c r="F248" s="91" t="b">
        <v>0</v>
      </c>
      <c r="G248" s="91" t="b">
        <v>0</v>
      </c>
    </row>
    <row r="249" spans="1:7" ht="15">
      <c r="A249" s="91" t="s">
        <v>1029</v>
      </c>
      <c r="B249" s="91">
        <v>2</v>
      </c>
      <c r="C249" s="134">
        <v>0.003935032623058578</v>
      </c>
      <c r="D249" s="91" t="s">
        <v>671</v>
      </c>
      <c r="E249" s="91" t="b">
        <v>0</v>
      </c>
      <c r="F249" s="91" t="b">
        <v>0</v>
      </c>
      <c r="G249" s="91" t="b">
        <v>0</v>
      </c>
    </row>
    <row r="250" spans="1:7" ht="15">
      <c r="A250" s="91" t="s">
        <v>1030</v>
      </c>
      <c r="B250" s="91">
        <v>2</v>
      </c>
      <c r="C250" s="134">
        <v>0.003935032623058578</v>
      </c>
      <c r="D250" s="91" t="s">
        <v>671</v>
      </c>
      <c r="E250" s="91" t="b">
        <v>0</v>
      </c>
      <c r="F250" s="91" t="b">
        <v>0</v>
      </c>
      <c r="G250" s="91" t="b">
        <v>0</v>
      </c>
    </row>
    <row r="251" spans="1:7" ht="15">
      <c r="A251" s="91" t="s">
        <v>1031</v>
      </c>
      <c r="B251" s="91">
        <v>2</v>
      </c>
      <c r="C251" s="134">
        <v>0.003935032623058578</v>
      </c>
      <c r="D251" s="91" t="s">
        <v>671</v>
      </c>
      <c r="E251" s="91" t="b">
        <v>0</v>
      </c>
      <c r="F251" s="91" t="b">
        <v>0</v>
      </c>
      <c r="G251" s="91" t="b">
        <v>0</v>
      </c>
    </row>
    <row r="252" spans="1:7" ht="15">
      <c r="A252" s="91" t="s">
        <v>1032</v>
      </c>
      <c r="B252" s="91">
        <v>2</v>
      </c>
      <c r="C252" s="134">
        <v>0.003935032623058578</v>
      </c>
      <c r="D252" s="91" t="s">
        <v>671</v>
      </c>
      <c r="E252" s="91" t="b">
        <v>0</v>
      </c>
      <c r="F252" s="91" t="b">
        <v>0</v>
      </c>
      <c r="G252" s="91" t="b">
        <v>0</v>
      </c>
    </row>
    <row r="253" spans="1:7" ht="15">
      <c r="A253" s="91" t="s">
        <v>1033</v>
      </c>
      <c r="B253" s="91">
        <v>2</v>
      </c>
      <c r="C253" s="134">
        <v>0.003935032623058578</v>
      </c>
      <c r="D253" s="91" t="s">
        <v>671</v>
      </c>
      <c r="E253" s="91" t="b">
        <v>0</v>
      </c>
      <c r="F253" s="91" t="b">
        <v>0</v>
      </c>
      <c r="G253" s="91" t="b">
        <v>0</v>
      </c>
    </row>
    <row r="254" spans="1:7" ht="15">
      <c r="A254" s="91" t="s">
        <v>1024</v>
      </c>
      <c r="B254" s="91">
        <v>2</v>
      </c>
      <c r="C254" s="134">
        <v>0.003935032623058578</v>
      </c>
      <c r="D254" s="91" t="s">
        <v>671</v>
      </c>
      <c r="E254" s="91" t="b">
        <v>0</v>
      </c>
      <c r="F254" s="91" t="b">
        <v>0</v>
      </c>
      <c r="G254" s="91" t="b">
        <v>0</v>
      </c>
    </row>
    <row r="255" spans="1:7" ht="15">
      <c r="A255" s="91" t="s">
        <v>1025</v>
      </c>
      <c r="B255" s="91">
        <v>2</v>
      </c>
      <c r="C255" s="134">
        <v>0.003935032623058578</v>
      </c>
      <c r="D255" s="91" t="s">
        <v>671</v>
      </c>
      <c r="E255" s="91" t="b">
        <v>0</v>
      </c>
      <c r="F255" s="91" t="b">
        <v>0</v>
      </c>
      <c r="G255" s="91" t="b">
        <v>0</v>
      </c>
    </row>
    <row r="256" spans="1:7" ht="15">
      <c r="A256" s="91" t="s">
        <v>1026</v>
      </c>
      <c r="B256" s="91">
        <v>2</v>
      </c>
      <c r="C256" s="134">
        <v>0.003935032623058578</v>
      </c>
      <c r="D256" s="91" t="s">
        <v>671</v>
      </c>
      <c r="E256" s="91" t="b">
        <v>0</v>
      </c>
      <c r="F256" s="91" t="b">
        <v>0</v>
      </c>
      <c r="G256" s="91" t="b">
        <v>0</v>
      </c>
    </row>
    <row r="257" spans="1:7" ht="15">
      <c r="A257" s="91" t="s">
        <v>1022</v>
      </c>
      <c r="B257" s="91">
        <v>2</v>
      </c>
      <c r="C257" s="134">
        <v>0.003935032623058578</v>
      </c>
      <c r="D257" s="91" t="s">
        <v>671</v>
      </c>
      <c r="E257" s="91" t="b">
        <v>0</v>
      </c>
      <c r="F257" s="91" t="b">
        <v>0</v>
      </c>
      <c r="G257" s="91" t="b">
        <v>0</v>
      </c>
    </row>
    <row r="258" spans="1:7" ht="15">
      <c r="A258" s="91" t="s">
        <v>971</v>
      </c>
      <c r="B258" s="91">
        <v>2</v>
      </c>
      <c r="C258" s="134">
        <v>0.003935032623058578</v>
      </c>
      <c r="D258" s="91" t="s">
        <v>671</v>
      </c>
      <c r="E258" s="91" t="b">
        <v>1</v>
      </c>
      <c r="F258" s="91" t="b">
        <v>0</v>
      </c>
      <c r="G258" s="91" t="b">
        <v>0</v>
      </c>
    </row>
    <row r="259" spans="1:7" ht="15">
      <c r="A259" s="91" t="s">
        <v>972</v>
      </c>
      <c r="B259" s="91">
        <v>2</v>
      </c>
      <c r="C259" s="134">
        <v>0.003935032623058578</v>
      </c>
      <c r="D259" s="91" t="s">
        <v>671</v>
      </c>
      <c r="E259" s="91" t="b">
        <v>1</v>
      </c>
      <c r="F259" s="91" t="b">
        <v>0</v>
      </c>
      <c r="G259" s="91" t="b">
        <v>0</v>
      </c>
    </row>
    <row r="260" spans="1:7" ht="15">
      <c r="A260" s="91" t="s">
        <v>974</v>
      </c>
      <c r="B260" s="91">
        <v>2</v>
      </c>
      <c r="C260" s="134">
        <v>0.003935032623058578</v>
      </c>
      <c r="D260" s="91" t="s">
        <v>671</v>
      </c>
      <c r="E260" s="91" t="b">
        <v>0</v>
      </c>
      <c r="F260" s="91" t="b">
        <v>0</v>
      </c>
      <c r="G260" s="91" t="b">
        <v>0</v>
      </c>
    </row>
    <row r="261" spans="1:7" ht="15">
      <c r="A261" s="91" t="s">
        <v>942</v>
      </c>
      <c r="B261" s="91">
        <v>2</v>
      </c>
      <c r="C261" s="134">
        <v>0.003935032623058578</v>
      </c>
      <c r="D261" s="91" t="s">
        <v>671</v>
      </c>
      <c r="E261" s="91" t="b">
        <v>0</v>
      </c>
      <c r="F261" s="91" t="b">
        <v>0</v>
      </c>
      <c r="G261" s="91" t="b">
        <v>0</v>
      </c>
    </row>
    <row r="262" spans="1:7" ht="15">
      <c r="A262" s="91" t="s">
        <v>1027</v>
      </c>
      <c r="B262" s="91">
        <v>2</v>
      </c>
      <c r="C262" s="134">
        <v>0.003935032623058578</v>
      </c>
      <c r="D262" s="91" t="s">
        <v>671</v>
      </c>
      <c r="E262" s="91" t="b">
        <v>0</v>
      </c>
      <c r="F262" s="91" t="b">
        <v>0</v>
      </c>
      <c r="G262" s="91" t="b">
        <v>0</v>
      </c>
    </row>
    <row r="263" spans="1:7" ht="15">
      <c r="A263" s="91" t="s">
        <v>940</v>
      </c>
      <c r="B263" s="91">
        <v>2</v>
      </c>
      <c r="C263" s="134">
        <v>0.003935032623058578</v>
      </c>
      <c r="D263" s="91" t="s">
        <v>671</v>
      </c>
      <c r="E263" s="91" t="b">
        <v>0</v>
      </c>
      <c r="F263" s="91" t="b">
        <v>0</v>
      </c>
      <c r="G263" s="91" t="b">
        <v>0</v>
      </c>
    </row>
    <row r="264" spans="1:7" ht="15">
      <c r="A264" s="91" t="s">
        <v>944</v>
      </c>
      <c r="B264" s="91">
        <v>2</v>
      </c>
      <c r="C264" s="134">
        <v>0.003935032623058578</v>
      </c>
      <c r="D264" s="91" t="s">
        <v>671</v>
      </c>
      <c r="E264" s="91" t="b">
        <v>0</v>
      </c>
      <c r="F264" s="91" t="b">
        <v>0</v>
      </c>
      <c r="G264" s="91" t="b">
        <v>0</v>
      </c>
    </row>
    <row r="265" spans="1:7" ht="15">
      <c r="A265" s="91" t="s">
        <v>1003</v>
      </c>
      <c r="B265" s="91">
        <v>2</v>
      </c>
      <c r="C265" s="134">
        <v>0.003935032623058578</v>
      </c>
      <c r="D265" s="91" t="s">
        <v>671</v>
      </c>
      <c r="E265" s="91" t="b">
        <v>0</v>
      </c>
      <c r="F265" s="91" t="b">
        <v>0</v>
      </c>
      <c r="G265" s="91" t="b">
        <v>0</v>
      </c>
    </row>
    <row r="266" spans="1:7" ht="15">
      <c r="A266" s="91" t="s">
        <v>1004</v>
      </c>
      <c r="B266" s="91">
        <v>2</v>
      </c>
      <c r="C266" s="134">
        <v>0.003935032623058578</v>
      </c>
      <c r="D266" s="91" t="s">
        <v>671</v>
      </c>
      <c r="E266" s="91" t="b">
        <v>0</v>
      </c>
      <c r="F266" s="91" t="b">
        <v>0</v>
      </c>
      <c r="G266" s="91" t="b">
        <v>0</v>
      </c>
    </row>
    <row r="267" spans="1:7" ht="15">
      <c r="A267" s="91" t="s">
        <v>1005</v>
      </c>
      <c r="B267" s="91">
        <v>2</v>
      </c>
      <c r="C267" s="134">
        <v>0.003935032623058578</v>
      </c>
      <c r="D267" s="91" t="s">
        <v>671</v>
      </c>
      <c r="E267" s="91" t="b">
        <v>0</v>
      </c>
      <c r="F267" s="91" t="b">
        <v>0</v>
      </c>
      <c r="G267" s="91" t="b">
        <v>0</v>
      </c>
    </row>
    <row r="268" spans="1:7" ht="15">
      <c r="A268" s="91" t="s">
        <v>1006</v>
      </c>
      <c r="B268" s="91">
        <v>2</v>
      </c>
      <c r="C268" s="134">
        <v>0.003935032623058578</v>
      </c>
      <c r="D268" s="91" t="s">
        <v>671</v>
      </c>
      <c r="E268" s="91" t="b">
        <v>0</v>
      </c>
      <c r="F268" s="91" t="b">
        <v>0</v>
      </c>
      <c r="G268" s="91" t="b">
        <v>0</v>
      </c>
    </row>
    <row r="269" spans="1:7" ht="15">
      <c r="A269" s="91" t="s">
        <v>1007</v>
      </c>
      <c r="B269" s="91">
        <v>2</v>
      </c>
      <c r="C269" s="134">
        <v>0.003935032623058578</v>
      </c>
      <c r="D269" s="91" t="s">
        <v>671</v>
      </c>
      <c r="E269" s="91" t="b">
        <v>1</v>
      </c>
      <c r="F269" s="91" t="b">
        <v>0</v>
      </c>
      <c r="G269" s="91" t="b">
        <v>0</v>
      </c>
    </row>
    <row r="270" spans="1:7" ht="15">
      <c r="A270" s="91" t="s">
        <v>1008</v>
      </c>
      <c r="B270" s="91">
        <v>2</v>
      </c>
      <c r="C270" s="134">
        <v>0.003935032623058578</v>
      </c>
      <c r="D270" s="91" t="s">
        <v>671</v>
      </c>
      <c r="E270" s="91" t="b">
        <v>0</v>
      </c>
      <c r="F270" s="91" t="b">
        <v>0</v>
      </c>
      <c r="G270" s="91" t="b">
        <v>0</v>
      </c>
    </row>
    <row r="271" spans="1:7" ht="15">
      <c r="A271" s="91" t="s">
        <v>1009</v>
      </c>
      <c r="B271" s="91">
        <v>2</v>
      </c>
      <c r="C271" s="134">
        <v>0.003935032623058578</v>
      </c>
      <c r="D271" s="91" t="s">
        <v>671</v>
      </c>
      <c r="E271" s="91" t="b">
        <v>0</v>
      </c>
      <c r="F271" s="91" t="b">
        <v>0</v>
      </c>
      <c r="G271" s="91" t="b">
        <v>0</v>
      </c>
    </row>
    <row r="272" spans="1:7" ht="15">
      <c r="A272" s="91" t="s">
        <v>1010</v>
      </c>
      <c r="B272" s="91">
        <v>2</v>
      </c>
      <c r="C272" s="134">
        <v>0.003935032623058578</v>
      </c>
      <c r="D272" s="91" t="s">
        <v>671</v>
      </c>
      <c r="E272" s="91" t="b">
        <v>0</v>
      </c>
      <c r="F272" s="91" t="b">
        <v>0</v>
      </c>
      <c r="G272" s="91" t="b">
        <v>0</v>
      </c>
    </row>
    <row r="273" spans="1:7" ht="15">
      <c r="A273" s="91" t="s">
        <v>1011</v>
      </c>
      <c r="B273" s="91">
        <v>2</v>
      </c>
      <c r="C273" s="134">
        <v>0.003935032623058578</v>
      </c>
      <c r="D273" s="91" t="s">
        <v>671</v>
      </c>
      <c r="E273" s="91" t="b">
        <v>0</v>
      </c>
      <c r="F273" s="91" t="b">
        <v>0</v>
      </c>
      <c r="G273" s="91" t="b">
        <v>0</v>
      </c>
    </row>
    <row r="274" spans="1:7" ht="15">
      <c r="A274" s="91" t="s">
        <v>1012</v>
      </c>
      <c r="B274" s="91">
        <v>2</v>
      </c>
      <c r="C274" s="134">
        <v>0.003935032623058578</v>
      </c>
      <c r="D274" s="91" t="s">
        <v>671</v>
      </c>
      <c r="E274" s="91" t="b">
        <v>0</v>
      </c>
      <c r="F274" s="91" t="b">
        <v>0</v>
      </c>
      <c r="G274" s="91" t="b">
        <v>0</v>
      </c>
    </row>
    <row r="275" spans="1:7" ht="15">
      <c r="A275" s="91" t="s">
        <v>1013</v>
      </c>
      <c r="B275" s="91">
        <v>2</v>
      </c>
      <c r="C275" s="134">
        <v>0.003935032623058578</v>
      </c>
      <c r="D275" s="91" t="s">
        <v>671</v>
      </c>
      <c r="E275" s="91" t="b">
        <v>0</v>
      </c>
      <c r="F275" s="91" t="b">
        <v>0</v>
      </c>
      <c r="G275" s="91" t="b">
        <v>0</v>
      </c>
    </row>
    <row r="276" spans="1:7" ht="15">
      <c r="A276" s="91" t="s">
        <v>1014</v>
      </c>
      <c r="B276" s="91">
        <v>2</v>
      </c>
      <c r="C276" s="134">
        <v>0.003935032623058578</v>
      </c>
      <c r="D276" s="91" t="s">
        <v>671</v>
      </c>
      <c r="E276" s="91" t="b">
        <v>0</v>
      </c>
      <c r="F276" s="91" t="b">
        <v>0</v>
      </c>
      <c r="G276" s="91" t="b">
        <v>0</v>
      </c>
    </row>
    <row r="277" spans="1:7" ht="15">
      <c r="A277" s="91" t="s">
        <v>1015</v>
      </c>
      <c r="B277" s="91">
        <v>2</v>
      </c>
      <c r="C277" s="134">
        <v>0.003935032623058578</v>
      </c>
      <c r="D277" s="91" t="s">
        <v>671</v>
      </c>
      <c r="E277" s="91" t="b">
        <v>0</v>
      </c>
      <c r="F277" s="91" t="b">
        <v>0</v>
      </c>
      <c r="G277" s="91" t="b">
        <v>0</v>
      </c>
    </row>
    <row r="278" spans="1:7" ht="15">
      <c r="A278" s="91" t="s">
        <v>1016</v>
      </c>
      <c r="B278" s="91">
        <v>2</v>
      </c>
      <c r="C278" s="134">
        <v>0.003935032623058578</v>
      </c>
      <c r="D278" s="91" t="s">
        <v>671</v>
      </c>
      <c r="E278" s="91" t="b">
        <v>0</v>
      </c>
      <c r="F278" s="91" t="b">
        <v>0</v>
      </c>
      <c r="G278" s="91" t="b">
        <v>0</v>
      </c>
    </row>
    <row r="279" spans="1:7" ht="15">
      <c r="A279" s="91" t="s">
        <v>1017</v>
      </c>
      <c r="B279" s="91">
        <v>2</v>
      </c>
      <c r="C279" s="134">
        <v>0.003935032623058578</v>
      </c>
      <c r="D279" s="91" t="s">
        <v>671</v>
      </c>
      <c r="E279" s="91" t="b">
        <v>0</v>
      </c>
      <c r="F279" s="91" t="b">
        <v>0</v>
      </c>
      <c r="G279" s="91" t="b">
        <v>0</v>
      </c>
    </row>
    <row r="280" spans="1:7" ht="15">
      <c r="A280" s="91" t="s">
        <v>1018</v>
      </c>
      <c r="B280" s="91">
        <v>2</v>
      </c>
      <c r="C280" s="134">
        <v>0.003935032623058578</v>
      </c>
      <c r="D280" s="91" t="s">
        <v>671</v>
      </c>
      <c r="E280" s="91" t="b">
        <v>0</v>
      </c>
      <c r="F280" s="91" t="b">
        <v>0</v>
      </c>
      <c r="G280" s="91" t="b">
        <v>0</v>
      </c>
    </row>
    <row r="281" spans="1:7" ht="15">
      <c r="A281" s="91" t="s">
        <v>1019</v>
      </c>
      <c r="B281" s="91">
        <v>2</v>
      </c>
      <c r="C281" s="134">
        <v>0.003935032623058578</v>
      </c>
      <c r="D281" s="91" t="s">
        <v>671</v>
      </c>
      <c r="E281" s="91" t="b">
        <v>0</v>
      </c>
      <c r="F281" s="91" t="b">
        <v>0</v>
      </c>
      <c r="G281" s="91" t="b">
        <v>0</v>
      </c>
    </row>
    <row r="282" spans="1:7" ht="15">
      <c r="A282" s="91" t="s">
        <v>1020</v>
      </c>
      <c r="B282" s="91">
        <v>2</v>
      </c>
      <c r="C282" s="134">
        <v>0.003935032623058578</v>
      </c>
      <c r="D282" s="91" t="s">
        <v>671</v>
      </c>
      <c r="E282" s="91" t="b">
        <v>0</v>
      </c>
      <c r="F282" s="91" t="b">
        <v>0</v>
      </c>
      <c r="G282" s="91" t="b">
        <v>0</v>
      </c>
    </row>
    <row r="283" spans="1:7" ht="15">
      <c r="A283" s="91" t="s">
        <v>996</v>
      </c>
      <c r="B283" s="91">
        <v>2</v>
      </c>
      <c r="C283" s="134">
        <v>0.003935032623058578</v>
      </c>
      <c r="D283" s="91" t="s">
        <v>671</v>
      </c>
      <c r="E283" s="91" t="b">
        <v>1</v>
      </c>
      <c r="F283" s="91" t="b">
        <v>0</v>
      </c>
      <c r="G283" s="91" t="b">
        <v>0</v>
      </c>
    </row>
    <row r="284" spans="1:7" ht="15">
      <c r="A284" s="91" t="s">
        <v>997</v>
      </c>
      <c r="B284" s="91">
        <v>2</v>
      </c>
      <c r="C284" s="134">
        <v>0.003935032623058578</v>
      </c>
      <c r="D284" s="91" t="s">
        <v>671</v>
      </c>
      <c r="E284" s="91" t="b">
        <v>0</v>
      </c>
      <c r="F284" s="91" t="b">
        <v>0</v>
      </c>
      <c r="G284" s="91" t="b">
        <v>0</v>
      </c>
    </row>
    <row r="285" spans="1:7" ht="15">
      <c r="A285" s="91" t="s">
        <v>998</v>
      </c>
      <c r="B285" s="91">
        <v>2</v>
      </c>
      <c r="C285" s="134">
        <v>0.003935032623058578</v>
      </c>
      <c r="D285" s="91" t="s">
        <v>671</v>
      </c>
      <c r="E285" s="91" t="b">
        <v>0</v>
      </c>
      <c r="F285" s="91" t="b">
        <v>0</v>
      </c>
      <c r="G285" s="91" t="b">
        <v>0</v>
      </c>
    </row>
    <row r="286" spans="1:7" ht="15">
      <c r="A286" s="91" t="s">
        <v>999</v>
      </c>
      <c r="B286" s="91">
        <v>2</v>
      </c>
      <c r="C286" s="134">
        <v>0.003935032623058578</v>
      </c>
      <c r="D286" s="91" t="s">
        <v>671</v>
      </c>
      <c r="E286" s="91" t="b">
        <v>0</v>
      </c>
      <c r="F286" s="91" t="b">
        <v>0</v>
      </c>
      <c r="G286" s="91" t="b">
        <v>0</v>
      </c>
    </row>
    <row r="287" spans="1:7" ht="15">
      <c r="A287" s="91" t="s">
        <v>1000</v>
      </c>
      <c r="B287" s="91">
        <v>2</v>
      </c>
      <c r="C287" s="134">
        <v>0.003935032623058578</v>
      </c>
      <c r="D287" s="91" t="s">
        <v>671</v>
      </c>
      <c r="E287" s="91" t="b">
        <v>0</v>
      </c>
      <c r="F287" s="91" t="b">
        <v>0</v>
      </c>
      <c r="G287" s="91" t="b">
        <v>0</v>
      </c>
    </row>
    <row r="288" spans="1:7" ht="15">
      <c r="A288" s="91" t="s">
        <v>1001</v>
      </c>
      <c r="B288" s="91">
        <v>2</v>
      </c>
      <c r="C288" s="134">
        <v>0.003935032623058578</v>
      </c>
      <c r="D288" s="91" t="s">
        <v>671</v>
      </c>
      <c r="E288" s="91" t="b">
        <v>0</v>
      </c>
      <c r="F288" s="91" t="b">
        <v>0</v>
      </c>
      <c r="G288" s="91" t="b">
        <v>0</v>
      </c>
    </row>
    <row r="289" spans="1:7" ht="15">
      <c r="A289" s="91" t="s">
        <v>1023</v>
      </c>
      <c r="B289" s="91">
        <v>2</v>
      </c>
      <c r="C289" s="134">
        <v>0.003935032623058578</v>
      </c>
      <c r="D289" s="91" t="s">
        <v>671</v>
      </c>
      <c r="E289" s="91" t="b">
        <v>0</v>
      </c>
      <c r="F289" s="91" t="b">
        <v>0</v>
      </c>
      <c r="G289" s="91" t="b">
        <v>0</v>
      </c>
    </row>
    <row r="290" spans="1:7" ht="15">
      <c r="A290" s="91" t="s">
        <v>990</v>
      </c>
      <c r="B290" s="91">
        <v>2</v>
      </c>
      <c r="C290" s="134">
        <v>0.003935032623058578</v>
      </c>
      <c r="D290" s="91" t="s">
        <v>671</v>
      </c>
      <c r="E290" s="91" t="b">
        <v>0</v>
      </c>
      <c r="F290" s="91" t="b">
        <v>0</v>
      </c>
      <c r="G290" s="91" t="b">
        <v>0</v>
      </c>
    </row>
    <row r="291" spans="1:7" ht="15">
      <c r="A291" s="91" t="s">
        <v>991</v>
      </c>
      <c r="B291" s="91">
        <v>2</v>
      </c>
      <c r="C291" s="134">
        <v>0.003935032623058578</v>
      </c>
      <c r="D291" s="91" t="s">
        <v>671</v>
      </c>
      <c r="E291" s="91" t="b">
        <v>0</v>
      </c>
      <c r="F291" s="91" t="b">
        <v>0</v>
      </c>
      <c r="G291" s="91" t="b">
        <v>0</v>
      </c>
    </row>
    <row r="292" spans="1:7" ht="15">
      <c r="A292" s="91" t="s">
        <v>992</v>
      </c>
      <c r="B292" s="91">
        <v>2</v>
      </c>
      <c r="C292" s="134">
        <v>0.003935032623058578</v>
      </c>
      <c r="D292" s="91" t="s">
        <v>671</v>
      </c>
      <c r="E292" s="91" t="b">
        <v>0</v>
      </c>
      <c r="F292" s="91" t="b">
        <v>0</v>
      </c>
      <c r="G292" s="91" t="b">
        <v>0</v>
      </c>
    </row>
    <row r="293" spans="1:7" ht="15">
      <c r="A293" s="91" t="s">
        <v>993</v>
      </c>
      <c r="B293" s="91">
        <v>2</v>
      </c>
      <c r="C293" s="134">
        <v>0.003935032623058578</v>
      </c>
      <c r="D293" s="91" t="s">
        <v>671</v>
      </c>
      <c r="E293" s="91" t="b">
        <v>0</v>
      </c>
      <c r="F293" s="91" t="b">
        <v>0</v>
      </c>
      <c r="G293" s="91" t="b">
        <v>0</v>
      </c>
    </row>
    <row r="294" spans="1:7" ht="15">
      <c r="A294" s="91" t="s">
        <v>941</v>
      </c>
      <c r="B294" s="91">
        <v>2</v>
      </c>
      <c r="C294" s="134">
        <v>0.003935032623058578</v>
      </c>
      <c r="D294" s="91" t="s">
        <v>671</v>
      </c>
      <c r="E294" s="91" t="b">
        <v>0</v>
      </c>
      <c r="F294" s="91" t="b">
        <v>0</v>
      </c>
      <c r="G294" s="91" t="b">
        <v>0</v>
      </c>
    </row>
    <row r="295" spans="1:7" ht="15">
      <c r="A295" s="91" t="s">
        <v>1021</v>
      </c>
      <c r="B295" s="91">
        <v>2</v>
      </c>
      <c r="C295" s="134">
        <v>0.004918790778823222</v>
      </c>
      <c r="D295" s="91" t="s">
        <v>671</v>
      </c>
      <c r="E295" s="91" t="b">
        <v>0</v>
      </c>
      <c r="F295" s="91" t="b">
        <v>0</v>
      </c>
      <c r="G295" s="91" t="b">
        <v>0</v>
      </c>
    </row>
    <row r="296" spans="1:7" ht="15">
      <c r="A296" s="91" t="s">
        <v>970</v>
      </c>
      <c r="B296" s="91">
        <v>2</v>
      </c>
      <c r="C296" s="134">
        <v>0.003935032623058578</v>
      </c>
      <c r="D296" s="91" t="s">
        <v>671</v>
      </c>
      <c r="E296" s="91" t="b">
        <v>0</v>
      </c>
      <c r="F296" s="91" t="b">
        <v>0</v>
      </c>
      <c r="G296" s="91" t="b">
        <v>0</v>
      </c>
    </row>
    <row r="297" spans="1:7" ht="15">
      <c r="A297" s="91" t="s">
        <v>719</v>
      </c>
      <c r="B297" s="91">
        <v>2</v>
      </c>
      <c r="C297" s="134">
        <v>0.003935032623058578</v>
      </c>
      <c r="D297" s="91" t="s">
        <v>671</v>
      </c>
      <c r="E297" s="91" t="b">
        <v>0</v>
      </c>
      <c r="F297" s="91" t="b">
        <v>0</v>
      </c>
      <c r="G297" s="91" t="b">
        <v>0</v>
      </c>
    </row>
    <row r="298" spans="1:7" ht="15">
      <c r="A298" s="91" t="s">
        <v>928</v>
      </c>
      <c r="B298" s="91">
        <v>2</v>
      </c>
      <c r="C298" s="134">
        <v>0.003935032623058578</v>
      </c>
      <c r="D298" s="91" t="s">
        <v>671</v>
      </c>
      <c r="E298" s="91" t="b">
        <v>0</v>
      </c>
      <c r="F298" s="91" t="b">
        <v>0</v>
      </c>
      <c r="G298" s="91" t="b">
        <v>0</v>
      </c>
    </row>
    <row r="299" spans="1:7" ht="15">
      <c r="A299" s="91" t="s">
        <v>927</v>
      </c>
      <c r="B299" s="91">
        <v>2</v>
      </c>
      <c r="C299" s="134">
        <v>0.003935032623058578</v>
      </c>
      <c r="D299" s="91" t="s">
        <v>671</v>
      </c>
      <c r="E299" s="91" t="b">
        <v>0</v>
      </c>
      <c r="F299" s="91" t="b">
        <v>0</v>
      </c>
      <c r="G299" s="91" t="b">
        <v>0</v>
      </c>
    </row>
    <row r="300" spans="1:7" ht="15">
      <c r="A300" s="91" t="s">
        <v>763</v>
      </c>
      <c r="B300" s="91">
        <v>2</v>
      </c>
      <c r="C300" s="134">
        <v>0.003935032623058578</v>
      </c>
      <c r="D300" s="91" t="s">
        <v>671</v>
      </c>
      <c r="E300" s="91" t="b">
        <v>0</v>
      </c>
      <c r="F300" s="91" t="b">
        <v>0</v>
      </c>
      <c r="G300" s="91" t="b">
        <v>0</v>
      </c>
    </row>
    <row r="301" spans="1:7" ht="15">
      <c r="A301" s="91" t="s">
        <v>765</v>
      </c>
      <c r="B301" s="91">
        <v>2</v>
      </c>
      <c r="C301" s="134">
        <v>0.003935032623058578</v>
      </c>
      <c r="D301" s="91" t="s">
        <v>671</v>
      </c>
      <c r="E301" s="91" t="b">
        <v>0</v>
      </c>
      <c r="F301" s="91" t="b">
        <v>0</v>
      </c>
      <c r="G301" s="91" t="b">
        <v>0</v>
      </c>
    </row>
    <row r="302" spans="1:7" ht="15">
      <c r="A302" s="91" t="s">
        <v>914</v>
      </c>
      <c r="B302" s="91">
        <v>2</v>
      </c>
      <c r="C302" s="134">
        <v>0.003935032623058578</v>
      </c>
      <c r="D302" s="91" t="s">
        <v>671</v>
      </c>
      <c r="E302" s="91" t="b">
        <v>0</v>
      </c>
      <c r="F302" s="91" t="b">
        <v>0</v>
      </c>
      <c r="G302" s="91" t="b">
        <v>0</v>
      </c>
    </row>
    <row r="303" spans="1:7" ht="15">
      <c r="A303" s="91" t="s">
        <v>762</v>
      </c>
      <c r="B303" s="91">
        <v>2</v>
      </c>
      <c r="C303" s="134">
        <v>0.004918790778823222</v>
      </c>
      <c r="D303" s="91" t="s">
        <v>671</v>
      </c>
      <c r="E303" s="91" t="b">
        <v>0</v>
      </c>
      <c r="F303" s="91" t="b">
        <v>0</v>
      </c>
      <c r="G303" s="91" t="b">
        <v>0</v>
      </c>
    </row>
    <row r="304" spans="1:7" ht="15">
      <c r="A304" s="91" t="s">
        <v>932</v>
      </c>
      <c r="B304" s="91">
        <v>2</v>
      </c>
      <c r="C304" s="134">
        <v>0.003935032623058578</v>
      </c>
      <c r="D304" s="91" t="s">
        <v>671</v>
      </c>
      <c r="E304" s="91" t="b">
        <v>0</v>
      </c>
      <c r="F304" s="91" t="b">
        <v>0</v>
      </c>
      <c r="G304" s="91" t="b">
        <v>0</v>
      </c>
    </row>
    <row r="305" spans="1:7" ht="15">
      <c r="A305" s="91" t="s">
        <v>222</v>
      </c>
      <c r="B305" s="91">
        <v>2</v>
      </c>
      <c r="C305" s="134">
        <v>0.003935032623058578</v>
      </c>
      <c r="D305" s="91" t="s">
        <v>671</v>
      </c>
      <c r="E305" s="91" t="b">
        <v>0</v>
      </c>
      <c r="F305" s="91" t="b">
        <v>0</v>
      </c>
      <c r="G305" s="91" t="b">
        <v>0</v>
      </c>
    </row>
    <row r="306" spans="1:7" ht="15">
      <c r="A306" s="91" t="s">
        <v>977</v>
      </c>
      <c r="B306" s="91">
        <v>2</v>
      </c>
      <c r="C306" s="134">
        <v>0.003935032623058578</v>
      </c>
      <c r="D306" s="91" t="s">
        <v>671</v>
      </c>
      <c r="E306" s="91" t="b">
        <v>0</v>
      </c>
      <c r="F306" s="91" t="b">
        <v>0</v>
      </c>
      <c r="G306" s="91" t="b">
        <v>0</v>
      </c>
    </row>
    <row r="307" spans="1:7" ht="15">
      <c r="A307" s="91" t="s">
        <v>978</v>
      </c>
      <c r="B307" s="91">
        <v>2</v>
      </c>
      <c r="C307" s="134">
        <v>0.003935032623058578</v>
      </c>
      <c r="D307" s="91" t="s">
        <v>671</v>
      </c>
      <c r="E307" s="91" t="b">
        <v>0</v>
      </c>
      <c r="F307" s="91" t="b">
        <v>0</v>
      </c>
      <c r="G307" s="91" t="b">
        <v>0</v>
      </c>
    </row>
    <row r="308" spans="1:7" ht="15">
      <c r="A308" s="91" t="s">
        <v>979</v>
      </c>
      <c r="B308" s="91">
        <v>2</v>
      </c>
      <c r="C308" s="134">
        <v>0.003935032623058578</v>
      </c>
      <c r="D308" s="91" t="s">
        <v>671</v>
      </c>
      <c r="E308" s="91" t="b">
        <v>0</v>
      </c>
      <c r="F308" s="91" t="b">
        <v>0</v>
      </c>
      <c r="G308" s="91" t="b">
        <v>0</v>
      </c>
    </row>
    <row r="309" spans="1:7" ht="15">
      <c r="A309" s="91" t="s">
        <v>980</v>
      </c>
      <c r="B309" s="91">
        <v>2</v>
      </c>
      <c r="C309" s="134">
        <v>0.003935032623058578</v>
      </c>
      <c r="D309" s="91" t="s">
        <v>671</v>
      </c>
      <c r="E309" s="91" t="b">
        <v>0</v>
      </c>
      <c r="F309" s="91" t="b">
        <v>0</v>
      </c>
      <c r="G309" s="91" t="b">
        <v>0</v>
      </c>
    </row>
    <row r="310" spans="1:7" ht="15">
      <c r="A310" s="91" t="s">
        <v>938</v>
      </c>
      <c r="B310" s="91">
        <v>2</v>
      </c>
      <c r="C310" s="134">
        <v>0.003935032623058578</v>
      </c>
      <c r="D310" s="91" t="s">
        <v>671</v>
      </c>
      <c r="E310" s="91" t="b">
        <v>0</v>
      </c>
      <c r="F310" s="91" t="b">
        <v>0</v>
      </c>
      <c r="G310" s="91" t="b">
        <v>0</v>
      </c>
    </row>
    <row r="311" spans="1:7" ht="15">
      <c r="A311" s="91" t="s">
        <v>981</v>
      </c>
      <c r="B311" s="91">
        <v>2</v>
      </c>
      <c r="C311" s="134">
        <v>0.003935032623058578</v>
      </c>
      <c r="D311" s="91" t="s">
        <v>671</v>
      </c>
      <c r="E311" s="91" t="b">
        <v>1</v>
      </c>
      <c r="F311" s="91" t="b">
        <v>0</v>
      </c>
      <c r="G311" s="91" t="b">
        <v>0</v>
      </c>
    </row>
    <row r="312" spans="1:7" ht="15">
      <c r="A312" s="91" t="s">
        <v>973</v>
      </c>
      <c r="B312" s="91">
        <v>2</v>
      </c>
      <c r="C312" s="134">
        <v>0.003935032623058578</v>
      </c>
      <c r="D312" s="91" t="s">
        <v>671</v>
      </c>
      <c r="E312" s="91" t="b">
        <v>0</v>
      </c>
      <c r="F312" s="91" t="b">
        <v>0</v>
      </c>
      <c r="G312" s="91" t="b">
        <v>0</v>
      </c>
    </row>
    <row r="313" spans="1:7" ht="15">
      <c r="A313" s="91" t="s">
        <v>969</v>
      </c>
      <c r="B313" s="91">
        <v>2</v>
      </c>
      <c r="C313" s="134">
        <v>0.004918790778823222</v>
      </c>
      <c r="D313" s="91" t="s">
        <v>671</v>
      </c>
      <c r="E313" s="91" t="b">
        <v>1</v>
      </c>
      <c r="F313" s="91" t="b">
        <v>0</v>
      </c>
      <c r="G313" s="91" t="b">
        <v>0</v>
      </c>
    </row>
    <row r="314" spans="1:7" ht="15">
      <c r="A314" s="91" t="s">
        <v>962</v>
      </c>
      <c r="B314" s="91">
        <v>2</v>
      </c>
      <c r="C314" s="134">
        <v>0.003935032623058578</v>
      </c>
      <c r="D314" s="91" t="s">
        <v>671</v>
      </c>
      <c r="E314" s="91" t="b">
        <v>0</v>
      </c>
      <c r="F314" s="91" t="b">
        <v>0</v>
      </c>
      <c r="G314" s="91" t="b">
        <v>0</v>
      </c>
    </row>
    <row r="315" spans="1:7" ht="15">
      <c r="A315" s="91" t="s">
        <v>963</v>
      </c>
      <c r="B315" s="91">
        <v>2</v>
      </c>
      <c r="C315" s="134">
        <v>0.003935032623058578</v>
      </c>
      <c r="D315" s="91" t="s">
        <v>671</v>
      </c>
      <c r="E315" s="91" t="b">
        <v>1</v>
      </c>
      <c r="F315" s="91" t="b">
        <v>0</v>
      </c>
      <c r="G315" s="91" t="b">
        <v>0</v>
      </c>
    </row>
    <row r="316" spans="1:7" ht="15">
      <c r="A316" s="91" t="s">
        <v>964</v>
      </c>
      <c r="B316" s="91">
        <v>2</v>
      </c>
      <c r="C316" s="134">
        <v>0.003935032623058578</v>
      </c>
      <c r="D316" s="91" t="s">
        <v>671</v>
      </c>
      <c r="E316" s="91" t="b">
        <v>0</v>
      </c>
      <c r="F316" s="91" t="b">
        <v>0</v>
      </c>
      <c r="G316" s="91" t="b">
        <v>0</v>
      </c>
    </row>
    <row r="317" spans="1:7" ht="15">
      <c r="A317" s="91" t="s">
        <v>965</v>
      </c>
      <c r="B317" s="91">
        <v>2</v>
      </c>
      <c r="C317" s="134">
        <v>0.003935032623058578</v>
      </c>
      <c r="D317" s="91" t="s">
        <v>671</v>
      </c>
      <c r="E317" s="91" t="b">
        <v>0</v>
      </c>
      <c r="F317" s="91" t="b">
        <v>1</v>
      </c>
      <c r="G317" s="91" t="b">
        <v>0</v>
      </c>
    </row>
    <row r="318" spans="1:7" ht="15">
      <c r="A318" s="91" t="s">
        <v>966</v>
      </c>
      <c r="B318" s="91">
        <v>2</v>
      </c>
      <c r="C318" s="134">
        <v>0.003935032623058578</v>
      </c>
      <c r="D318" s="91" t="s">
        <v>671</v>
      </c>
      <c r="E318" s="91" t="b">
        <v>0</v>
      </c>
      <c r="F318" s="91" t="b">
        <v>0</v>
      </c>
      <c r="G318" s="91" t="b">
        <v>0</v>
      </c>
    </row>
    <row r="319" spans="1:7" ht="15">
      <c r="A319" s="91" t="s">
        <v>967</v>
      </c>
      <c r="B319" s="91">
        <v>2</v>
      </c>
      <c r="C319" s="134">
        <v>0.003935032623058578</v>
      </c>
      <c r="D319" s="91" t="s">
        <v>671</v>
      </c>
      <c r="E319" s="91" t="b">
        <v>0</v>
      </c>
      <c r="F319" s="91" t="b">
        <v>0</v>
      </c>
      <c r="G319" s="91" t="b">
        <v>0</v>
      </c>
    </row>
    <row r="320" spans="1:7" ht="15">
      <c r="A320" s="91" t="s">
        <v>968</v>
      </c>
      <c r="B320" s="91">
        <v>2</v>
      </c>
      <c r="C320" s="134">
        <v>0.003935032623058578</v>
      </c>
      <c r="D320" s="91" t="s">
        <v>671</v>
      </c>
      <c r="E320" s="91" t="b">
        <v>1</v>
      </c>
      <c r="F320" s="91" t="b">
        <v>0</v>
      </c>
      <c r="G320" s="91" t="b">
        <v>0</v>
      </c>
    </row>
    <row r="321" spans="1:7" ht="15">
      <c r="A321" s="91" t="s">
        <v>1002</v>
      </c>
      <c r="B321" s="91">
        <v>2</v>
      </c>
      <c r="C321" s="134">
        <v>0.004918790778823222</v>
      </c>
      <c r="D321" s="91" t="s">
        <v>671</v>
      </c>
      <c r="E321" s="91" t="b">
        <v>0</v>
      </c>
      <c r="F321" s="91" t="b">
        <v>0</v>
      </c>
      <c r="G321" s="91" t="b">
        <v>0</v>
      </c>
    </row>
    <row r="322" spans="1:7" ht="15">
      <c r="A322" s="91" t="s">
        <v>221</v>
      </c>
      <c r="B322" s="91">
        <v>4</v>
      </c>
      <c r="C322" s="134">
        <v>0</v>
      </c>
      <c r="D322" s="91" t="s">
        <v>672</v>
      </c>
      <c r="E322" s="91" t="b">
        <v>0</v>
      </c>
      <c r="F322" s="91" t="b">
        <v>0</v>
      </c>
      <c r="G322" s="91" t="b">
        <v>0</v>
      </c>
    </row>
    <row r="323" spans="1:7" ht="15">
      <c r="A323" s="91" t="s">
        <v>752</v>
      </c>
      <c r="B323" s="91">
        <v>3</v>
      </c>
      <c r="C323" s="134">
        <v>0.008518550223293177</v>
      </c>
      <c r="D323" s="91" t="s">
        <v>672</v>
      </c>
      <c r="E323" s="91" t="b">
        <v>0</v>
      </c>
      <c r="F323" s="91" t="b">
        <v>0</v>
      </c>
      <c r="G323" s="91" t="b">
        <v>0</v>
      </c>
    </row>
    <row r="324" spans="1:7" ht="15">
      <c r="A324" s="91" t="s">
        <v>753</v>
      </c>
      <c r="B324" s="91">
        <v>3</v>
      </c>
      <c r="C324" s="134">
        <v>0.008518550223293177</v>
      </c>
      <c r="D324" s="91" t="s">
        <v>672</v>
      </c>
      <c r="E324" s="91" t="b">
        <v>0</v>
      </c>
      <c r="F324" s="91" t="b">
        <v>0</v>
      </c>
      <c r="G324" s="91" t="b">
        <v>0</v>
      </c>
    </row>
    <row r="325" spans="1:7" ht="15">
      <c r="A325" s="91" t="s">
        <v>224</v>
      </c>
      <c r="B325" s="91">
        <v>3</v>
      </c>
      <c r="C325" s="134">
        <v>0.008518550223293177</v>
      </c>
      <c r="D325" s="91" t="s">
        <v>672</v>
      </c>
      <c r="E325" s="91" t="b">
        <v>0</v>
      </c>
      <c r="F325" s="91" t="b">
        <v>0</v>
      </c>
      <c r="G325" s="91" t="b">
        <v>0</v>
      </c>
    </row>
    <row r="326" spans="1:7" ht="15">
      <c r="A326" s="91" t="s">
        <v>754</v>
      </c>
      <c r="B326" s="91">
        <v>2</v>
      </c>
      <c r="C326" s="134">
        <v>0.013683181621090055</v>
      </c>
      <c r="D326" s="91" t="s">
        <v>672</v>
      </c>
      <c r="E326" s="91" t="b">
        <v>0</v>
      </c>
      <c r="F326" s="91" t="b">
        <v>0</v>
      </c>
      <c r="G326" s="91" t="b">
        <v>0</v>
      </c>
    </row>
    <row r="327" spans="1:7" ht="15">
      <c r="A327" s="91" t="s">
        <v>730</v>
      </c>
      <c r="B327" s="91">
        <v>2</v>
      </c>
      <c r="C327" s="134">
        <v>0.013683181621090055</v>
      </c>
      <c r="D327" s="91" t="s">
        <v>672</v>
      </c>
      <c r="E327" s="91" t="b">
        <v>0</v>
      </c>
      <c r="F327" s="91" t="b">
        <v>0</v>
      </c>
      <c r="G327" s="91" t="b">
        <v>0</v>
      </c>
    </row>
    <row r="328" spans="1:7" ht="15">
      <c r="A328" s="91" t="s">
        <v>755</v>
      </c>
      <c r="B328" s="91">
        <v>2</v>
      </c>
      <c r="C328" s="134">
        <v>0.013683181621090055</v>
      </c>
      <c r="D328" s="91" t="s">
        <v>672</v>
      </c>
      <c r="E328" s="91" t="b">
        <v>0</v>
      </c>
      <c r="F328" s="91" t="b">
        <v>0</v>
      </c>
      <c r="G328" s="91" t="b">
        <v>0</v>
      </c>
    </row>
    <row r="329" spans="1:7" ht="15">
      <c r="A329" s="91" t="s">
        <v>756</v>
      </c>
      <c r="B329" s="91">
        <v>2</v>
      </c>
      <c r="C329" s="134">
        <v>0.013683181621090055</v>
      </c>
      <c r="D329" s="91" t="s">
        <v>672</v>
      </c>
      <c r="E329" s="91" t="b">
        <v>0</v>
      </c>
      <c r="F329" s="91" t="b">
        <v>0</v>
      </c>
      <c r="G329" s="91" t="b">
        <v>0</v>
      </c>
    </row>
    <row r="330" spans="1:7" ht="15">
      <c r="A330" s="91" t="s">
        <v>757</v>
      </c>
      <c r="B330" s="91">
        <v>2</v>
      </c>
      <c r="C330" s="134">
        <v>0.013683181621090055</v>
      </c>
      <c r="D330" s="91" t="s">
        <v>672</v>
      </c>
      <c r="E330" s="91" t="b">
        <v>0</v>
      </c>
      <c r="F330" s="91" t="b">
        <v>0</v>
      </c>
      <c r="G330" s="91" t="b">
        <v>0</v>
      </c>
    </row>
    <row r="331" spans="1:7" ht="15">
      <c r="A331" s="91" t="s">
        <v>758</v>
      </c>
      <c r="B331" s="91">
        <v>2</v>
      </c>
      <c r="C331" s="134">
        <v>0.013683181621090055</v>
      </c>
      <c r="D331" s="91" t="s">
        <v>672</v>
      </c>
      <c r="E331" s="91" t="b">
        <v>0</v>
      </c>
      <c r="F331" s="91" t="b">
        <v>0</v>
      </c>
      <c r="G331" s="91" t="b">
        <v>0</v>
      </c>
    </row>
    <row r="332" spans="1:7" ht="15">
      <c r="A332" s="91" t="s">
        <v>976</v>
      </c>
      <c r="B332" s="91">
        <v>2</v>
      </c>
      <c r="C332" s="134">
        <v>0.013683181621090055</v>
      </c>
      <c r="D332" s="91" t="s">
        <v>672</v>
      </c>
      <c r="E332" s="91" t="b">
        <v>0</v>
      </c>
      <c r="F332" s="91" t="b">
        <v>0</v>
      </c>
      <c r="G332" s="91" t="b">
        <v>0</v>
      </c>
    </row>
    <row r="333" spans="1:7" ht="15">
      <c r="A333" s="91" t="s">
        <v>221</v>
      </c>
      <c r="B333" s="91">
        <v>5</v>
      </c>
      <c r="C333" s="134">
        <v>0</v>
      </c>
      <c r="D333" s="91" t="s">
        <v>673</v>
      </c>
      <c r="E333" s="91" t="b">
        <v>0</v>
      </c>
      <c r="F333" s="91" t="b">
        <v>0</v>
      </c>
      <c r="G333" s="91" t="b">
        <v>0</v>
      </c>
    </row>
    <row r="334" spans="1:7" ht="15">
      <c r="A334" s="91" t="s">
        <v>760</v>
      </c>
      <c r="B334" s="91">
        <v>4</v>
      </c>
      <c r="C334" s="134">
        <v>0.006354754951347962</v>
      </c>
      <c r="D334" s="91" t="s">
        <v>673</v>
      </c>
      <c r="E334" s="91" t="b">
        <v>0</v>
      </c>
      <c r="F334" s="91" t="b">
        <v>0</v>
      </c>
      <c r="G334" s="91" t="b">
        <v>0</v>
      </c>
    </row>
    <row r="335" spans="1:7" ht="15">
      <c r="A335" s="91" t="s">
        <v>220</v>
      </c>
      <c r="B335" s="91">
        <v>3</v>
      </c>
      <c r="C335" s="134">
        <v>0.010910594243427364</v>
      </c>
      <c r="D335" s="91" t="s">
        <v>673</v>
      </c>
      <c r="E335" s="91" t="b">
        <v>0</v>
      </c>
      <c r="F335" s="91" t="b">
        <v>0</v>
      </c>
      <c r="G335" s="91" t="b">
        <v>0</v>
      </c>
    </row>
    <row r="336" spans="1:7" ht="15">
      <c r="A336" s="91" t="s">
        <v>761</v>
      </c>
      <c r="B336" s="91">
        <v>2</v>
      </c>
      <c r="C336" s="134">
        <v>0.0130472133990832</v>
      </c>
      <c r="D336" s="91" t="s">
        <v>673</v>
      </c>
      <c r="E336" s="91" t="b">
        <v>0</v>
      </c>
      <c r="F336" s="91" t="b">
        <v>0</v>
      </c>
      <c r="G336" s="91" t="b">
        <v>0</v>
      </c>
    </row>
    <row r="337" spans="1:7" ht="15">
      <c r="A337" s="91" t="s">
        <v>762</v>
      </c>
      <c r="B337" s="91">
        <v>2</v>
      </c>
      <c r="C337" s="134">
        <v>0.022917049322492423</v>
      </c>
      <c r="D337" s="91" t="s">
        <v>673</v>
      </c>
      <c r="E337" s="91" t="b">
        <v>0</v>
      </c>
      <c r="F337" s="91" t="b">
        <v>0</v>
      </c>
      <c r="G337" s="91" t="b">
        <v>0</v>
      </c>
    </row>
    <row r="338" spans="1:7" ht="15">
      <c r="A338" s="91" t="s">
        <v>763</v>
      </c>
      <c r="B338" s="91">
        <v>2</v>
      </c>
      <c r="C338" s="134">
        <v>0.0130472133990832</v>
      </c>
      <c r="D338" s="91" t="s">
        <v>673</v>
      </c>
      <c r="E338" s="91" t="b">
        <v>0</v>
      </c>
      <c r="F338" s="91" t="b">
        <v>0</v>
      </c>
      <c r="G338" s="91" t="b">
        <v>0</v>
      </c>
    </row>
    <row r="339" spans="1:7" ht="15">
      <c r="A339" s="91" t="s">
        <v>764</v>
      </c>
      <c r="B339" s="91">
        <v>2</v>
      </c>
      <c r="C339" s="134">
        <v>0.0130472133990832</v>
      </c>
      <c r="D339" s="91" t="s">
        <v>673</v>
      </c>
      <c r="E339" s="91" t="b">
        <v>0</v>
      </c>
      <c r="F339" s="91" t="b">
        <v>0</v>
      </c>
      <c r="G339" s="91" t="b">
        <v>0</v>
      </c>
    </row>
    <row r="340" spans="1:7" ht="15">
      <c r="A340" s="91" t="s">
        <v>765</v>
      </c>
      <c r="B340" s="91">
        <v>2</v>
      </c>
      <c r="C340" s="134">
        <v>0.0130472133990832</v>
      </c>
      <c r="D340" s="91" t="s">
        <v>673</v>
      </c>
      <c r="E340" s="91" t="b">
        <v>0</v>
      </c>
      <c r="F340" s="91" t="b">
        <v>0</v>
      </c>
      <c r="G340" s="91" t="b">
        <v>0</v>
      </c>
    </row>
    <row r="341" spans="1:7" ht="15">
      <c r="A341" s="91" t="s">
        <v>744</v>
      </c>
      <c r="B341" s="91">
        <v>2</v>
      </c>
      <c r="C341" s="134">
        <v>0.0130472133990832</v>
      </c>
      <c r="D341" s="91" t="s">
        <v>673</v>
      </c>
      <c r="E341" s="91" t="b">
        <v>0</v>
      </c>
      <c r="F341" s="91" t="b">
        <v>0</v>
      </c>
      <c r="G341" s="91" t="b">
        <v>0</v>
      </c>
    </row>
    <row r="342" spans="1:7" ht="15">
      <c r="A342" s="91" t="s">
        <v>766</v>
      </c>
      <c r="B342" s="91">
        <v>2</v>
      </c>
      <c r="C342" s="134">
        <v>0.0130472133990832</v>
      </c>
      <c r="D342" s="91" t="s">
        <v>673</v>
      </c>
      <c r="E342" s="91" t="b">
        <v>0</v>
      </c>
      <c r="F342" s="91" t="b">
        <v>0</v>
      </c>
      <c r="G342" s="91" t="b">
        <v>0</v>
      </c>
    </row>
    <row r="343" spans="1:7" ht="15">
      <c r="A343" s="91" t="s">
        <v>914</v>
      </c>
      <c r="B343" s="91">
        <v>2</v>
      </c>
      <c r="C343" s="134">
        <v>0.0130472133990832</v>
      </c>
      <c r="D343" s="91" t="s">
        <v>673</v>
      </c>
      <c r="E343" s="91" t="b">
        <v>0</v>
      </c>
      <c r="F343" s="91" t="b">
        <v>0</v>
      </c>
      <c r="G343" s="91" t="b">
        <v>0</v>
      </c>
    </row>
    <row r="344" spans="1:7" ht="15">
      <c r="A344" s="91" t="s">
        <v>939</v>
      </c>
      <c r="B344" s="91">
        <v>2</v>
      </c>
      <c r="C344" s="134">
        <v>0.0130472133990832</v>
      </c>
      <c r="D344" s="91" t="s">
        <v>673</v>
      </c>
      <c r="E344" s="91" t="b">
        <v>0</v>
      </c>
      <c r="F344" s="91" t="b">
        <v>0</v>
      </c>
      <c r="G344" s="91" t="b">
        <v>0</v>
      </c>
    </row>
    <row r="345" spans="1:7" ht="15">
      <c r="A345" s="91" t="s">
        <v>900</v>
      </c>
      <c r="B345" s="91">
        <v>2</v>
      </c>
      <c r="C345" s="134">
        <v>0.0130472133990832</v>
      </c>
      <c r="D345" s="91" t="s">
        <v>673</v>
      </c>
      <c r="E345" s="91" t="b">
        <v>0</v>
      </c>
      <c r="F345" s="91" t="b">
        <v>0</v>
      </c>
      <c r="G345" s="91" t="b">
        <v>0</v>
      </c>
    </row>
    <row r="346" spans="1:7" ht="15">
      <c r="A346" s="91" t="s">
        <v>901</v>
      </c>
      <c r="B346" s="91">
        <v>2</v>
      </c>
      <c r="C346" s="134">
        <v>0.0130472133990832</v>
      </c>
      <c r="D346" s="91" t="s">
        <v>673</v>
      </c>
      <c r="E346" s="91" t="b">
        <v>0</v>
      </c>
      <c r="F346" s="91" t="b">
        <v>0</v>
      </c>
      <c r="G346" s="91" t="b">
        <v>0</v>
      </c>
    </row>
    <row r="347" spans="1:7" ht="15">
      <c r="A347" s="91" t="s">
        <v>995</v>
      </c>
      <c r="B347" s="91">
        <v>2</v>
      </c>
      <c r="C347" s="134">
        <v>0.0130472133990832</v>
      </c>
      <c r="D347" s="91" t="s">
        <v>673</v>
      </c>
      <c r="E347" s="91" t="b">
        <v>0</v>
      </c>
      <c r="F347" s="91" t="b">
        <v>0</v>
      </c>
      <c r="G34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1040</v>
      </c>
      <c r="B1" s="13" t="s">
        <v>1041</v>
      </c>
      <c r="C1" s="13" t="s">
        <v>1034</v>
      </c>
      <c r="D1" s="13" t="s">
        <v>1035</v>
      </c>
      <c r="E1" s="13" t="s">
        <v>1042</v>
      </c>
      <c r="F1" s="13" t="s">
        <v>144</v>
      </c>
      <c r="G1" s="13" t="s">
        <v>1043</v>
      </c>
      <c r="H1" s="13" t="s">
        <v>1044</v>
      </c>
      <c r="I1" s="13" t="s">
        <v>1045</v>
      </c>
      <c r="J1" s="13" t="s">
        <v>1046</v>
      </c>
      <c r="K1" s="13" t="s">
        <v>1047</v>
      </c>
      <c r="L1" s="13" t="s">
        <v>1048</v>
      </c>
    </row>
    <row r="2" spans="1:12" ht="15">
      <c r="A2" s="91" t="s">
        <v>752</v>
      </c>
      <c r="B2" s="91" t="s">
        <v>753</v>
      </c>
      <c r="C2" s="91">
        <v>7</v>
      </c>
      <c r="D2" s="134">
        <v>0.0074712332290153925</v>
      </c>
      <c r="E2" s="134">
        <v>2.0024746191278555</v>
      </c>
      <c r="F2" s="91" t="s">
        <v>1036</v>
      </c>
      <c r="G2" s="91" t="b">
        <v>0</v>
      </c>
      <c r="H2" s="91" t="b">
        <v>0</v>
      </c>
      <c r="I2" s="91" t="b">
        <v>0</v>
      </c>
      <c r="J2" s="91" t="b">
        <v>0</v>
      </c>
      <c r="K2" s="91" t="b">
        <v>0</v>
      </c>
      <c r="L2" s="91" t="b">
        <v>0</v>
      </c>
    </row>
    <row r="3" spans="1:12" ht="15">
      <c r="A3" s="91" t="s">
        <v>753</v>
      </c>
      <c r="B3" s="91" t="s">
        <v>224</v>
      </c>
      <c r="C3" s="91">
        <v>7</v>
      </c>
      <c r="D3" s="134">
        <v>0.0074712332290153925</v>
      </c>
      <c r="E3" s="134">
        <v>2.0024746191278555</v>
      </c>
      <c r="F3" s="91" t="s">
        <v>1036</v>
      </c>
      <c r="G3" s="91" t="b">
        <v>0</v>
      </c>
      <c r="H3" s="91" t="b">
        <v>0</v>
      </c>
      <c r="I3" s="91" t="b">
        <v>0</v>
      </c>
      <c r="J3" s="91" t="b">
        <v>0</v>
      </c>
      <c r="K3" s="91" t="b">
        <v>0</v>
      </c>
      <c r="L3" s="91" t="b">
        <v>0</v>
      </c>
    </row>
    <row r="4" spans="1:12" ht="15">
      <c r="A4" s="91" t="s">
        <v>901</v>
      </c>
      <c r="B4" s="91" t="s">
        <v>730</v>
      </c>
      <c r="C4" s="91">
        <v>4</v>
      </c>
      <c r="D4" s="134">
        <v>0.005568944840418316</v>
      </c>
      <c r="E4" s="134">
        <v>1.717238890647106</v>
      </c>
      <c r="F4" s="91" t="s">
        <v>1036</v>
      </c>
      <c r="G4" s="91" t="b">
        <v>0</v>
      </c>
      <c r="H4" s="91" t="b">
        <v>0</v>
      </c>
      <c r="I4" s="91" t="b">
        <v>0</v>
      </c>
      <c r="J4" s="91" t="b">
        <v>0</v>
      </c>
      <c r="K4" s="91" t="b">
        <v>0</v>
      </c>
      <c r="L4" s="91" t="b">
        <v>0</v>
      </c>
    </row>
    <row r="5" spans="1:12" ht="15">
      <c r="A5" s="91" t="s">
        <v>730</v>
      </c>
      <c r="B5" s="91" t="s">
        <v>906</v>
      </c>
      <c r="C5" s="91">
        <v>4</v>
      </c>
      <c r="D5" s="134">
        <v>0.005568944840418316</v>
      </c>
      <c r="E5" s="134">
        <v>1.796420136694731</v>
      </c>
      <c r="F5" s="91" t="s">
        <v>1036</v>
      </c>
      <c r="G5" s="91" t="b">
        <v>0</v>
      </c>
      <c r="H5" s="91" t="b">
        <v>0</v>
      </c>
      <c r="I5" s="91" t="b">
        <v>0</v>
      </c>
      <c r="J5" s="91" t="b">
        <v>0</v>
      </c>
      <c r="K5" s="91" t="b">
        <v>0</v>
      </c>
      <c r="L5" s="91" t="b">
        <v>0</v>
      </c>
    </row>
    <row r="6" spans="1:12" ht="15">
      <c r="A6" s="91" t="s">
        <v>903</v>
      </c>
      <c r="B6" s="91" t="s">
        <v>230</v>
      </c>
      <c r="C6" s="91">
        <v>3</v>
      </c>
      <c r="D6" s="134">
        <v>0.004677799819919218</v>
      </c>
      <c r="E6" s="134">
        <v>2.0236639181977933</v>
      </c>
      <c r="F6" s="91" t="s">
        <v>1036</v>
      </c>
      <c r="G6" s="91" t="b">
        <v>0</v>
      </c>
      <c r="H6" s="91" t="b">
        <v>0</v>
      </c>
      <c r="I6" s="91" t="b">
        <v>0</v>
      </c>
      <c r="J6" s="91" t="b">
        <v>0</v>
      </c>
      <c r="K6" s="91" t="b">
        <v>0</v>
      </c>
      <c r="L6" s="91" t="b">
        <v>0</v>
      </c>
    </row>
    <row r="7" spans="1:12" ht="15">
      <c r="A7" s="91" t="s">
        <v>920</v>
      </c>
      <c r="B7" s="91" t="s">
        <v>742</v>
      </c>
      <c r="C7" s="91">
        <v>3</v>
      </c>
      <c r="D7" s="134">
        <v>0.004677799819919218</v>
      </c>
      <c r="E7" s="134">
        <v>1.5923001540388062</v>
      </c>
      <c r="F7" s="91" t="s">
        <v>1036</v>
      </c>
      <c r="G7" s="91" t="b">
        <v>0</v>
      </c>
      <c r="H7" s="91" t="b">
        <v>0</v>
      </c>
      <c r="I7" s="91" t="b">
        <v>0</v>
      </c>
      <c r="J7" s="91" t="b">
        <v>0</v>
      </c>
      <c r="K7" s="91" t="b">
        <v>0</v>
      </c>
      <c r="L7" s="91" t="b">
        <v>0</v>
      </c>
    </row>
    <row r="8" spans="1:12" ht="15">
      <c r="A8" s="91" t="s">
        <v>904</v>
      </c>
      <c r="B8" s="91" t="s">
        <v>924</v>
      </c>
      <c r="C8" s="91">
        <v>3</v>
      </c>
      <c r="D8" s="134">
        <v>0.004677799819919218</v>
      </c>
      <c r="E8" s="134">
        <v>2.1486026548060932</v>
      </c>
      <c r="F8" s="91" t="s">
        <v>1036</v>
      </c>
      <c r="G8" s="91" t="b">
        <v>0</v>
      </c>
      <c r="H8" s="91" t="b">
        <v>0</v>
      </c>
      <c r="I8" s="91" t="b">
        <v>0</v>
      </c>
      <c r="J8" s="91" t="b">
        <v>0</v>
      </c>
      <c r="K8" s="91" t="b">
        <v>0</v>
      </c>
      <c r="L8" s="91" t="b">
        <v>0</v>
      </c>
    </row>
    <row r="9" spans="1:12" ht="15">
      <c r="A9" s="91" t="s">
        <v>747</v>
      </c>
      <c r="B9" s="91" t="s">
        <v>744</v>
      </c>
      <c r="C9" s="91">
        <v>3</v>
      </c>
      <c r="D9" s="134">
        <v>0.004677799819919218</v>
      </c>
      <c r="E9" s="134">
        <v>1.421603926869831</v>
      </c>
      <c r="F9" s="91" t="s">
        <v>1036</v>
      </c>
      <c r="G9" s="91" t="b">
        <v>0</v>
      </c>
      <c r="H9" s="91" t="b">
        <v>0</v>
      </c>
      <c r="I9" s="91" t="b">
        <v>0</v>
      </c>
      <c r="J9" s="91" t="b">
        <v>0</v>
      </c>
      <c r="K9" s="91" t="b">
        <v>0</v>
      </c>
      <c r="L9" s="91" t="b">
        <v>0</v>
      </c>
    </row>
    <row r="10" spans="1:12" ht="15">
      <c r="A10" s="91" t="s">
        <v>750</v>
      </c>
      <c r="B10" s="91" t="s">
        <v>748</v>
      </c>
      <c r="C10" s="91">
        <v>3</v>
      </c>
      <c r="D10" s="134">
        <v>0.004677799819919218</v>
      </c>
      <c r="E10" s="134">
        <v>1.5765058868555741</v>
      </c>
      <c r="F10" s="91" t="s">
        <v>1036</v>
      </c>
      <c r="G10" s="91" t="b">
        <v>0</v>
      </c>
      <c r="H10" s="91" t="b">
        <v>0</v>
      </c>
      <c r="I10" s="91" t="b">
        <v>0</v>
      </c>
      <c r="J10" s="91" t="b">
        <v>1</v>
      </c>
      <c r="K10" s="91" t="b">
        <v>0</v>
      </c>
      <c r="L10" s="91" t="b">
        <v>0</v>
      </c>
    </row>
    <row r="11" spans="1:12" ht="15">
      <c r="A11" s="91" t="s">
        <v>748</v>
      </c>
      <c r="B11" s="91" t="s">
        <v>905</v>
      </c>
      <c r="C11" s="91">
        <v>3</v>
      </c>
      <c r="D11" s="134">
        <v>0.004677799819919218</v>
      </c>
      <c r="E11" s="134">
        <v>1.7226339225338123</v>
      </c>
      <c r="F11" s="91" t="s">
        <v>1036</v>
      </c>
      <c r="G11" s="91" t="b">
        <v>1</v>
      </c>
      <c r="H11" s="91" t="b">
        <v>0</v>
      </c>
      <c r="I11" s="91" t="b">
        <v>0</v>
      </c>
      <c r="J11" s="91" t="b">
        <v>0</v>
      </c>
      <c r="K11" s="91" t="b">
        <v>0</v>
      </c>
      <c r="L11" s="91" t="b">
        <v>0</v>
      </c>
    </row>
    <row r="12" spans="1:12" ht="15">
      <c r="A12" s="91" t="s">
        <v>905</v>
      </c>
      <c r="B12" s="91" t="s">
        <v>899</v>
      </c>
      <c r="C12" s="91">
        <v>3</v>
      </c>
      <c r="D12" s="134">
        <v>0.004677799819919218</v>
      </c>
      <c r="E12" s="134">
        <v>1.780625869511499</v>
      </c>
      <c r="F12" s="91" t="s">
        <v>1036</v>
      </c>
      <c r="G12" s="91" t="b">
        <v>0</v>
      </c>
      <c r="H12" s="91" t="b">
        <v>0</v>
      </c>
      <c r="I12" s="91" t="b">
        <v>0</v>
      </c>
      <c r="J12" s="91" t="b">
        <v>0</v>
      </c>
      <c r="K12" s="91" t="b">
        <v>0</v>
      </c>
      <c r="L12" s="91" t="b">
        <v>0</v>
      </c>
    </row>
    <row r="13" spans="1:12" ht="15">
      <c r="A13" s="91" t="s">
        <v>900</v>
      </c>
      <c r="B13" s="91" t="s">
        <v>926</v>
      </c>
      <c r="C13" s="91">
        <v>3</v>
      </c>
      <c r="D13" s="134">
        <v>0.004677799819919218</v>
      </c>
      <c r="E13" s="134">
        <v>2.0694214087584686</v>
      </c>
      <c r="F13" s="91" t="s">
        <v>1036</v>
      </c>
      <c r="G13" s="91" t="b">
        <v>0</v>
      </c>
      <c r="H13" s="91" t="b">
        <v>0</v>
      </c>
      <c r="I13" s="91" t="b">
        <v>0</v>
      </c>
      <c r="J13" s="91" t="b">
        <v>0</v>
      </c>
      <c r="K13" s="91" t="b">
        <v>0</v>
      </c>
      <c r="L13" s="91" t="b">
        <v>0</v>
      </c>
    </row>
    <row r="14" spans="1:12" ht="15">
      <c r="A14" s="91" t="s">
        <v>929</v>
      </c>
      <c r="B14" s="91" t="s">
        <v>930</v>
      </c>
      <c r="C14" s="91">
        <v>3</v>
      </c>
      <c r="D14" s="134">
        <v>0.004677799819919218</v>
      </c>
      <c r="E14" s="134">
        <v>2.37045140442245</v>
      </c>
      <c r="F14" s="91" t="s">
        <v>1036</v>
      </c>
      <c r="G14" s="91" t="b">
        <v>1</v>
      </c>
      <c r="H14" s="91" t="b">
        <v>0</v>
      </c>
      <c r="I14" s="91" t="b">
        <v>0</v>
      </c>
      <c r="J14" s="91" t="b">
        <v>0</v>
      </c>
      <c r="K14" s="91" t="b">
        <v>0</v>
      </c>
      <c r="L14" s="91" t="b">
        <v>0</v>
      </c>
    </row>
    <row r="15" spans="1:12" ht="15">
      <c r="A15" s="91" t="s">
        <v>930</v>
      </c>
      <c r="B15" s="91" t="s">
        <v>931</v>
      </c>
      <c r="C15" s="91">
        <v>3</v>
      </c>
      <c r="D15" s="134">
        <v>0.004677799819919218</v>
      </c>
      <c r="E15" s="134">
        <v>2.37045140442245</v>
      </c>
      <c r="F15" s="91" t="s">
        <v>1036</v>
      </c>
      <c r="G15" s="91" t="b">
        <v>0</v>
      </c>
      <c r="H15" s="91" t="b">
        <v>0</v>
      </c>
      <c r="I15" s="91" t="b">
        <v>0</v>
      </c>
      <c r="J15" s="91" t="b">
        <v>0</v>
      </c>
      <c r="K15" s="91" t="b">
        <v>0</v>
      </c>
      <c r="L15" s="91" t="b">
        <v>0</v>
      </c>
    </row>
    <row r="16" spans="1:12" ht="15">
      <c r="A16" s="91" t="s">
        <v>931</v>
      </c>
      <c r="B16" s="91" t="s">
        <v>752</v>
      </c>
      <c r="C16" s="91">
        <v>3</v>
      </c>
      <c r="D16" s="134">
        <v>0.004677799819919218</v>
      </c>
      <c r="E16" s="134">
        <v>2.0694214087584686</v>
      </c>
      <c r="F16" s="91" t="s">
        <v>1036</v>
      </c>
      <c r="G16" s="91" t="b">
        <v>0</v>
      </c>
      <c r="H16" s="91" t="b">
        <v>0</v>
      </c>
      <c r="I16" s="91" t="b">
        <v>0</v>
      </c>
      <c r="J16" s="91" t="b">
        <v>0</v>
      </c>
      <c r="K16" s="91" t="b">
        <v>0</v>
      </c>
      <c r="L16" s="91" t="b">
        <v>0</v>
      </c>
    </row>
    <row r="17" spans="1:12" ht="15">
      <c r="A17" s="91" t="s">
        <v>224</v>
      </c>
      <c r="B17" s="91" t="s">
        <v>898</v>
      </c>
      <c r="C17" s="91">
        <v>3</v>
      </c>
      <c r="D17" s="134">
        <v>0.004677799819919218</v>
      </c>
      <c r="E17" s="134">
        <v>1.5765058868555741</v>
      </c>
      <c r="F17" s="91" t="s">
        <v>1036</v>
      </c>
      <c r="G17" s="91" t="b">
        <v>0</v>
      </c>
      <c r="H17" s="91" t="b">
        <v>0</v>
      </c>
      <c r="I17" s="91" t="b">
        <v>0</v>
      </c>
      <c r="J17" s="91" t="b">
        <v>0</v>
      </c>
      <c r="K17" s="91" t="b">
        <v>0</v>
      </c>
      <c r="L17" s="91" t="b">
        <v>0</v>
      </c>
    </row>
    <row r="18" spans="1:12" ht="15">
      <c r="A18" s="91" t="s">
        <v>898</v>
      </c>
      <c r="B18" s="91" t="s">
        <v>743</v>
      </c>
      <c r="C18" s="91">
        <v>3</v>
      </c>
      <c r="D18" s="134">
        <v>0.004677799819919218</v>
      </c>
      <c r="E18" s="134">
        <v>1.3035046147918365</v>
      </c>
      <c r="F18" s="91" t="s">
        <v>1036</v>
      </c>
      <c r="G18" s="91" t="b">
        <v>0</v>
      </c>
      <c r="H18" s="91" t="b">
        <v>0</v>
      </c>
      <c r="I18" s="91" t="b">
        <v>0</v>
      </c>
      <c r="J18" s="91" t="b">
        <v>0</v>
      </c>
      <c r="K18" s="91" t="b">
        <v>0</v>
      </c>
      <c r="L18" s="91" t="b">
        <v>0</v>
      </c>
    </row>
    <row r="19" spans="1:12" ht="15">
      <c r="A19" s="91" t="s">
        <v>934</v>
      </c>
      <c r="B19" s="91" t="s">
        <v>755</v>
      </c>
      <c r="C19" s="91">
        <v>3</v>
      </c>
      <c r="D19" s="134">
        <v>0.004677799819919218</v>
      </c>
      <c r="E19" s="134">
        <v>2.0024746191278555</v>
      </c>
      <c r="F19" s="91" t="s">
        <v>1036</v>
      </c>
      <c r="G19" s="91" t="b">
        <v>0</v>
      </c>
      <c r="H19" s="91" t="b">
        <v>0</v>
      </c>
      <c r="I19" s="91" t="b">
        <v>0</v>
      </c>
      <c r="J19" s="91" t="b">
        <v>0</v>
      </c>
      <c r="K19" s="91" t="b">
        <v>0</v>
      </c>
      <c r="L19" s="91" t="b">
        <v>0</v>
      </c>
    </row>
    <row r="20" spans="1:12" ht="15">
      <c r="A20" s="91" t="s">
        <v>935</v>
      </c>
      <c r="B20" s="91" t="s">
        <v>913</v>
      </c>
      <c r="C20" s="91">
        <v>3</v>
      </c>
      <c r="D20" s="134">
        <v>0.005384048185115801</v>
      </c>
      <c r="E20" s="134">
        <v>2.24551266781415</v>
      </c>
      <c r="F20" s="91" t="s">
        <v>1036</v>
      </c>
      <c r="G20" s="91" t="b">
        <v>0</v>
      </c>
      <c r="H20" s="91" t="b">
        <v>0</v>
      </c>
      <c r="I20" s="91" t="b">
        <v>0</v>
      </c>
      <c r="J20" s="91" t="b">
        <v>0</v>
      </c>
      <c r="K20" s="91" t="b">
        <v>0</v>
      </c>
      <c r="L20" s="91" t="b">
        <v>0</v>
      </c>
    </row>
    <row r="21" spans="1:12" ht="15">
      <c r="A21" s="91" t="s">
        <v>224</v>
      </c>
      <c r="B21" s="91" t="s">
        <v>754</v>
      </c>
      <c r="C21" s="91">
        <v>3</v>
      </c>
      <c r="D21" s="134">
        <v>0.004677799819919218</v>
      </c>
      <c r="E21" s="134">
        <v>1.9444826721501687</v>
      </c>
      <c r="F21" s="91" t="s">
        <v>1036</v>
      </c>
      <c r="G21" s="91" t="b">
        <v>0</v>
      </c>
      <c r="H21" s="91" t="b">
        <v>0</v>
      </c>
      <c r="I21" s="91" t="b">
        <v>0</v>
      </c>
      <c r="J21" s="91" t="b">
        <v>0</v>
      </c>
      <c r="K21" s="91" t="b">
        <v>0</v>
      </c>
      <c r="L21" s="91" t="b">
        <v>0</v>
      </c>
    </row>
    <row r="22" spans="1:12" ht="15">
      <c r="A22" s="91" t="s">
        <v>754</v>
      </c>
      <c r="B22" s="91" t="s">
        <v>730</v>
      </c>
      <c r="C22" s="91">
        <v>3</v>
      </c>
      <c r="D22" s="134">
        <v>0.004677799819919218</v>
      </c>
      <c r="E22" s="134">
        <v>1.8933301497027872</v>
      </c>
      <c r="F22" s="91" t="s">
        <v>1036</v>
      </c>
      <c r="G22" s="91" t="b">
        <v>0</v>
      </c>
      <c r="H22" s="91" t="b">
        <v>0</v>
      </c>
      <c r="I22" s="91" t="b">
        <v>0</v>
      </c>
      <c r="J22" s="91" t="b">
        <v>0</v>
      </c>
      <c r="K22" s="91" t="b">
        <v>0</v>
      </c>
      <c r="L22" s="91" t="b">
        <v>0</v>
      </c>
    </row>
    <row r="23" spans="1:12" ht="15">
      <c r="A23" s="91" t="s">
        <v>730</v>
      </c>
      <c r="B23" s="91" t="s">
        <v>755</v>
      </c>
      <c r="C23" s="91">
        <v>3</v>
      </c>
      <c r="D23" s="134">
        <v>0.004677799819919218</v>
      </c>
      <c r="E23" s="134">
        <v>1.525353364408193</v>
      </c>
      <c r="F23" s="91" t="s">
        <v>1036</v>
      </c>
      <c r="G23" s="91" t="b">
        <v>0</v>
      </c>
      <c r="H23" s="91" t="b">
        <v>0</v>
      </c>
      <c r="I23" s="91" t="b">
        <v>0</v>
      </c>
      <c r="J23" s="91" t="b">
        <v>0</v>
      </c>
      <c r="K23" s="91" t="b">
        <v>0</v>
      </c>
      <c r="L23" s="91" t="b">
        <v>0</v>
      </c>
    </row>
    <row r="24" spans="1:12" ht="15">
      <c r="A24" s="91" t="s">
        <v>755</v>
      </c>
      <c r="B24" s="91" t="s">
        <v>756</v>
      </c>
      <c r="C24" s="91">
        <v>3</v>
      </c>
      <c r="D24" s="134">
        <v>0.004677799819919218</v>
      </c>
      <c r="E24" s="134">
        <v>2.0024746191278555</v>
      </c>
      <c r="F24" s="91" t="s">
        <v>1036</v>
      </c>
      <c r="G24" s="91" t="b">
        <v>0</v>
      </c>
      <c r="H24" s="91" t="b">
        <v>0</v>
      </c>
      <c r="I24" s="91" t="b">
        <v>0</v>
      </c>
      <c r="J24" s="91" t="b">
        <v>0</v>
      </c>
      <c r="K24" s="91" t="b">
        <v>0</v>
      </c>
      <c r="L24" s="91" t="b">
        <v>0</v>
      </c>
    </row>
    <row r="25" spans="1:12" ht="15">
      <c r="A25" s="91" t="s">
        <v>756</v>
      </c>
      <c r="B25" s="91" t="s">
        <v>757</v>
      </c>
      <c r="C25" s="91">
        <v>3</v>
      </c>
      <c r="D25" s="134">
        <v>0.004677799819919218</v>
      </c>
      <c r="E25" s="134">
        <v>2.37045140442245</v>
      </c>
      <c r="F25" s="91" t="s">
        <v>1036</v>
      </c>
      <c r="G25" s="91" t="b">
        <v>0</v>
      </c>
      <c r="H25" s="91" t="b">
        <v>0</v>
      </c>
      <c r="I25" s="91" t="b">
        <v>0</v>
      </c>
      <c r="J25" s="91" t="b">
        <v>0</v>
      </c>
      <c r="K25" s="91" t="b">
        <v>0</v>
      </c>
      <c r="L25" s="91" t="b">
        <v>0</v>
      </c>
    </row>
    <row r="26" spans="1:12" ht="15">
      <c r="A26" s="91" t="s">
        <v>757</v>
      </c>
      <c r="B26" s="91" t="s">
        <v>758</v>
      </c>
      <c r="C26" s="91">
        <v>3</v>
      </c>
      <c r="D26" s="134">
        <v>0.004677799819919218</v>
      </c>
      <c r="E26" s="134">
        <v>2.1486026548060932</v>
      </c>
      <c r="F26" s="91" t="s">
        <v>1036</v>
      </c>
      <c r="G26" s="91" t="b">
        <v>0</v>
      </c>
      <c r="H26" s="91" t="b">
        <v>0</v>
      </c>
      <c r="I26" s="91" t="b">
        <v>0</v>
      </c>
      <c r="J26" s="91" t="b">
        <v>0</v>
      </c>
      <c r="K26" s="91" t="b">
        <v>0</v>
      </c>
      <c r="L26" s="91" t="b">
        <v>0</v>
      </c>
    </row>
    <row r="27" spans="1:12" ht="15">
      <c r="A27" s="91" t="s">
        <v>748</v>
      </c>
      <c r="B27" s="91" t="s">
        <v>741</v>
      </c>
      <c r="C27" s="91">
        <v>3</v>
      </c>
      <c r="D27" s="134">
        <v>0.004677799819919218</v>
      </c>
      <c r="E27" s="134">
        <v>1.0791812460476247</v>
      </c>
      <c r="F27" s="91" t="s">
        <v>1036</v>
      </c>
      <c r="G27" s="91" t="b">
        <v>1</v>
      </c>
      <c r="H27" s="91" t="b">
        <v>0</v>
      </c>
      <c r="I27" s="91" t="b">
        <v>0</v>
      </c>
      <c r="J27" s="91" t="b">
        <v>0</v>
      </c>
      <c r="K27" s="91" t="b">
        <v>0</v>
      </c>
      <c r="L27" s="91" t="b">
        <v>0</v>
      </c>
    </row>
    <row r="28" spans="1:12" ht="15">
      <c r="A28" s="91" t="s">
        <v>764</v>
      </c>
      <c r="B28" s="91" t="s">
        <v>765</v>
      </c>
      <c r="C28" s="91">
        <v>3</v>
      </c>
      <c r="D28" s="134">
        <v>0.004677799819919218</v>
      </c>
      <c r="E28" s="134">
        <v>2.24551266781415</v>
      </c>
      <c r="F28" s="91" t="s">
        <v>1036</v>
      </c>
      <c r="G28" s="91" t="b">
        <v>0</v>
      </c>
      <c r="H28" s="91" t="b">
        <v>0</v>
      </c>
      <c r="I28" s="91" t="b">
        <v>0</v>
      </c>
      <c r="J28" s="91" t="b">
        <v>0</v>
      </c>
      <c r="K28" s="91" t="b">
        <v>0</v>
      </c>
      <c r="L28" s="91" t="b">
        <v>0</v>
      </c>
    </row>
    <row r="29" spans="1:12" ht="15">
      <c r="A29" s="91" t="s">
        <v>765</v>
      </c>
      <c r="B29" s="91" t="s">
        <v>220</v>
      </c>
      <c r="C29" s="91">
        <v>3</v>
      </c>
      <c r="D29" s="134">
        <v>0.004677799819919218</v>
      </c>
      <c r="E29" s="134">
        <v>1.9444826721501687</v>
      </c>
      <c r="F29" s="91" t="s">
        <v>1036</v>
      </c>
      <c r="G29" s="91" t="b">
        <v>0</v>
      </c>
      <c r="H29" s="91" t="b">
        <v>0</v>
      </c>
      <c r="I29" s="91" t="b">
        <v>0</v>
      </c>
      <c r="J29" s="91" t="b">
        <v>0</v>
      </c>
      <c r="K29" s="91" t="b">
        <v>0</v>
      </c>
      <c r="L29" s="91" t="b">
        <v>0</v>
      </c>
    </row>
    <row r="30" spans="1:12" ht="15">
      <c r="A30" s="91" t="s">
        <v>220</v>
      </c>
      <c r="B30" s="91" t="s">
        <v>760</v>
      </c>
      <c r="C30" s="91">
        <v>3</v>
      </c>
      <c r="D30" s="134">
        <v>0.004677799819919218</v>
      </c>
      <c r="E30" s="134">
        <v>1.6434526764861874</v>
      </c>
      <c r="F30" s="91" t="s">
        <v>1036</v>
      </c>
      <c r="G30" s="91" t="b">
        <v>0</v>
      </c>
      <c r="H30" s="91" t="b">
        <v>0</v>
      </c>
      <c r="I30" s="91" t="b">
        <v>0</v>
      </c>
      <c r="J30" s="91" t="b">
        <v>0</v>
      </c>
      <c r="K30" s="91" t="b">
        <v>0</v>
      </c>
      <c r="L30" s="91" t="b">
        <v>0</v>
      </c>
    </row>
    <row r="31" spans="1:12" ht="15">
      <c r="A31" s="91" t="s">
        <v>760</v>
      </c>
      <c r="B31" s="91" t="s">
        <v>744</v>
      </c>
      <c r="C31" s="91">
        <v>3</v>
      </c>
      <c r="D31" s="134">
        <v>0.004677799819919218</v>
      </c>
      <c r="E31" s="134">
        <v>1.421603926869831</v>
      </c>
      <c r="F31" s="91" t="s">
        <v>1036</v>
      </c>
      <c r="G31" s="91" t="b">
        <v>0</v>
      </c>
      <c r="H31" s="91" t="b">
        <v>0</v>
      </c>
      <c r="I31" s="91" t="b">
        <v>0</v>
      </c>
      <c r="J31" s="91" t="b">
        <v>0</v>
      </c>
      <c r="K31" s="91" t="b">
        <v>0</v>
      </c>
      <c r="L31" s="91" t="b">
        <v>0</v>
      </c>
    </row>
    <row r="32" spans="1:12" ht="15">
      <c r="A32" s="91" t="s">
        <v>744</v>
      </c>
      <c r="B32" s="91" t="s">
        <v>766</v>
      </c>
      <c r="C32" s="91">
        <v>3</v>
      </c>
      <c r="D32" s="134">
        <v>0.004677799819919218</v>
      </c>
      <c r="E32" s="134">
        <v>1.8933301497027872</v>
      </c>
      <c r="F32" s="91" t="s">
        <v>1036</v>
      </c>
      <c r="G32" s="91" t="b">
        <v>0</v>
      </c>
      <c r="H32" s="91" t="b">
        <v>0</v>
      </c>
      <c r="I32" s="91" t="b">
        <v>0</v>
      </c>
      <c r="J32" s="91" t="b">
        <v>0</v>
      </c>
      <c r="K32" s="91" t="b">
        <v>0</v>
      </c>
      <c r="L32" s="91" t="b">
        <v>0</v>
      </c>
    </row>
    <row r="33" spans="1:12" ht="15">
      <c r="A33" s="91" t="s">
        <v>766</v>
      </c>
      <c r="B33" s="91" t="s">
        <v>914</v>
      </c>
      <c r="C33" s="91">
        <v>3</v>
      </c>
      <c r="D33" s="134">
        <v>0.004677799819919218</v>
      </c>
      <c r="E33" s="134">
        <v>2.24551266781415</v>
      </c>
      <c r="F33" s="91" t="s">
        <v>1036</v>
      </c>
      <c r="G33" s="91" t="b">
        <v>0</v>
      </c>
      <c r="H33" s="91" t="b">
        <v>0</v>
      </c>
      <c r="I33" s="91" t="b">
        <v>0</v>
      </c>
      <c r="J33" s="91" t="b">
        <v>0</v>
      </c>
      <c r="K33" s="91" t="b">
        <v>0</v>
      </c>
      <c r="L33" s="91" t="b">
        <v>0</v>
      </c>
    </row>
    <row r="34" spans="1:12" ht="15">
      <c r="A34" s="91" t="s">
        <v>914</v>
      </c>
      <c r="B34" s="91" t="s">
        <v>939</v>
      </c>
      <c r="C34" s="91">
        <v>3</v>
      </c>
      <c r="D34" s="134">
        <v>0.004677799819919218</v>
      </c>
      <c r="E34" s="134">
        <v>2.24551266781415</v>
      </c>
      <c r="F34" s="91" t="s">
        <v>1036</v>
      </c>
      <c r="G34" s="91" t="b">
        <v>0</v>
      </c>
      <c r="H34" s="91" t="b">
        <v>0</v>
      </c>
      <c r="I34" s="91" t="b">
        <v>0</v>
      </c>
      <c r="J34" s="91" t="b">
        <v>0</v>
      </c>
      <c r="K34" s="91" t="b">
        <v>0</v>
      </c>
      <c r="L34" s="91" t="b">
        <v>0</v>
      </c>
    </row>
    <row r="35" spans="1:12" ht="15">
      <c r="A35" s="91" t="s">
        <v>939</v>
      </c>
      <c r="B35" s="91" t="s">
        <v>900</v>
      </c>
      <c r="C35" s="91">
        <v>3</v>
      </c>
      <c r="D35" s="134">
        <v>0.004677799819919218</v>
      </c>
      <c r="E35" s="134">
        <v>2.1486026548060932</v>
      </c>
      <c r="F35" s="91" t="s">
        <v>1036</v>
      </c>
      <c r="G35" s="91" t="b">
        <v>0</v>
      </c>
      <c r="H35" s="91" t="b">
        <v>0</v>
      </c>
      <c r="I35" s="91" t="b">
        <v>0</v>
      </c>
      <c r="J35" s="91" t="b">
        <v>0</v>
      </c>
      <c r="K35" s="91" t="b">
        <v>0</v>
      </c>
      <c r="L35" s="91" t="b">
        <v>0</v>
      </c>
    </row>
    <row r="36" spans="1:12" ht="15">
      <c r="A36" s="91" t="s">
        <v>900</v>
      </c>
      <c r="B36" s="91" t="s">
        <v>901</v>
      </c>
      <c r="C36" s="91">
        <v>3</v>
      </c>
      <c r="D36" s="134">
        <v>0.004677799819919218</v>
      </c>
      <c r="E36" s="134">
        <v>1.7683914130944873</v>
      </c>
      <c r="F36" s="91" t="s">
        <v>1036</v>
      </c>
      <c r="G36" s="91" t="b">
        <v>0</v>
      </c>
      <c r="H36" s="91" t="b">
        <v>0</v>
      </c>
      <c r="I36" s="91" t="b">
        <v>0</v>
      </c>
      <c r="J36" s="91" t="b">
        <v>0</v>
      </c>
      <c r="K36" s="91" t="b">
        <v>0</v>
      </c>
      <c r="L36" s="91" t="b">
        <v>0</v>
      </c>
    </row>
    <row r="37" spans="1:12" ht="15">
      <c r="A37" s="91" t="s">
        <v>742</v>
      </c>
      <c r="B37" s="91" t="s">
        <v>949</v>
      </c>
      <c r="C37" s="91">
        <v>3</v>
      </c>
      <c r="D37" s="134">
        <v>0.004677799819919218</v>
      </c>
      <c r="E37" s="134">
        <v>1.6434526764861874</v>
      </c>
      <c r="F37" s="91" t="s">
        <v>1036</v>
      </c>
      <c r="G37" s="91" t="b">
        <v>0</v>
      </c>
      <c r="H37" s="91" t="b">
        <v>0</v>
      </c>
      <c r="I37" s="91" t="b">
        <v>0</v>
      </c>
      <c r="J37" s="91" t="b">
        <v>0</v>
      </c>
      <c r="K37" s="91" t="b">
        <v>0</v>
      </c>
      <c r="L37" s="91" t="b">
        <v>0</v>
      </c>
    </row>
    <row r="38" spans="1:12" ht="15">
      <c r="A38" s="91" t="s">
        <v>949</v>
      </c>
      <c r="B38" s="91" t="s">
        <v>950</v>
      </c>
      <c r="C38" s="91">
        <v>3</v>
      </c>
      <c r="D38" s="134">
        <v>0.004677799819919218</v>
      </c>
      <c r="E38" s="134">
        <v>2.37045140442245</v>
      </c>
      <c r="F38" s="91" t="s">
        <v>1036</v>
      </c>
      <c r="G38" s="91" t="b">
        <v>0</v>
      </c>
      <c r="H38" s="91" t="b">
        <v>0</v>
      </c>
      <c r="I38" s="91" t="b">
        <v>0</v>
      </c>
      <c r="J38" s="91" t="b">
        <v>0</v>
      </c>
      <c r="K38" s="91" t="b">
        <v>0</v>
      </c>
      <c r="L38" s="91" t="b">
        <v>0</v>
      </c>
    </row>
    <row r="39" spans="1:12" ht="15">
      <c r="A39" s="91" t="s">
        <v>950</v>
      </c>
      <c r="B39" s="91" t="s">
        <v>951</v>
      </c>
      <c r="C39" s="91">
        <v>3</v>
      </c>
      <c r="D39" s="134">
        <v>0.004677799819919218</v>
      </c>
      <c r="E39" s="134">
        <v>2.37045140442245</v>
      </c>
      <c r="F39" s="91" t="s">
        <v>1036</v>
      </c>
      <c r="G39" s="91" t="b">
        <v>0</v>
      </c>
      <c r="H39" s="91" t="b">
        <v>0</v>
      </c>
      <c r="I39" s="91" t="b">
        <v>0</v>
      </c>
      <c r="J39" s="91" t="b">
        <v>0</v>
      </c>
      <c r="K39" s="91" t="b">
        <v>0</v>
      </c>
      <c r="L39" s="91" t="b">
        <v>0</v>
      </c>
    </row>
    <row r="40" spans="1:12" ht="15">
      <c r="A40" s="91" t="s">
        <v>951</v>
      </c>
      <c r="B40" s="91" t="s">
        <v>917</v>
      </c>
      <c r="C40" s="91">
        <v>3</v>
      </c>
      <c r="D40" s="134">
        <v>0.004677799819919218</v>
      </c>
      <c r="E40" s="134">
        <v>2.24551266781415</v>
      </c>
      <c r="F40" s="91" t="s">
        <v>1036</v>
      </c>
      <c r="G40" s="91" t="b">
        <v>0</v>
      </c>
      <c r="H40" s="91" t="b">
        <v>0</v>
      </c>
      <c r="I40" s="91" t="b">
        <v>0</v>
      </c>
      <c r="J40" s="91" t="b">
        <v>0</v>
      </c>
      <c r="K40" s="91" t="b">
        <v>0</v>
      </c>
      <c r="L40" s="91" t="b">
        <v>0</v>
      </c>
    </row>
    <row r="41" spans="1:12" ht="15">
      <c r="A41" s="91" t="s">
        <v>917</v>
      </c>
      <c r="B41" s="91" t="s">
        <v>952</v>
      </c>
      <c r="C41" s="91">
        <v>3</v>
      </c>
      <c r="D41" s="134">
        <v>0.004677799819919218</v>
      </c>
      <c r="E41" s="134">
        <v>2.24551266781415</v>
      </c>
      <c r="F41" s="91" t="s">
        <v>1036</v>
      </c>
      <c r="G41" s="91" t="b">
        <v>0</v>
      </c>
      <c r="H41" s="91" t="b">
        <v>0</v>
      </c>
      <c r="I41" s="91" t="b">
        <v>0</v>
      </c>
      <c r="J41" s="91" t="b">
        <v>0</v>
      </c>
      <c r="K41" s="91" t="b">
        <v>0</v>
      </c>
      <c r="L41" s="91" t="b">
        <v>0</v>
      </c>
    </row>
    <row r="42" spans="1:12" ht="15">
      <c r="A42" s="91" t="s">
        <v>952</v>
      </c>
      <c r="B42" s="91" t="s">
        <v>953</v>
      </c>
      <c r="C42" s="91">
        <v>3</v>
      </c>
      <c r="D42" s="134">
        <v>0.004677799819919218</v>
      </c>
      <c r="E42" s="134">
        <v>2.37045140442245</v>
      </c>
      <c r="F42" s="91" t="s">
        <v>1036</v>
      </c>
      <c r="G42" s="91" t="b">
        <v>0</v>
      </c>
      <c r="H42" s="91" t="b">
        <v>0</v>
      </c>
      <c r="I42" s="91" t="b">
        <v>0</v>
      </c>
      <c r="J42" s="91" t="b">
        <v>0</v>
      </c>
      <c r="K42" s="91" t="b">
        <v>0</v>
      </c>
      <c r="L42" s="91" t="b">
        <v>0</v>
      </c>
    </row>
    <row r="43" spans="1:12" ht="15">
      <c r="A43" s="91" t="s">
        <v>953</v>
      </c>
      <c r="B43" s="91" t="s">
        <v>910</v>
      </c>
      <c r="C43" s="91">
        <v>3</v>
      </c>
      <c r="D43" s="134">
        <v>0.004677799819919218</v>
      </c>
      <c r="E43" s="134">
        <v>2.1486026548060932</v>
      </c>
      <c r="F43" s="91" t="s">
        <v>1036</v>
      </c>
      <c r="G43" s="91" t="b">
        <v>0</v>
      </c>
      <c r="H43" s="91" t="b">
        <v>0</v>
      </c>
      <c r="I43" s="91" t="b">
        <v>0</v>
      </c>
      <c r="J43" s="91" t="b">
        <v>0</v>
      </c>
      <c r="K43" s="91" t="b">
        <v>0</v>
      </c>
      <c r="L43" s="91" t="b">
        <v>0</v>
      </c>
    </row>
    <row r="44" spans="1:12" ht="15">
      <c r="A44" s="91" t="s">
        <v>910</v>
      </c>
      <c r="B44" s="91" t="s">
        <v>954</v>
      </c>
      <c r="C44" s="91">
        <v>3</v>
      </c>
      <c r="D44" s="134">
        <v>0.004677799819919218</v>
      </c>
      <c r="E44" s="134">
        <v>2.1486026548060932</v>
      </c>
      <c r="F44" s="91" t="s">
        <v>1036</v>
      </c>
      <c r="G44" s="91" t="b">
        <v>0</v>
      </c>
      <c r="H44" s="91" t="b">
        <v>0</v>
      </c>
      <c r="I44" s="91" t="b">
        <v>0</v>
      </c>
      <c r="J44" s="91" t="b">
        <v>0</v>
      </c>
      <c r="K44" s="91" t="b">
        <v>0</v>
      </c>
      <c r="L44" s="91" t="b">
        <v>0</v>
      </c>
    </row>
    <row r="45" spans="1:12" ht="15">
      <c r="A45" s="91" t="s">
        <v>954</v>
      </c>
      <c r="B45" s="91" t="s">
        <v>955</v>
      </c>
      <c r="C45" s="91">
        <v>3</v>
      </c>
      <c r="D45" s="134">
        <v>0.004677799819919218</v>
      </c>
      <c r="E45" s="134">
        <v>2.37045140442245</v>
      </c>
      <c r="F45" s="91" t="s">
        <v>1036</v>
      </c>
      <c r="G45" s="91" t="b">
        <v>0</v>
      </c>
      <c r="H45" s="91" t="b">
        <v>0</v>
      </c>
      <c r="I45" s="91" t="b">
        <v>0</v>
      </c>
      <c r="J45" s="91" t="b">
        <v>0</v>
      </c>
      <c r="K45" s="91" t="b">
        <v>0</v>
      </c>
      <c r="L45" s="91" t="b">
        <v>0</v>
      </c>
    </row>
    <row r="46" spans="1:12" ht="15">
      <c r="A46" s="91" t="s">
        <v>955</v>
      </c>
      <c r="B46" s="91" t="s">
        <v>743</v>
      </c>
      <c r="C46" s="91">
        <v>3</v>
      </c>
      <c r="D46" s="134">
        <v>0.004677799819919218</v>
      </c>
      <c r="E46" s="134">
        <v>1.671481400086431</v>
      </c>
      <c r="F46" s="91" t="s">
        <v>1036</v>
      </c>
      <c r="G46" s="91" t="b">
        <v>0</v>
      </c>
      <c r="H46" s="91" t="b">
        <v>0</v>
      </c>
      <c r="I46" s="91" t="b">
        <v>0</v>
      </c>
      <c r="J46" s="91" t="b">
        <v>0</v>
      </c>
      <c r="K46" s="91" t="b">
        <v>0</v>
      </c>
      <c r="L46" s="91" t="b">
        <v>0</v>
      </c>
    </row>
    <row r="47" spans="1:12" ht="15">
      <c r="A47" s="91" t="s">
        <v>743</v>
      </c>
      <c r="B47" s="91" t="s">
        <v>956</v>
      </c>
      <c r="C47" s="91">
        <v>3</v>
      </c>
      <c r="D47" s="134">
        <v>0.004677799819919218</v>
      </c>
      <c r="E47" s="134">
        <v>1.671481400086431</v>
      </c>
      <c r="F47" s="91" t="s">
        <v>1036</v>
      </c>
      <c r="G47" s="91" t="b">
        <v>0</v>
      </c>
      <c r="H47" s="91" t="b">
        <v>0</v>
      </c>
      <c r="I47" s="91" t="b">
        <v>0</v>
      </c>
      <c r="J47" s="91" t="b">
        <v>0</v>
      </c>
      <c r="K47" s="91" t="b">
        <v>0</v>
      </c>
      <c r="L47" s="91" t="b">
        <v>0</v>
      </c>
    </row>
    <row r="48" spans="1:12" ht="15">
      <c r="A48" s="91" t="s">
        <v>956</v>
      </c>
      <c r="B48" s="91" t="s">
        <v>916</v>
      </c>
      <c r="C48" s="91">
        <v>3</v>
      </c>
      <c r="D48" s="134">
        <v>0.004677799819919218</v>
      </c>
      <c r="E48" s="134">
        <v>2.24551266781415</v>
      </c>
      <c r="F48" s="91" t="s">
        <v>1036</v>
      </c>
      <c r="G48" s="91" t="b">
        <v>0</v>
      </c>
      <c r="H48" s="91" t="b">
        <v>0</v>
      </c>
      <c r="I48" s="91" t="b">
        <v>0</v>
      </c>
      <c r="J48" s="91" t="b">
        <v>1</v>
      </c>
      <c r="K48" s="91" t="b">
        <v>0</v>
      </c>
      <c r="L48" s="91" t="b">
        <v>0</v>
      </c>
    </row>
    <row r="49" spans="1:12" ht="15">
      <c r="A49" s="91" t="s">
        <v>916</v>
      </c>
      <c r="B49" s="91" t="s">
        <v>957</v>
      </c>
      <c r="C49" s="91">
        <v>3</v>
      </c>
      <c r="D49" s="134">
        <v>0.004677799819919218</v>
      </c>
      <c r="E49" s="134">
        <v>2.24551266781415</v>
      </c>
      <c r="F49" s="91" t="s">
        <v>1036</v>
      </c>
      <c r="G49" s="91" t="b">
        <v>1</v>
      </c>
      <c r="H49" s="91" t="b">
        <v>0</v>
      </c>
      <c r="I49" s="91" t="b">
        <v>0</v>
      </c>
      <c r="J49" s="91" t="b">
        <v>0</v>
      </c>
      <c r="K49" s="91" t="b">
        <v>0</v>
      </c>
      <c r="L49" s="91" t="b">
        <v>0</v>
      </c>
    </row>
    <row r="50" spans="1:12" ht="15">
      <c r="A50" s="91" t="s">
        <v>957</v>
      </c>
      <c r="B50" s="91" t="s">
        <v>747</v>
      </c>
      <c r="C50" s="91">
        <v>3</v>
      </c>
      <c r="D50" s="134">
        <v>0.004677799819919218</v>
      </c>
      <c r="E50" s="134">
        <v>1.9444826721501687</v>
      </c>
      <c r="F50" s="91" t="s">
        <v>1036</v>
      </c>
      <c r="G50" s="91" t="b">
        <v>0</v>
      </c>
      <c r="H50" s="91" t="b">
        <v>0</v>
      </c>
      <c r="I50" s="91" t="b">
        <v>0</v>
      </c>
      <c r="J50" s="91" t="b">
        <v>0</v>
      </c>
      <c r="K50" s="91" t="b">
        <v>0</v>
      </c>
      <c r="L50" s="91" t="b">
        <v>0</v>
      </c>
    </row>
    <row r="51" spans="1:12" ht="15">
      <c r="A51" s="91" t="s">
        <v>958</v>
      </c>
      <c r="B51" s="91" t="s">
        <v>741</v>
      </c>
      <c r="C51" s="91">
        <v>2</v>
      </c>
      <c r="D51" s="134">
        <v>0.0035893654567438664</v>
      </c>
      <c r="E51" s="134">
        <v>1.505149978319906</v>
      </c>
      <c r="F51" s="91" t="s">
        <v>1036</v>
      </c>
      <c r="G51" s="91" t="b">
        <v>0</v>
      </c>
      <c r="H51" s="91" t="b">
        <v>0</v>
      </c>
      <c r="I51" s="91" t="b">
        <v>0</v>
      </c>
      <c r="J51" s="91" t="b">
        <v>0</v>
      </c>
      <c r="K51" s="91" t="b">
        <v>0</v>
      </c>
      <c r="L51" s="91" t="b">
        <v>0</v>
      </c>
    </row>
    <row r="52" spans="1:12" ht="15">
      <c r="A52" s="91" t="s">
        <v>912</v>
      </c>
      <c r="B52" s="91" t="s">
        <v>961</v>
      </c>
      <c r="C52" s="91">
        <v>2</v>
      </c>
      <c r="D52" s="134">
        <v>0.0035893654567438664</v>
      </c>
      <c r="E52" s="134">
        <v>2.24551266781415</v>
      </c>
      <c r="F52" s="91" t="s">
        <v>1036</v>
      </c>
      <c r="G52" s="91" t="b">
        <v>0</v>
      </c>
      <c r="H52" s="91" t="b">
        <v>0</v>
      </c>
      <c r="I52" s="91" t="b">
        <v>0</v>
      </c>
      <c r="J52" s="91" t="b">
        <v>0</v>
      </c>
      <c r="K52" s="91" t="b">
        <v>0</v>
      </c>
      <c r="L52" s="91" t="b">
        <v>0</v>
      </c>
    </row>
    <row r="53" spans="1:12" ht="15">
      <c r="A53" s="91" t="s">
        <v>962</v>
      </c>
      <c r="B53" s="91" t="s">
        <v>921</v>
      </c>
      <c r="C53" s="91">
        <v>2</v>
      </c>
      <c r="D53" s="134">
        <v>0.0035893654567438664</v>
      </c>
      <c r="E53" s="134">
        <v>2.37045140442245</v>
      </c>
      <c r="F53" s="91" t="s">
        <v>1036</v>
      </c>
      <c r="G53" s="91" t="b">
        <v>0</v>
      </c>
      <c r="H53" s="91" t="b">
        <v>0</v>
      </c>
      <c r="I53" s="91" t="b">
        <v>0</v>
      </c>
      <c r="J53" s="91" t="b">
        <v>0</v>
      </c>
      <c r="K53" s="91" t="b">
        <v>0</v>
      </c>
      <c r="L53" s="91" t="b">
        <v>0</v>
      </c>
    </row>
    <row r="54" spans="1:12" ht="15">
      <c r="A54" s="91" t="s">
        <v>921</v>
      </c>
      <c r="B54" s="91" t="s">
        <v>903</v>
      </c>
      <c r="C54" s="91">
        <v>2</v>
      </c>
      <c r="D54" s="134">
        <v>0.0035893654567438664</v>
      </c>
      <c r="E54" s="134">
        <v>1.9725113957504121</v>
      </c>
      <c r="F54" s="91" t="s">
        <v>1036</v>
      </c>
      <c r="G54" s="91" t="b">
        <v>0</v>
      </c>
      <c r="H54" s="91" t="b">
        <v>0</v>
      </c>
      <c r="I54" s="91" t="b">
        <v>0</v>
      </c>
      <c r="J54" s="91" t="b">
        <v>0</v>
      </c>
      <c r="K54" s="91" t="b">
        <v>0</v>
      </c>
      <c r="L54" s="91" t="b">
        <v>0</v>
      </c>
    </row>
    <row r="55" spans="1:12" ht="15">
      <c r="A55" s="91" t="s">
        <v>230</v>
      </c>
      <c r="B55" s="91" t="s">
        <v>758</v>
      </c>
      <c r="C55" s="91">
        <v>2</v>
      </c>
      <c r="D55" s="134">
        <v>0.0035893654567438664</v>
      </c>
      <c r="E55" s="134">
        <v>1.8475726591421122</v>
      </c>
      <c r="F55" s="91" t="s">
        <v>1036</v>
      </c>
      <c r="G55" s="91" t="b">
        <v>0</v>
      </c>
      <c r="H55" s="91" t="b">
        <v>0</v>
      </c>
      <c r="I55" s="91" t="b">
        <v>0</v>
      </c>
      <c r="J55" s="91" t="b">
        <v>0</v>
      </c>
      <c r="K55" s="91" t="b">
        <v>0</v>
      </c>
      <c r="L55" s="91" t="b">
        <v>0</v>
      </c>
    </row>
    <row r="56" spans="1:12" ht="15">
      <c r="A56" s="91" t="s">
        <v>758</v>
      </c>
      <c r="B56" s="91" t="s">
        <v>963</v>
      </c>
      <c r="C56" s="91">
        <v>2</v>
      </c>
      <c r="D56" s="134">
        <v>0.0035893654567438664</v>
      </c>
      <c r="E56" s="134">
        <v>2.1486026548060932</v>
      </c>
      <c r="F56" s="91" t="s">
        <v>1036</v>
      </c>
      <c r="G56" s="91" t="b">
        <v>0</v>
      </c>
      <c r="H56" s="91" t="b">
        <v>0</v>
      </c>
      <c r="I56" s="91" t="b">
        <v>0</v>
      </c>
      <c r="J56" s="91" t="b">
        <v>1</v>
      </c>
      <c r="K56" s="91" t="b">
        <v>0</v>
      </c>
      <c r="L56" s="91" t="b">
        <v>0</v>
      </c>
    </row>
    <row r="57" spans="1:12" ht="15">
      <c r="A57" s="91" t="s">
        <v>963</v>
      </c>
      <c r="B57" s="91" t="s">
        <v>898</v>
      </c>
      <c r="C57" s="91">
        <v>2</v>
      </c>
      <c r="D57" s="134">
        <v>0.0035893654567438664</v>
      </c>
      <c r="E57" s="134">
        <v>2.0024746191278555</v>
      </c>
      <c r="F57" s="91" t="s">
        <v>1036</v>
      </c>
      <c r="G57" s="91" t="b">
        <v>1</v>
      </c>
      <c r="H57" s="91" t="b">
        <v>0</v>
      </c>
      <c r="I57" s="91" t="b">
        <v>0</v>
      </c>
      <c r="J57" s="91" t="b">
        <v>0</v>
      </c>
      <c r="K57" s="91" t="b">
        <v>0</v>
      </c>
      <c r="L57" s="91" t="b">
        <v>0</v>
      </c>
    </row>
    <row r="58" spans="1:12" ht="15">
      <c r="A58" s="91" t="s">
        <v>898</v>
      </c>
      <c r="B58" s="91" t="s">
        <v>922</v>
      </c>
      <c r="C58" s="91">
        <v>2</v>
      </c>
      <c r="D58" s="134">
        <v>0.0035893654567438664</v>
      </c>
      <c r="E58" s="134">
        <v>1.8263833600721742</v>
      </c>
      <c r="F58" s="91" t="s">
        <v>1036</v>
      </c>
      <c r="G58" s="91" t="b">
        <v>0</v>
      </c>
      <c r="H58" s="91" t="b">
        <v>0</v>
      </c>
      <c r="I58" s="91" t="b">
        <v>0</v>
      </c>
      <c r="J58" s="91" t="b">
        <v>0</v>
      </c>
      <c r="K58" s="91" t="b">
        <v>0</v>
      </c>
      <c r="L58" s="91" t="b">
        <v>0</v>
      </c>
    </row>
    <row r="59" spans="1:12" ht="15">
      <c r="A59" s="91" t="s">
        <v>922</v>
      </c>
      <c r="B59" s="91" t="s">
        <v>741</v>
      </c>
      <c r="C59" s="91">
        <v>2</v>
      </c>
      <c r="D59" s="134">
        <v>0.0035893654567438664</v>
      </c>
      <c r="E59" s="134">
        <v>1.3290587192642247</v>
      </c>
      <c r="F59" s="91" t="s">
        <v>1036</v>
      </c>
      <c r="G59" s="91" t="b">
        <v>0</v>
      </c>
      <c r="H59" s="91" t="b">
        <v>0</v>
      </c>
      <c r="I59" s="91" t="b">
        <v>0</v>
      </c>
      <c r="J59" s="91" t="b">
        <v>0</v>
      </c>
      <c r="K59" s="91" t="b">
        <v>0</v>
      </c>
      <c r="L59" s="91" t="b">
        <v>0</v>
      </c>
    </row>
    <row r="60" spans="1:12" ht="15">
      <c r="A60" s="91" t="s">
        <v>741</v>
      </c>
      <c r="B60" s="91" t="s">
        <v>912</v>
      </c>
      <c r="C60" s="91">
        <v>2</v>
      </c>
      <c r="D60" s="134">
        <v>0.0035893654567438664</v>
      </c>
      <c r="E60" s="134">
        <v>1.2243233687442117</v>
      </c>
      <c r="F60" s="91" t="s">
        <v>1036</v>
      </c>
      <c r="G60" s="91" t="b">
        <v>0</v>
      </c>
      <c r="H60" s="91" t="b">
        <v>0</v>
      </c>
      <c r="I60" s="91" t="b">
        <v>0</v>
      </c>
      <c r="J60" s="91" t="b">
        <v>0</v>
      </c>
      <c r="K60" s="91" t="b">
        <v>0</v>
      </c>
      <c r="L60" s="91" t="b">
        <v>0</v>
      </c>
    </row>
    <row r="61" spans="1:12" ht="15">
      <c r="A61" s="91" t="s">
        <v>912</v>
      </c>
      <c r="B61" s="91" t="s">
        <v>964</v>
      </c>
      <c r="C61" s="91">
        <v>2</v>
      </c>
      <c r="D61" s="134">
        <v>0.0035893654567438664</v>
      </c>
      <c r="E61" s="134">
        <v>2.24551266781415</v>
      </c>
      <c r="F61" s="91" t="s">
        <v>1036</v>
      </c>
      <c r="G61" s="91" t="b">
        <v>0</v>
      </c>
      <c r="H61" s="91" t="b">
        <v>0</v>
      </c>
      <c r="I61" s="91" t="b">
        <v>0</v>
      </c>
      <c r="J61" s="91" t="b">
        <v>0</v>
      </c>
      <c r="K61" s="91" t="b">
        <v>0</v>
      </c>
      <c r="L61" s="91" t="b">
        <v>0</v>
      </c>
    </row>
    <row r="62" spans="1:12" ht="15">
      <c r="A62" s="91" t="s">
        <v>964</v>
      </c>
      <c r="B62" s="91" t="s">
        <v>923</v>
      </c>
      <c r="C62" s="91">
        <v>2</v>
      </c>
      <c r="D62" s="134">
        <v>0.0035893654567438664</v>
      </c>
      <c r="E62" s="134">
        <v>2.37045140442245</v>
      </c>
      <c r="F62" s="91" t="s">
        <v>1036</v>
      </c>
      <c r="G62" s="91" t="b">
        <v>0</v>
      </c>
      <c r="H62" s="91" t="b">
        <v>0</v>
      </c>
      <c r="I62" s="91" t="b">
        <v>0</v>
      </c>
      <c r="J62" s="91" t="b">
        <v>0</v>
      </c>
      <c r="K62" s="91" t="b">
        <v>0</v>
      </c>
      <c r="L62" s="91" t="b">
        <v>0</v>
      </c>
    </row>
    <row r="63" spans="1:12" ht="15">
      <c r="A63" s="91" t="s">
        <v>923</v>
      </c>
      <c r="B63" s="91" t="s">
        <v>965</v>
      </c>
      <c r="C63" s="91">
        <v>2</v>
      </c>
      <c r="D63" s="134">
        <v>0.0035893654567438664</v>
      </c>
      <c r="E63" s="134">
        <v>2.37045140442245</v>
      </c>
      <c r="F63" s="91" t="s">
        <v>1036</v>
      </c>
      <c r="G63" s="91" t="b">
        <v>0</v>
      </c>
      <c r="H63" s="91" t="b">
        <v>0</v>
      </c>
      <c r="I63" s="91" t="b">
        <v>0</v>
      </c>
      <c r="J63" s="91" t="b">
        <v>0</v>
      </c>
      <c r="K63" s="91" t="b">
        <v>1</v>
      </c>
      <c r="L63" s="91" t="b">
        <v>0</v>
      </c>
    </row>
    <row r="64" spans="1:12" ht="15">
      <c r="A64" s="91" t="s">
        <v>965</v>
      </c>
      <c r="B64" s="91" t="s">
        <v>904</v>
      </c>
      <c r="C64" s="91">
        <v>2</v>
      </c>
      <c r="D64" s="134">
        <v>0.0035893654567438664</v>
      </c>
      <c r="E64" s="134">
        <v>2.1486026548060932</v>
      </c>
      <c r="F64" s="91" t="s">
        <v>1036</v>
      </c>
      <c r="G64" s="91" t="b">
        <v>0</v>
      </c>
      <c r="H64" s="91" t="b">
        <v>1</v>
      </c>
      <c r="I64" s="91" t="b">
        <v>0</v>
      </c>
      <c r="J64" s="91" t="b">
        <v>0</v>
      </c>
      <c r="K64" s="91" t="b">
        <v>0</v>
      </c>
      <c r="L64" s="91" t="b">
        <v>0</v>
      </c>
    </row>
    <row r="65" spans="1:12" ht="15">
      <c r="A65" s="91" t="s">
        <v>924</v>
      </c>
      <c r="B65" s="91" t="s">
        <v>966</v>
      </c>
      <c r="C65" s="91">
        <v>2</v>
      </c>
      <c r="D65" s="134">
        <v>0.0035893654567438664</v>
      </c>
      <c r="E65" s="134">
        <v>2.37045140442245</v>
      </c>
      <c r="F65" s="91" t="s">
        <v>1036</v>
      </c>
      <c r="G65" s="91" t="b">
        <v>0</v>
      </c>
      <c r="H65" s="91" t="b">
        <v>0</v>
      </c>
      <c r="I65" s="91" t="b">
        <v>0</v>
      </c>
      <c r="J65" s="91" t="b">
        <v>0</v>
      </c>
      <c r="K65" s="91" t="b">
        <v>0</v>
      </c>
      <c r="L65" s="91" t="b">
        <v>0</v>
      </c>
    </row>
    <row r="66" spans="1:12" ht="15">
      <c r="A66" s="91" t="s">
        <v>966</v>
      </c>
      <c r="B66" s="91" t="s">
        <v>967</v>
      </c>
      <c r="C66" s="91">
        <v>2</v>
      </c>
      <c r="D66" s="134">
        <v>0.0035893654567438664</v>
      </c>
      <c r="E66" s="134">
        <v>2.546542663478131</v>
      </c>
      <c r="F66" s="91" t="s">
        <v>1036</v>
      </c>
      <c r="G66" s="91" t="b">
        <v>0</v>
      </c>
      <c r="H66" s="91" t="b">
        <v>0</v>
      </c>
      <c r="I66" s="91" t="b">
        <v>0</v>
      </c>
      <c r="J66" s="91" t="b">
        <v>0</v>
      </c>
      <c r="K66" s="91" t="b">
        <v>0</v>
      </c>
      <c r="L66" s="91" t="b">
        <v>0</v>
      </c>
    </row>
    <row r="67" spans="1:12" ht="15">
      <c r="A67" s="91" t="s">
        <v>967</v>
      </c>
      <c r="B67" s="91" t="s">
        <v>747</v>
      </c>
      <c r="C67" s="91">
        <v>2</v>
      </c>
      <c r="D67" s="134">
        <v>0.0035893654567438664</v>
      </c>
      <c r="E67" s="134">
        <v>1.9444826721501687</v>
      </c>
      <c r="F67" s="91" t="s">
        <v>1036</v>
      </c>
      <c r="G67" s="91" t="b">
        <v>0</v>
      </c>
      <c r="H67" s="91" t="b">
        <v>0</v>
      </c>
      <c r="I67" s="91" t="b">
        <v>0</v>
      </c>
      <c r="J67" s="91" t="b">
        <v>0</v>
      </c>
      <c r="K67" s="91" t="b">
        <v>0</v>
      </c>
      <c r="L67" s="91" t="b">
        <v>0</v>
      </c>
    </row>
    <row r="68" spans="1:12" ht="15">
      <c r="A68" s="91" t="s">
        <v>744</v>
      </c>
      <c r="B68" s="91" t="s">
        <v>968</v>
      </c>
      <c r="C68" s="91">
        <v>2</v>
      </c>
      <c r="D68" s="134">
        <v>0.0035893654567438664</v>
      </c>
      <c r="E68" s="134">
        <v>1.8933301497027875</v>
      </c>
      <c r="F68" s="91" t="s">
        <v>1036</v>
      </c>
      <c r="G68" s="91" t="b">
        <v>0</v>
      </c>
      <c r="H68" s="91" t="b">
        <v>0</v>
      </c>
      <c r="I68" s="91" t="b">
        <v>0</v>
      </c>
      <c r="J68" s="91" t="b">
        <v>1</v>
      </c>
      <c r="K68" s="91" t="b">
        <v>0</v>
      </c>
      <c r="L68" s="91" t="b">
        <v>0</v>
      </c>
    </row>
    <row r="69" spans="1:12" ht="15">
      <c r="A69" s="91" t="s">
        <v>968</v>
      </c>
      <c r="B69" s="91" t="s">
        <v>920</v>
      </c>
      <c r="C69" s="91">
        <v>2</v>
      </c>
      <c r="D69" s="134">
        <v>0.0035893654567438664</v>
      </c>
      <c r="E69" s="134">
        <v>2.37045140442245</v>
      </c>
      <c r="F69" s="91" t="s">
        <v>1036</v>
      </c>
      <c r="G69" s="91" t="b">
        <v>1</v>
      </c>
      <c r="H69" s="91" t="b">
        <v>0</v>
      </c>
      <c r="I69" s="91" t="b">
        <v>0</v>
      </c>
      <c r="J69" s="91" t="b">
        <v>0</v>
      </c>
      <c r="K69" s="91" t="b">
        <v>0</v>
      </c>
      <c r="L69" s="91" t="b">
        <v>0</v>
      </c>
    </row>
    <row r="70" spans="1:12" ht="15">
      <c r="A70" s="91" t="s">
        <v>742</v>
      </c>
      <c r="B70" s="91" t="s">
        <v>925</v>
      </c>
      <c r="C70" s="91">
        <v>2</v>
      </c>
      <c r="D70" s="134">
        <v>0.0035893654567438664</v>
      </c>
      <c r="E70" s="134">
        <v>1.4673614174305063</v>
      </c>
      <c r="F70" s="91" t="s">
        <v>1036</v>
      </c>
      <c r="G70" s="91" t="b">
        <v>0</v>
      </c>
      <c r="H70" s="91" t="b">
        <v>0</v>
      </c>
      <c r="I70" s="91" t="b">
        <v>0</v>
      </c>
      <c r="J70" s="91" t="b">
        <v>0</v>
      </c>
      <c r="K70" s="91" t="b">
        <v>0</v>
      </c>
      <c r="L70" s="91" t="b">
        <v>0</v>
      </c>
    </row>
    <row r="71" spans="1:12" ht="15">
      <c r="A71" s="91" t="s">
        <v>926</v>
      </c>
      <c r="B71" s="91" t="s">
        <v>901</v>
      </c>
      <c r="C71" s="91">
        <v>2</v>
      </c>
      <c r="D71" s="134">
        <v>0.0035893654567438664</v>
      </c>
      <c r="E71" s="134">
        <v>1.8933301497027875</v>
      </c>
      <c r="F71" s="91" t="s">
        <v>1036</v>
      </c>
      <c r="G71" s="91" t="b">
        <v>0</v>
      </c>
      <c r="H71" s="91" t="b">
        <v>0</v>
      </c>
      <c r="I71" s="91" t="b">
        <v>0</v>
      </c>
      <c r="J71" s="91" t="b">
        <v>0</v>
      </c>
      <c r="K71" s="91" t="b">
        <v>0</v>
      </c>
      <c r="L71" s="91" t="b">
        <v>0</v>
      </c>
    </row>
    <row r="72" spans="1:12" ht="15">
      <c r="A72" s="91" t="s">
        <v>223</v>
      </c>
      <c r="B72" s="91" t="s">
        <v>742</v>
      </c>
      <c r="C72" s="91">
        <v>2</v>
      </c>
      <c r="D72" s="134">
        <v>0.0035893654567438664</v>
      </c>
      <c r="E72" s="134">
        <v>1.291270158374825</v>
      </c>
      <c r="F72" s="91" t="s">
        <v>1036</v>
      </c>
      <c r="G72" s="91" t="b">
        <v>0</v>
      </c>
      <c r="H72" s="91" t="b">
        <v>0</v>
      </c>
      <c r="I72" s="91" t="b">
        <v>0</v>
      </c>
      <c r="J72" s="91" t="b">
        <v>0</v>
      </c>
      <c r="K72" s="91" t="b">
        <v>0</v>
      </c>
      <c r="L72" s="91" t="b">
        <v>0</v>
      </c>
    </row>
    <row r="73" spans="1:12" ht="15">
      <c r="A73" s="91" t="s">
        <v>971</v>
      </c>
      <c r="B73" s="91" t="s">
        <v>972</v>
      </c>
      <c r="C73" s="91">
        <v>2</v>
      </c>
      <c r="D73" s="134">
        <v>0.0035893654567438664</v>
      </c>
      <c r="E73" s="134">
        <v>2.546542663478131</v>
      </c>
      <c r="F73" s="91" t="s">
        <v>1036</v>
      </c>
      <c r="G73" s="91" t="b">
        <v>1</v>
      </c>
      <c r="H73" s="91" t="b">
        <v>0</v>
      </c>
      <c r="I73" s="91" t="b">
        <v>0</v>
      </c>
      <c r="J73" s="91" t="b">
        <v>1</v>
      </c>
      <c r="K73" s="91" t="b">
        <v>0</v>
      </c>
      <c r="L73" s="91" t="b">
        <v>0</v>
      </c>
    </row>
    <row r="74" spans="1:12" ht="15">
      <c r="A74" s="91" t="s">
        <v>742</v>
      </c>
      <c r="B74" s="91" t="s">
        <v>741</v>
      </c>
      <c r="C74" s="91">
        <v>2</v>
      </c>
      <c r="D74" s="134">
        <v>0.0035893654567438664</v>
      </c>
      <c r="E74" s="134">
        <v>0.6020599913279624</v>
      </c>
      <c r="F74" s="91" t="s">
        <v>1036</v>
      </c>
      <c r="G74" s="91" t="b">
        <v>0</v>
      </c>
      <c r="H74" s="91" t="b">
        <v>0</v>
      </c>
      <c r="I74" s="91" t="b">
        <v>0</v>
      </c>
      <c r="J74" s="91" t="b">
        <v>0</v>
      </c>
      <c r="K74" s="91" t="b">
        <v>0</v>
      </c>
      <c r="L74" s="91" t="b">
        <v>0</v>
      </c>
    </row>
    <row r="75" spans="1:12" ht="15">
      <c r="A75" s="91" t="s">
        <v>719</v>
      </c>
      <c r="B75" s="91" t="s">
        <v>899</v>
      </c>
      <c r="C75" s="91">
        <v>2</v>
      </c>
      <c r="D75" s="134">
        <v>0.0035893654567438664</v>
      </c>
      <c r="E75" s="134">
        <v>1.8263833600721742</v>
      </c>
      <c r="F75" s="91" t="s">
        <v>1036</v>
      </c>
      <c r="G75" s="91" t="b">
        <v>0</v>
      </c>
      <c r="H75" s="91" t="b">
        <v>0</v>
      </c>
      <c r="I75" s="91" t="b">
        <v>0</v>
      </c>
      <c r="J75" s="91" t="b">
        <v>0</v>
      </c>
      <c r="K75" s="91" t="b">
        <v>0</v>
      </c>
      <c r="L75" s="91" t="b">
        <v>0</v>
      </c>
    </row>
    <row r="76" spans="1:12" ht="15">
      <c r="A76" s="91" t="s">
        <v>221</v>
      </c>
      <c r="B76" s="91" t="s">
        <v>929</v>
      </c>
      <c r="C76" s="91">
        <v>2</v>
      </c>
      <c r="D76" s="134">
        <v>0.0035893654567438664</v>
      </c>
      <c r="E76" s="134">
        <v>1.7336293068352755</v>
      </c>
      <c r="F76" s="91" t="s">
        <v>1036</v>
      </c>
      <c r="G76" s="91" t="b">
        <v>0</v>
      </c>
      <c r="H76" s="91" t="b">
        <v>0</v>
      </c>
      <c r="I76" s="91" t="b">
        <v>0</v>
      </c>
      <c r="J76" s="91" t="b">
        <v>1</v>
      </c>
      <c r="K76" s="91" t="b">
        <v>0</v>
      </c>
      <c r="L76" s="91" t="b">
        <v>0</v>
      </c>
    </row>
    <row r="77" spans="1:12" ht="15">
      <c r="A77" s="91" t="s">
        <v>743</v>
      </c>
      <c r="B77" s="91" t="s">
        <v>975</v>
      </c>
      <c r="C77" s="91">
        <v>2</v>
      </c>
      <c r="D77" s="134">
        <v>0.0035893654567438664</v>
      </c>
      <c r="E77" s="134">
        <v>1.671481400086431</v>
      </c>
      <c r="F77" s="91" t="s">
        <v>1036</v>
      </c>
      <c r="G77" s="91" t="b">
        <v>0</v>
      </c>
      <c r="H77" s="91" t="b">
        <v>0</v>
      </c>
      <c r="I77" s="91" t="b">
        <v>0</v>
      </c>
      <c r="J77" s="91" t="b">
        <v>0</v>
      </c>
      <c r="K77" s="91" t="b">
        <v>0</v>
      </c>
      <c r="L77" s="91" t="b">
        <v>0</v>
      </c>
    </row>
    <row r="78" spans="1:12" ht="15">
      <c r="A78" s="91" t="s">
        <v>221</v>
      </c>
      <c r="B78" s="91" t="s">
        <v>752</v>
      </c>
      <c r="C78" s="91">
        <v>2</v>
      </c>
      <c r="D78" s="134">
        <v>0.0035893654567438664</v>
      </c>
      <c r="E78" s="134">
        <v>1.256508052115613</v>
      </c>
      <c r="F78" s="91" t="s">
        <v>1036</v>
      </c>
      <c r="G78" s="91" t="b">
        <v>0</v>
      </c>
      <c r="H78" s="91" t="b">
        <v>0</v>
      </c>
      <c r="I78" s="91" t="b">
        <v>0</v>
      </c>
      <c r="J78" s="91" t="b">
        <v>0</v>
      </c>
      <c r="K78" s="91" t="b">
        <v>0</v>
      </c>
      <c r="L78" s="91" t="b">
        <v>0</v>
      </c>
    </row>
    <row r="79" spans="1:12" ht="15">
      <c r="A79" s="91" t="s">
        <v>758</v>
      </c>
      <c r="B79" s="91" t="s">
        <v>976</v>
      </c>
      <c r="C79" s="91">
        <v>2</v>
      </c>
      <c r="D79" s="134">
        <v>0.0035893654567438664</v>
      </c>
      <c r="E79" s="134">
        <v>2.1486026548060932</v>
      </c>
      <c r="F79" s="91" t="s">
        <v>1036</v>
      </c>
      <c r="G79" s="91" t="b">
        <v>0</v>
      </c>
      <c r="H79" s="91" t="b">
        <v>0</v>
      </c>
      <c r="I79" s="91" t="b">
        <v>0</v>
      </c>
      <c r="J79" s="91" t="b">
        <v>0</v>
      </c>
      <c r="K79" s="91" t="b">
        <v>0</v>
      </c>
      <c r="L79" s="91" t="b">
        <v>0</v>
      </c>
    </row>
    <row r="80" spans="1:12" ht="15">
      <c r="A80" s="91" t="s">
        <v>907</v>
      </c>
      <c r="B80" s="91" t="s">
        <v>222</v>
      </c>
      <c r="C80" s="91">
        <v>2</v>
      </c>
      <c r="D80" s="134">
        <v>0.0035893654567438664</v>
      </c>
      <c r="E80" s="134">
        <v>2.1486026548060932</v>
      </c>
      <c r="F80" s="91" t="s">
        <v>1036</v>
      </c>
      <c r="G80" s="91" t="b">
        <v>0</v>
      </c>
      <c r="H80" s="91" t="b">
        <v>0</v>
      </c>
      <c r="I80" s="91" t="b">
        <v>0</v>
      </c>
      <c r="J80" s="91" t="b">
        <v>0</v>
      </c>
      <c r="K80" s="91" t="b">
        <v>0</v>
      </c>
      <c r="L80" s="91" t="b">
        <v>0</v>
      </c>
    </row>
    <row r="81" spans="1:12" ht="15">
      <c r="A81" s="91" t="s">
        <v>222</v>
      </c>
      <c r="B81" s="91" t="s">
        <v>977</v>
      </c>
      <c r="C81" s="91">
        <v>2</v>
      </c>
      <c r="D81" s="134">
        <v>0.0035893654567438664</v>
      </c>
      <c r="E81" s="134">
        <v>2.546542663478131</v>
      </c>
      <c r="F81" s="91" t="s">
        <v>1036</v>
      </c>
      <c r="G81" s="91" t="b">
        <v>0</v>
      </c>
      <c r="H81" s="91" t="b">
        <v>0</v>
      </c>
      <c r="I81" s="91" t="b">
        <v>0</v>
      </c>
      <c r="J81" s="91" t="b">
        <v>0</v>
      </c>
      <c r="K81" s="91" t="b">
        <v>0</v>
      </c>
      <c r="L81" s="91" t="b">
        <v>0</v>
      </c>
    </row>
    <row r="82" spans="1:12" ht="15">
      <c r="A82" s="91" t="s">
        <v>977</v>
      </c>
      <c r="B82" s="91" t="s">
        <v>743</v>
      </c>
      <c r="C82" s="91">
        <v>2</v>
      </c>
      <c r="D82" s="134">
        <v>0.0035893654567438664</v>
      </c>
      <c r="E82" s="134">
        <v>1.671481400086431</v>
      </c>
      <c r="F82" s="91" t="s">
        <v>1036</v>
      </c>
      <c r="G82" s="91" t="b">
        <v>0</v>
      </c>
      <c r="H82" s="91" t="b">
        <v>0</v>
      </c>
      <c r="I82" s="91" t="b">
        <v>0</v>
      </c>
      <c r="J82" s="91" t="b">
        <v>0</v>
      </c>
      <c r="K82" s="91" t="b">
        <v>0</v>
      </c>
      <c r="L82" s="91" t="b">
        <v>0</v>
      </c>
    </row>
    <row r="83" spans="1:12" ht="15">
      <c r="A83" s="91" t="s">
        <v>743</v>
      </c>
      <c r="B83" s="91" t="s">
        <v>978</v>
      </c>
      <c r="C83" s="91">
        <v>2</v>
      </c>
      <c r="D83" s="134">
        <v>0.0035893654567438664</v>
      </c>
      <c r="E83" s="134">
        <v>1.671481400086431</v>
      </c>
      <c r="F83" s="91" t="s">
        <v>1036</v>
      </c>
      <c r="G83" s="91" t="b">
        <v>0</v>
      </c>
      <c r="H83" s="91" t="b">
        <v>0</v>
      </c>
      <c r="I83" s="91" t="b">
        <v>0</v>
      </c>
      <c r="J83" s="91" t="b">
        <v>0</v>
      </c>
      <c r="K83" s="91" t="b">
        <v>0</v>
      </c>
      <c r="L83" s="91" t="b">
        <v>0</v>
      </c>
    </row>
    <row r="84" spans="1:12" ht="15">
      <c r="A84" s="91" t="s">
        <v>978</v>
      </c>
      <c r="B84" s="91" t="s">
        <v>979</v>
      </c>
      <c r="C84" s="91">
        <v>2</v>
      </c>
      <c r="D84" s="134">
        <v>0.0035893654567438664</v>
      </c>
      <c r="E84" s="134">
        <v>2.546542663478131</v>
      </c>
      <c r="F84" s="91" t="s">
        <v>1036</v>
      </c>
      <c r="G84" s="91" t="b">
        <v>0</v>
      </c>
      <c r="H84" s="91" t="b">
        <v>0</v>
      </c>
      <c r="I84" s="91" t="b">
        <v>0</v>
      </c>
      <c r="J84" s="91" t="b">
        <v>0</v>
      </c>
      <c r="K84" s="91" t="b">
        <v>0</v>
      </c>
      <c r="L84" s="91" t="b">
        <v>0</v>
      </c>
    </row>
    <row r="85" spans="1:12" ht="15">
      <c r="A85" s="91" t="s">
        <v>979</v>
      </c>
      <c r="B85" s="91" t="s">
        <v>936</v>
      </c>
      <c r="C85" s="91">
        <v>2</v>
      </c>
      <c r="D85" s="134">
        <v>0.0035893654567438664</v>
      </c>
      <c r="E85" s="134">
        <v>2.37045140442245</v>
      </c>
      <c r="F85" s="91" t="s">
        <v>1036</v>
      </c>
      <c r="G85" s="91" t="b">
        <v>0</v>
      </c>
      <c r="H85" s="91" t="b">
        <v>0</v>
      </c>
      <c r="I85" s="91" t="b">
        <v>0</v>
      </c>
      <c r="J85" s="91" t="b">
        <v>0</v>
      </c>
      <c r="K85" s="91" t="b">
        <v>0</v>
      </c>
      <c r="L85" s="91" t="b">
        <v>0</v>
      </c>
    </row>
    <row r="86" spans="1:12" ht="15">
      <c r="A86" s="91" t="s">
        <v>936</v>
      </c>
      <c r="B86" s="91" t="s">
        <v>937</v>
      </c>
      <c r="C86" s="91">
        <v>2</v>
      </c>
      <c r="D86" s="134">
        <v>0.0035893654567438664</v>
      </c>
      <c r="E86" s="134">
        <v>2.1943601453667685</v>
      </c>
      <c r="F86" s="91" t="s">
        <v>1036</v>
      </c>
      <c r="G86" s="91" t="b">
        <v>0</v>
      </c>
      <c r="H86" s="91" t="b">
        <v>0</v>
      </c>
      <c r="I86" s="91" t="b">
        <v>0</v>
      </c>
      <c r="J86" s="91" t="b">
        <v>0</v>
      </c>
      <c r="K86" s="91" t="b">
        <v>0</v>
      </c>
      <c r="L86" s="91" t="b">
        <v>0</v>
      </c>
    </row>
    <row r="87" spans="1:12" ht="15">
      <c r="A87" s="91" t="s">
        <v>937</v>
      </c>
      <c r="B87" s="91" t="s">
        <v>980</v>
      </c>
      <c r="C87" s="91">
        <v>2</v>
      </c>
      <c r="D87" s="134">
        <v>0.0035893654567438664</v>
      </c>
      <c r="E87" s="134">
        <v>2.37045140442245</v>
      </c>
      <c r="F87" s="91" t="s">
        <v>1036</v>
      </c>
      <c r="G87" s="91" t="b">
        <v>0</v>
      </c>
      <c r="H87" s="91" t="b">
        <v>0</v>
      </c>
      <c r="I87" s="91" t="b">
        <v>0</v>
      </c>
      <c r="J87" s="91" t="b">
        <v>0</v>
      </c>
      <c r="K87" s="91" t="b">
        <v>0</v>
      </c>
      <c r="L87" s="91" t="b">
        <v>0</v>
      </c>
    </row>
    <row r="88" spans="1:12" ht="15">
      <c r="A88" s="91" t="s">
        <v>980</v>
      </c>
      <c r="B88" s="91" t="s">
        <v>938</v>
      </c>
      <c r="C88" s="91">
        <v>2</v>
      </c>
      <c r="D88" s="134">
        <v>0.0035893654567438664</v>
      </c>
      <c r="E88" s="134">
        <v>2.37045140442245</v>
      </c>
      <c r="F88" s="91" t="s">
        <v>1036</v>
      </c>
      <c r="G88" s="91" t="b">
        <v>0</v>
      </c>
      <c r="H88" s="91" t="b">
        <v>0</v>
      </c>
      <c r="I88" s="91" t="b">
        <v>0</v>
      </c>
      <c r="J88" s="91" t="b">
        <v>0</v>
      </c>
      <c r="K88" s="91" t="b">
        <v>0</v>
      </c>
      <c r="L88" s="91" t="b">
        <v>0</v>
      </c>
    </row>
    <row r="89" spans="1:12" ht="15">
      <c r="A89" s="91" t="s">
        <v>938</v>
      </c>
      <c r="B89" s="91" t="s">
        <v>981</v>
      </c>
      <c r="C89" s="91">
        <v>2</v>
      </c>
      <c r="D89" s="134">
        <v>0.0035893654567438664</v>
      </c>
      <c r="E89" s="134">
        <v>2.37045140442245</v>
      </c>
      <c r="F89" s="91" t="s">
        <v>1036</v>
      </c>
      <c r="G89" s="91" t="b">
        <v>0</v>
      </c>
      <c r="H89" s="91" t="b">
        <v>0</v>
      </c>
      <c r="I89" s="91" t="b">
        <v>0</v>
      </c>
      <c r="J89" s="91" t="b">
        <v>1</v>
      </c>
      <c r="K89" s="91" t="b">
        <v>0</v>
      </c>
      <c r="L89" s="91" t="b">
        <v>0</v>
      </c>
    </row>
    <row r="90" spans="1:12" ht="15">
      <c r="A90" s="91" t="s">
        <v>761</v>
      </c>
      <c r="B90" s="91" t="s">
        <v>905</v>
      </c>
      <c r="C90" s="91">
        <v>2</v>
      </c>
      <c r="D90" s="134">
        <v>0.0035893654567438664</v>
      </c>
      <c r="E90" s="134">
        <v>1.671481400086431</v>
      </c>
      <c r="F90" s="91" t="s">
        <v>1036</v>
      </c>
      <c r="G90" s="91" t="b">
        <v>0</v>
      </c>
      <c r="H90" s="91" t="b">
        <v>0</v>
      </c>
      <c r="I90" s="91" t="b">
        <v>0</v>
      </c>
      <c r="J90" s="91" t="b">
        <v>0</v>
      </c>
      <c r="K90" s="91" t="b">
        <v>0</v>
      </c>
      <c r="L90" s="91" t="b">
        <v>0</v>
      </c>
    </row>
    <row r="91" spans="1:12" ht="15">
      <c r="A91" s="91" t="s">
        <v>905</v>
      </c>
      <c r="B91" s="91" t="s">
        <v>982</v>
      </c>
      <c r="C91" s="91">
        <v>2</v>
      </c>
      <c r="D91" s="134">
        <v>0.0035893654567438664</v>
      </c>
      <c r="E91" s="134">
        <v>2.1486026548060932</v>
      </c>
      <c r="F91" s="91" t="s">
        <v>1036</v>
      </c>
      <c r="G91" s="91" t="b">
        <v>0</v>
      </c>
      <c r="H91" s="91" t="b">
        <v>0</v>
      </c>
      <c r="I91" s="91" t="b">
        <v>0</v>
      </c>
      <c r="J91" s="91" t="b">
        <v>0</v>
      </c>
      <c r="K91" s="91" t="b">
        <v>0</v>
      </c>
      <c r="L91" s="91" t="b">
        <v>0</v>
      </c>
    </row>
    <row r="92" spans="1:12" ht="15">
      <c r="A92" s="91" t="s">
        <v>982</v>
      </c>
      <c r="B92" s="91" t="s">
        <v>762</v>
      </c>
      <c r="C92" s="91">
        <v>2</v>
      </c>
      <c r="D92" s="134">
        <v>0.0035893654567438664</v>
      </c>
      <c r="E92" s="134">
        <v>2.24551266781415</v>
      </c>
      <c r="F92" s="91" t="s">
        <v>1036</v>
      </c>
      <c r="G92" s="91" t="b">
        <v>0</v>
      </c>
      <c r="H92" s="91" t="b">
        <v>0</v>
      </c>
      <c r="I92" s="91" t="b">
        <v>0</v>
      </c>
      <c r="J92" s="91" t="b">
        <v>0</v>
      </c>
      <c r="K92" s="91" t="b">
        <v>0</v>
      </c>
      <c r="L92" s="91" t="b">
        <v>0</v>
      </c>
    </row>
    <row r="93" spans="1:12" ht="15">
      <c r="A93" s="91" t="s">
        <v>762</v>
      </c>
      <c r="B93" s="91" t="s">
        <v>983</v>
      </c>
      <c r="C93" s="91">
        <v>2</v>
      </c>
      <c r="D93" s="134">
        <v>0.0035893654567438664</v>
      </c>
      <c r="E93" s="134">
        <v>2.24551266781415</v>
      </c>
      <c r="F93" s="91" t="s">
        <v>1036</v>
      </c>
      <c r="G93" s="91" t="b">
        <v>0</v>
      </c>
      <c r="H93" s="91" t="b">
        <v>0</v>
      </c>
      <c r="I93" s="91" t="b">
        <v>0</v>
      </c>
      <c r="J93" s="91" t="b">
        <v>0</v>
      </c>
      <c r="K93" s="91" t="b">
        <v>0</v>
      </c>
      <c r="L93" s="91" t="b">
        <v>0</v>
      </c>
    </row>
    <row r="94" spans="1:12" ht="15">
      <c r="A94" s="91" t="s">
        <v>983</v>
      </c>
      <c r="B94" s="91" t="s">
        <v>227</v>
      </c>
      <c r="C94" s="91">
        <v>2</v>
      </c>
      <c r="D94" s="134">
        <v>0.0035893654567438664</v>
      </c>
      <c r="E94" s="134">
        <v>2.546542663478131</v>
      </c>
      <c r="F94" s="91" t="s">
        <v>1036</v>
      </c>
      <c r="G94" s="91" t="b">
        <v>0</v>
      </c>
      <c r="H94" s="91" t="b">
        <v>0</v>
      </c>
      <c r="I94" s="91" t="b">
        <v>0</v>
      </c>
      <c r="J94" s="91" t="b">
        <v>0</v>
      </c>
      <c r="K94" s="91" t="b">
        <v>0</v>
      </c>
      <c r="L94" s="91" t="b">
        <v>0</v>
      </c>
    </row>
    <row r="95" spans="1:12" ht="15">
      <c r="A95" s="91" t="s">
        <v>227</v>
      </c>
      <c r="B95" s="91" t="s">
        <v>760</v>
      </c>
      <c r="C95" s="91">
        <v>2</v>
      </c>
      <c r="D95" s="134">
        <v>0.0035893654567438664</v>
      </c>
      <c r="E95" s="134">
        <v>1.9444826721501687</v>
      </c>
      <c r="F95" s="91" t="s">
        <v>1036</v>
      </c>
      <c r="G95" s="91" t="b">
        <v>0</v>
      </c>
      <c r="H95" s="91" t="b">
        <v>0</v>
      </c>
      <c r="I95" s="91" t="b">
        <v>0</v>
      </c>
      <c r="J95" s="91" t="b">
        <v>0</v>
      </c>
      <c r="K95" s="91" t="b">
        <v>0</v>
      </c>
      <c r="L95" s="91" t="b">
        <v>0</v>
      </c>
    </row>
    <row r="96" spans="1:12" ht="15">
      <c r="A96" s="91" t="s">
        <v>760</v>
      </c>
      <c r="B96" s="91" t="s">
        <v>762</v>
      </c>
      <c r="C96" s="91">
        <v>2</v>
      </c>
      <c r="D96" s="134">
        <v>0.0035893654567438664</v>
      </c>
      <c r="E96" s="134">
        <v>1.6434526764861874</v>
      </c>
      <c r="F96" s="91" t="s">
        <v>1036</v>
      </c>
      <c r="G96" s="91" t="b">
        <v>0</v>
      </c>
      <c r="H96" s="91" t="b">
        <v>0</v>
      </c>
      <c r="I96" s="91" t="b">
        <v>0</v>
      </c>
      <c r="J96" s="91" t="b">
        <v>0</v>
      </c>
      <c r="K96" s="91" t="b">
        <v>0</v>
      </c>
      <c r="L96" s="91" t="b">
        <v>0</v>
      </c>
    </row>
    <row r="97" spans="1:12" ht="15">
      <c r="A97" s="91" t="s">
        <v>762</v>
      </c>
      <c r="B97" s="91" t="s">
        <v>984</v>
      </c>
      <c r="C97" s="91">
        <v>2</v>
      </c>
      <c r="D97" s="134">
        <v>0.0035893654567438664</v>
      </c>
      <c r="E97" s="134">
        <v>2.24551266781415</v>
      </c>
      <c r="F97" s="91" t="s">
        <v>1036</v>
      </c>
      <c r="G97" s="91" t="b">
        <v>0</v>
      </c>
      <c r="H97" s="91" t="b">
        <v>0</v>
      </c>
      <c r="I97" s="91" t="b">
        <v>0</v>
      </c>
      <c r="J97" s="91" t="b">
        <v>1</v>
      </c>
      <c r="K97" s="91" t="b">
        <v>0</v>
      </c>
      <c r="L97" s="91" t="b">
        <v>0</v>
      </c>
    </row>
    <row r="98" spans="1:12" ht="15">
      <c r="A98" s="91" t="s">
        <v>984</v>
      </c>
      <c r="B98" s="91" t="s">
        <v>907</v>
      </c>
      <c r="C98" s="91">
        <v>2</v>
      </c>
      <c r="D98" s="134">
        <v>0.0035893654567438664</v>
      </c>
      <c r="E98" s="134">
        <v>2.24551266781415</v>
      </c>
      <c r="F98" s="91" t="s">
        <v>1036</v>
      </c>
      <c r="G98" s="91" t="b">
        <v>1</v>
      </c>
      <c r="H98" s="91" t="b">
        <v>0</v>
      </c>
      <c r="I98" s="91" t="b">
        <v>0</v>
      </c>
      <c r="J98" s="91" t="b">
        <v>0</v>
      </c>
      <c r="K98" s="91" t="b">
        <v>0</v>
      </c>
      <c r="L98" s="91" t="b">
        <v>0</v>
      </c>
    </row>
    <row r="99" spans="1:12" ht="15">
      <c r="A99" s="91" t="s">
        <v>907</v>
      </c>
      <c r="B99" s="91" t="s">
        <v>763</v>
      </c>
      <c r="C99" s="91">
        <v>2</v>
      </c>
      <c r="D99" s="134">
        <v>0.0035893654567438664</v>
      </c>
      <c r="E99" s="134">
        <v>1.8475726591421122</v>
      </c>
      <c r="F99" s="91" t="s">
        <v>1036</v>
      </c>
      <c r="G99" s="91" t="b">
        <v>0</v>
      </c>
      <c r="H99" s="91" t="b">
        <v>0</v>
      </c>
      <c r="I99" s="91" t="b">
        <v>0</v>
      </c>
      <c r="J99" s="91" t="b">
        <v>0</v>
      </c>
      <c r="K99" s="91" t="b">
        <v>0</v>
      </c>
      <c r="L99" s="91" t="b">
        <v>0</v>
      </c>
    </row>
    <row r="100" spans="1:12" ht="15">
      <c r="A100" s="91" t="s">
        <v>763</v>
      </c>
      <c r="B100" s="91" t="s">
        <v>985</v>
      </c>
      <c r="C100" s="91">
        <v>2</v>
      </c>
      <c r="D100" s="134">
        <v>0.0035893654567438664</v>
      </c>
      <c r="E100" s="134">
        <v>2.24551266781415</v>
      </c>
      <c r="F100" s="91" t="s">
        <v>1036</v>
      </c>
      <c r="G100" s="91" t="b">
        <v>0</v>
      </c>
      <c r="H100" s="91" t="b">
        <v>0</v>
      </c>
      <c r="I100" s="91" t="b">
        <v>0</v>
      </c>
      <c r="J100" s="91" t="b">
        <v>0</v>
      </c>
      <c r="K100" s="91" t="b">
        <v>0</v>
      </c>
      <c r="L100" s="91" t="b">
        <v>0</v>
      </c>
    </row>
    <row r="101" spans="1:12" ht="15">
      <c r="A101" s="91" t="s">
        <v>985</v>
      </c>
      <c r="B101" s="91" t="s">
        <v>932</v>
      </c>
      <c r="C101" s="91">
        <v>2</v>
      </c>
      <c r="D101" s="134">
        <v>0.0035893654567438664</v>
      </c>
      <c r="E101" s="134">
        <v>2.37045140442245</v>
      </c>
      <c r="F101" s="91" t="s">
        <v>1036</v>
      </c>
      <c r="G101" s="91" t="b">
        <v>0</v>
      </c>
      <c r="H101" s="91" t="b">
        <v>0</v>
      </c>
      <c r="I101" s="91" t="b">
        <v>0</v>
      </c>
      <c r="J101" s="91" t="b">
        <v>0</v>
      </c>
      <c r="K101" s="91" t="b">
        <v>0</v>
      </c>
      <c r="L101" s="91" t="b">
        <v>0</v>
      </c>
    </row>
    <row r="102" spans="1:12" ht="15">
      <c r="A102" s="91" t="s">
        <v>221</v>
      </c>
      <c r="B102" s="91" t="s">
        <v>761</v>
      </c>
      <c r="C102" s="91">
        <v>2</v>
      </c>
      <c r="D102" s="134">
        <v>0.0035893654567438664</v>
      </c>
      <c r="E102" s="134">
        <v>1.5575380477795941</v>
      </c>
      <c r="F102" s="91" t="s">
        <v>1036</v>
      </c>
      <c r="G102" s="91" t="b">
        <v>0</v>
      </c>
      <c r="H102" s="91" t="b">
        <v>0</v>
      </c>
      <c r="I102" s="91" t="b">
        <v>0</v>
      </c>
      <c r="J102" s="91" t="b">
        <v>0</v>
      </c>
      <c r="K102" s="91" t="b">
        <v>0</v>
      </c>
      <c r="L102" s="91" t="b">
        <v>0</v>
      </c>
    </row>
    <row r="103" spans="1:12" ht="15">
      <c r="A103" s="91" t="s">
        <v>990</v>
      </c>
      <c r="B103" s="91" t="s">
        <v>908</v>
      </c>
      <c r="C103" s="91">
        <v>2</v>
      </c>
      <c r="D103" s="134">
        <v>0.0035893654567438664</v>
      </c>
      <c r="E103" s="134">
        <v>2.1486026548060932</v>
      </c>
      <c r="F103" s="91" t="s">
        <v>1036</v>
      </c>
      <c r="G103" s="91" t="b">
        <v>0</v>
      </c>
      <c r="H103" s="91" t="b">
        <v>0</v>
      </c>
      <c r="I103" s="91" t="b">
        <v>0</v>
      </c>
      <c r="J103" s="91" t="b">
        <v>0</v>
      </c>
      <c r="K103" s="91" t="b">
        <v>0</v>
      </c>
      <c r="L103" s="91" t="b">
        <v>0</v>
      </c>
    </row>
    <row r="104" spans="1:12" ht="15">
      <c r="A104" s="91" t="s">
        <v>908</v>
      </c>
      <c r="B104" s="91" t="s">
        <v>991</v>
      </c>
      <c r="C104" s="91">
        <v>2</v>
      </c>
      <c r="D104" s="134">
        <v>0.0035893654567438664</v>
      </c>
      <c r="E104" s="134">
        <v>2.24551266781415</v>
      </c>
      <c r="F104" s="91" t="s">
        <v>1036</v>
      </c>
      <c r="G104" s="91" t="b">
        <v>0</v>
      </c>
      <c r="H104" s="91" t="b">
        <v>0</v>
      </c>
      <c r="I104" s="91" t="b">
        <v>0</v>
      </c>
      <c r="J104" s="91" t="b">
        <v>0</v>
      </c>
      <c r="K104" s="91" t="b">
        <v>0</v>
      </c>
      <c r="L104" s="91" t="b">
        <v>0</v>
      </c>
    </row>
    <row r="105" spans="1:12" ht="15">
      <c r="A105" s="91" t="s">
        <v>991</v>
      </c>
      <c r="B105" s="91" t="s">
        <v>992</v>
      </c>
      <c r="C105" s="91">
        <v>2</v>
      </c>
      <c r="D105" s="134">
        <v>0.0035893654567438664</v>
      </c>
      <c r="E105" s="134">
        <v>2.546542663478131</v>
      </c>
      <c r="F105" s="91" t="s">
        <v>1036</v>
      </c>
      <c r="G105" s="91" t="b">
        <v>0</v>
      </c>
      <c r="H105" s="91" t="b">
        <v>0</v>
      </c>
      <c r="I105" s="91" t="b">
        <v>0</v>
      </c>
      <c r="J105" s="91" t="b">
        <v>0</v>
      </c>
      <c r="K105" s="91" t="b">
        <v>0</v>
      </c>
      <c r="L105" s="91" t="b">
        <v>0</v>
      </c>
    </row>
    <row r="106" spans="1:12" ht="15">
      <c r="A106" s="91" t="s">
        <v>992</v>
      </c>
      <c r="B106" s="91" t="s">
        <v>993</v>
      </c>
      <c r="C106" s="91">
        <v>2</v>
      </c>
      <c r="D106" s="134">
        <v>0.0035893654567438664</v>
      </c>
      <c r="E106" s="134">
        <v>2.546542663478131</v>
      </c>
      <c r="F106" s="91" t="s">
        <v>1036</v>
      </c>
      <c r="G106" s="91" t="b">
        <v>0</v>
      </c>
      <c r="H106" s="91" t="b">
        <v>0</v>
      </c>
      <c r="I106" s="91" t="b">
        <v>0</v>
      </c>
      <c r="J106" s="91" t="b">
        <v>0</v>
      </c>
      <c r="K106" s="91" t="b">
        <v>0</v>
      </c>
      <c r="L106" s="91" t="b">
        <v>0</v>
      </c>
    </row>
    <row r="107" spans="1:12" ht="15">
      <c r="A107" s="91" t="s">
        <v>993</v>
      </c>
      <c r="B107" s="91" t="s">
        <v>742</v>
      </c>
      <c r="C107" s="91">
        <v>2</v>
      </c>
      <c r="D107" s="134">
        <v>0.0035893654567438664</v>
      </c>
      <c r="E107" s="134">
        <v>1.5923001540388062</v>
      </c>
      <c r="F107" s="91" t="s">
        <v>1036</v>
      </c>
      <c r="G107" s="91" t="b">
        <v>0</v>
      </c>
      <c r="H107" s="91" t="b">
        <v>0</v>
      </c>
      <c r="I107" s="91" t="b">
        <v>0</v>
      </c>
      <c r="J107" s="91" t="b">
        <v>0</v>
      </c>
      <c r="K107" s="91" t="b">
        <v>0</v>
      </c>
      <c r="L107" s="91" t="b">
        <v>0</v>
      </c>
    </row>
    <row r="108" spans="1:12" ht="15">
      <c r="A108" s="91" t="s">
        <v>761</v>
      </c>
      <c r="B108" s="91" t="s">
        <v>928</v>
      </c>
      <c r="C108" s="91">
        <v>2</v>
      </c>
      <c r="D108" s="134">
        <v>0.0035893654567438664</v>
      </c>
      <c r="E108" s="134">
        <v>1.8933301497027875</v>
      </c>
      <c r="F108" s="91" t="s">
        <v>1036</v>
      </c>
      <c r="G108" s="91" t="b">
        <v>0</v>
      </c>
      <c r="H108" s="91" t="b">
        <v>0</v>
      </c>
      <c r="I108" s="91" t="b">
        <v>0</v>
      </c>
      <c r="J108" s="91" t="b">
        <v>0</v>
      </c>
      <c r="K108" s="91" t="b">
        <v>0</v>
      </c>
      <c r="L108" s="91" t="b">
        <v>0</v>
      </c>
    </row>
    <row r="109" spans="1:12" ht="15">
      <c r="A109" s="91" t="s">
        <v>928</v>
      </c>
      <c r="B109" s="91" t="s">
        <v>760</v>
      </c>
      <c r="C109" s="91">
        <v>2</v>
      </c>
      <c r="D109" s="134">
        <v>0.0035893654567438664</v>
      </c>
      <c r="E109" s="134">
        <v>1.7683914130944873</v>
      </c>
      <c r="F109" s="91" t="s">
        <v>1036</v>
      </c>
      <c r="G109" s="91" t="b">
        <v>0</v>
      </c>
      <c r="H109" s="91" t="b">
        <v>0</v>
      </c>
      <c r="I109" s="91" t="b">
        <v>0</v>
      </c>
      <c r="J109" s="91" t="b">
        <v>0</v>
      </c>
      <c r="K109" s="91" t="b">
        <v>0</v>
      </c>
      <c r="L109" s="91" t="b">
        <v>0</v>
      </c>
    </row>
    <row r="110" spans="1:12" ht="15">
      <c r="A110" s="91" t="s">
        <v>760</v>
      </c>
      <c r="B110" s="91" t="s">
        <v>994</v>
      </c>
      <c r="C110" s="91">
        <v>2</v>
      </c>
      <c r="D110" s="134">
        <v>0.0035893654567438664</v>
      </c>
      <c r="E110" s="134">
        <v>1.9444826721501687</v>
      </c>
      <c r="F110" s="91" t="s">
        <v>1036</v>
      </c>
      <c r="G110" s="91" t="b">
        <v>0</v>
      </c>
      <c r="H110" s="91" t="b">
        <v>0</v>
      </c>
      <c r="I110" s="91" t="b">
        <v>0</v>
      </c>
      <c r="J110" s="91" t="b">
        <v>0</v>
      </c>
      <c r="K110" s="91" t="b">
        <v>0</v>
      </c>
      <c r="L110" s="91" t="b">
        <v>0</v>
      </c>
    </row>
    <row r="111" spans="1:12" ht="15">
      <c r="A111" s="91" t="s">
        <v>994</v>
      </c>
      <c r="B111" s="91" t="s">
        <v>940</v>
      </c>
      <c r="C111" s="91">
        <v>2</v>
      </c>
      <c r="D111" s="134">
        <v>0.0035893654567438664</v>
      </c>
      <c r="E111" s="134">
        <v>2.37045140442245</v>
      </c>
      <c r="F111" s="91" t="s">
        <v>1036</v>
      </c>
      <c r="G111" s="91" t="b">
        <v>0</v>
      </c>
      <c r="H111" s="91" t="b">
        <v>0</v>
      </c>
      <c r="I111" s="91" t="b">
        <v>0</v>
      </c>
      <c r="J111" s="91" t="b">
        <v>0</v>
      </c>
      <c r="K111" s="91" t="b">
        <v>0</v>
      </c>
      <c r="L111" s="91" t="b">
        <v>0</v>
      </c>
    </row>
    <row r="112" spans="1:12" ht="15">
      <c r="A112" s="91" t="s">
        <v>940</v>
      </c>
      <c r="B112" s="91" t="s">
        <v>941</v>
      </c>
      <c r="C112" s="91">
        <v>2</v>
      </c>
      <c r="D112" s="134">
        <v>0.0035893654567438664</v>
      </c>
      <c r="E112" s="134">
        <v>2.1943601453667685</v>
      </c>
      <c r="F112" s="91" t="s">
        <v>1036</v>
      </c>
      <c r="G112" s="91" t="b">
        <v>0</v>
      </c>
      <c r="H112" s="91" t="b">
        <v>0</v>
      </c>
      <c r="I112" s="91" t="b">
        <v>0</v>
      </c>
      <c r="J112" s="91" t="b">
        <v>0</v>
      </c>
      <c r="K112" s="91" t="b">
        <v>0</v>
      </c>
      <c r="L112" s="91" t="b">
        <v>0</v>
      </c>
    </row>
    <row r="113" spans="1:12" ht="15">
      <c r="A113" s="91" t="s">
        <v>941</v>
      </c>
      <c r="B113" s="91" t="s">
        <v>942</v>
      </c>
      <c r="C113" s="91">
        <v>2</v>
      </c>
      <c r="D113" s="134">
        <v>0.0035893654567438664</v>
      </c>
      <c r="E113" s="134">
        <v>2.1943601453667685</v>
      </c>
      <c r="F113" s="91" t="s">
        <v>1036</v>
      </c>
      <c r="G113" s="91" t="b">
        <v>0</v>
      </c>
      <c r="H113" s="91" t="b">
        <v>0</v>
      </c>
      <c r="I113" s="91" t="b">
        <v>0</v>
      </c>
      <c r="J113" s="91" t="b">
        <v>0</v>
      </c>
      <c r="K113" s="91" t="b">
        <v>0</v>
      </c>
      <c r="L113" s="91" t="b">
        <v>0</v>
      </c>
    </row>
    <row r="114" spans="1:12" ht="15">
      <c r="A114" s="91" t="s">
        <v>942</v>
      </c>
      <c r="B114" s="91" t="s">
        <v>927</v>
      </c>
      <c r="C114" s="91">
        <v>2</v>
      </c>
      <c r="D114" s="134">
        <v>0.0035893654567438664</v>
      </c>
      <c r="E114" s="134">
        <v>2.1943601453667685</v>
      </c>
      <c r="F114" s="91" t="s">
        <v>1036</v>
      </c>
      <c r="G114" s="91" t="b">
        <v>0</v>
      </c>
      <c r="H114" s="91" t="b">
        <v>0</v>
      </c>
      <c r="I114" s="91" t="b">
        <v>0</v>
      </c>
      <c r="J114" s="91" t="b">
        <v>0</v>
      </c>
      <c r="K114" s="91" t="b">
        <v>0</v>
      </c>
      <c r="L114" s="91" t="b">
        <v>0</v>
      </c>
    </row>
    <row r="115" spans="1:12" ht="15">
      <c r="A115" s="91" t="s">
        <v>927</v>
      </c>
      <c r="B115" s="91" t="s">
        <v>220</v>
      </c>
      <c r="C115" s="91">
        <v>2</v>
      </c>
      <c r="D115" s="134">
        <v>0.0035893654567438664</v>
      </c>
      <c r="E115" s="134">
        <v>1.8933301497027875</v>
      </c>
      <c r="F115" s="91" t="s">
        <v>1036</v>
      </c>
      <c r="G115" s="91" t="b">
        <v>0</v>
      </c>
      <c r="H115" s="91" t="b">
        <v>0</v>
      </c>
      <c r="I115" s="91" t="b">
        <v>0</v>
      </c>
      <c r="J115" s="91" t="b">
        <v>0</v>
      </c>
      <c r="K115" s="91" t="b">
        <v>0</v>
      </c>
      <c r="L115" s="91" t="b">
        <v>0</v>
      </c>
    </row>
    <row r="116" spans="1:12" ht="15">
      <c r="A116" s="91" t="s">
        <v>220</v>
      </c>
      <c r="B116" s="91" t="s">
        <v>763</v>
      </c>
      <c r="C116" s="91">
        <v>2</v>
      </c>
      <c r="D116" s="134">
        <v>0.0035893654567438664</v>
      </c>
      <c r="E116" s="134">
        <v>1.7683914130944873</v>
      </c>
      <c r="F116" s="91" t="s">
        <v>1036</v>
      </c>
      <c r="G116" s="91" t="b">
        <v>0</v>
      </c>
      <c r="H116" s="91" t="b">
        <v>0</v>
      </c>
      <c r="I116" s="91" t="b">
        <v>0</v>
      </c>
      <c r="J116" s="91" t="b">
        <v>0</v>
      </c>
      <c r="K116" s="91" t="b">
        <v>0</v>
      </c>
      <c r="L116" s="91" t="b">
        <v>0</v>
      </c>
    </row>
    <row r="117" spans="1:12" ht="15">
      <c r="A117" s="91" t="s">
        <v>221</v>
      </c>
      <c r="B117" s="91" t="s">
        <v>764</v>
      </c>
      <c r="C117" s="91">
        <v>2</v>
      </c>
      <c r="D117" s="134">
        <v>0.0035893654567438664</v>
      </c>
      <c r="E117" s="134">
        <v>1.7336293068352755</v>
      </c>
      <c r="F117" s="91" t="s">
        <v>1036</v>
      </c>
      <c r="G117" s="91" t="b">
        <v>0</v>
      </c>
      <c r="H117" s="91" t="b">
        <v>0</v>
      </c>
      <c r="I117" s="91" t="b">
        <v>0</v>
      </c>
      <c r="J117" s="91" t="b">
        <v>0</v>
      </c>
      <c r="K117" s="91" t="b">
        <v>0</v>
      </c>
      <c r="L117" s="91" t="b">
        <v>0</v>
      </c>
    </row>
    <row r="118" spans="1:12" ht="15">
      <c r="A118" s="91" t="s">
        <v>901</v>
      </c>
      <c r="B118" s="91" t="s">
        <v>995</v>
      </c>
      <c r="C118" s="91">
        <v>2</v>
      </c>
      <c r="D118" s="134">
        <v>0.0035893654567438664</v>
      </c>
      <c r="E118" s="134">
        <v>2.0694214087584686</v>
      </c>
      <c r="F118" s="91" t="s">
        <v>1036</v>
      </c>
      <c r="G118" s="91" t="b">
        <v>0</v>
      </c>
      <c r="H118" s="91" t="b">
        <v>0</v>
      </c>
      <c r="I118" s="91" t="b">
        <v>0</v>
      </c>
      <c r="J118" s="91" t="b">
        <v>0</v>
      </c>
      <c r="K118" s="91" t="b">
        <v>0</v>
      </c>
      <c r="L118" s="91" t="b">
        <v>0</v>
      </c>
    </row>
    <row r="119" spans="1:12" ht="15">
      <c r="A119" s="91" t="s">
        <v>996</v>
      </c>
      <c r="B119" s="91" t="s">
        <v>997</v>
      </c>
      <c r="C119" s="91">
        <v>2</v>
      </c>
      <c r="D119" s="134">
        <v>0.0035893654567438664</v>
      </c>
      <c r="E119" s="134">
        <v>2.546542663478131</v>
      </c>
      <c r="F119" s="91" t="s">
        <v>1036</v>
      </c>
      <c r="G119" s="91" t="b">
        <v>1</v>
      </c>
      <c r="H119" s="91" t="b">
        <v>0</v>
      </c>
      <c r="I119" s="91" t="b">
        <v>0</v>
      </c>
      <c r="J119" s="91" t="b">
        <v>0</v>
      </c>
      <c r="K119" s="91" t="b">
        <v>0</v>
      </c>
      <c r="L119" s="91" t="b">
        <v>0</v>
      </c>
    </row>
    <row r="120" spans="1:12" ht="15">
      <c r="A120" s="91" t="s">
        <v>997</v>
      </c>
      <c r="B120" s="91" t="s">
        <v>998</v>
      </c>
      <c r="C120" s="91">
        <v>2</v>
      </c>
      <c r="D120" s="134">
        <v>0.0035893654567438664</v>
      </c>
      <c r="E120" s="134">
        <v>2.546542663478131</v>
      </c>
      <c r="F120" s="91" t="s">
        <v>1036</v>
      </c>
      <c r="G120" s="91" t="b">
        <v>0</v>
      </c>
      <c r="H120" s="91" t="b">
        <v>0</v>
      </c>
      <c r="I120" s="91" t="b">
        <v>0</v>
      </c>
      <c r="J120" s="91" t="b">
        <v>0</v>
      </c>
      <c r="K120" s="91" t="b">
        <v>0</v>
      </c>
      <c r="L120" s="91" t="b">
        <v>0</v>
      </c>
    </row>
    <row r="121" spans="1:12" ht="15">
      <c r="A121" s="91" t="s">
        <v>998</v>
      </c>
      <c r="B121" s="91" t="s">
        <v>999</v>
      </c>
      <c r="C121" s="91">
        <v>2</v>
      </c>
      <c r="D121" s="134">
        <v>0.0035893654567438664</v>
      </c>
      <c r="E121" s="134">
        <v>2.546542663478131</v>
      </c>
      <c r="F121" s="91" t="s">
        <v>1036</v>
      </c>
      <c r="G121" s="91" t="b">
        <v>0</v>
      </c>
      <c r="H121" s="91" t="b">
        <v>0</v>
      </c>
      <c r="I121" s="91" t="b">
        <v>0</v>
      </c>
      <c r="J121" s="91" t="b">
        <v>0</v>
      </c>
      <c r="K121" s="91" t="b">
        <v>0</v>
      </c>
      <c r="L121" s="91" t="b">
        <v>0</v>
      </c>
    </row>
    <row r="122" spans="1:12" ht="15">
      <c r="A122" s="91" t="s">
        <v>999</v>
      </c>
      <c r="B122" s="91" t="s">
        <v>910</v>
      </c>
      <c r="C122" s="91">
        <v>2</v>
      </c>
      <c r="D122" s="134">
        <v>0.0035893654567438664</v>
      </c>
      <c r="E122" s="134">
        <v>2.1486026548060932</v>
      </c>
      <c r="F122" s="91" t="s">
        <v>1036</v>
      </c>
      <c r="G122" s="91" t="b">
        <v>0</v>
      </c>
      <c r="H122" s="91" t="b">
        <v>0</v>
      </c>
      <c r="I122" s="91" t="b">
        <v>0</v>
      </c>
      <c r="J122" s="91" t="b">
        <v>0</v>
      </c>
      <c r="K122" s="91" t="b">
        <v>0</v>
      </c>
      <c r="L122" s="91" t="b">
        <v>0</v>
      </c>
    </row>
    <row r="123" spans="1:12" ht="15">
      <c r="A123" s="91" t="s">
        <v>910</v>
      </c>
      <c r="B123" s="91" t="s">
        <v>741</v>
      </c>
      <c r="C123" s="91">
        <v>2</v>
      </c>
      <c r="D123" s="134">
        <v>0.0035893654567438664</v>
      </c>
      <c r="E123" s="134">
        <v>1.1072099696478683</v>
      </c>
      <c r="F123" s="91" t="s">
        <v>1036</v>
      </c>
      <c r="G123" s="91" t="b">
        <v>0</v>
      </c>
      <c r="H123" s="91" t="b">
        <v>0</v>
      </c>
      <c r="I123" s="91" t="b">
        <v>0</v>
      </c>
      <c r="J123" s="91" t="b">
        <v>0</v>
      </c>
      <c r="K123" s="91" t="b">
        <v>0</v>
      </c>
      <c r="L123" s="91" t="b">
        <v>0</v>
      </c>
    </row>
    <row r="124" spans="1:12" ht="15">
      <c r="A124" s="91" t="s">
        <v>741</v>
      </c>
      <c r="B124" s="91" t="s">
        <v>902</v>
      </c>
      <c r="C124" s="91">
        <v>2</v>
      </c>
      <c r="D124" s="134">
        <v>0.0035893654567438664</v>
      </c>
      <c r="E124" s="134">
        <v>1.0482321096885305</v>
      </c>
      <c r="F124" s="91" t="s">
        <v>1036</v>
      </c>
      <c r="G124" s="91" t="b">
        <v>0</v>
      </c>
      <c r="H124" s="91" t="b">
        <v>0</v>
      </c>
      <c r="I124" s="91" t="b">
        <v>0</v>
      </c>
      <c r="J124" s="91" t="b">
        <v>0</v>
      </c>
      <c r="K124" s="91" t="b">
        <v>0</v>
      </c>
      <c r="L124" s="91" t="b">
        <v>0</v>
      </c>
    </row>
    <row r="125" spans="1:12" ht="15">
      <c r="A125" s="91" t="s">
        <v>902</v>
      </c>
      <c r="B125" s="91" t="s">
        <v>915</v>
      </c>
      <c r="C125" s="91">
        <v>2</v>
      </c>
      <c r="D125" s="134">
        <v>0.0035893654567438664</v>
      </c>
      <c r="E125" s="134">
        <v>1.7683914130944873</v>
      </c>
      <c r="F125" s="91" t="s">
        <v>1036</v>
      </c>
      <c r="G125" s="91" t="b">
        <v>0</v>
      </c>
      <c r="H125" s="91" t="b">
        <v>0</v>
      </c>
      <c r="I125" s="91" t="b">
        <v>0</v>
      </c>
      <c r="J125" s="91" t="b">
        <v>1</v>
      </c>
      <c r="K125" s="91" t="b">
        <v>0</v>
      </c>
      <c r="L125" s="91" t="b">
        <v>0</v>
      </c>
    </row>
    <row r="126" spans="1:12" ht="15">
      <c r="A126" s="91" t="s">
        <v>915</v>
      </c>
      <c r="B126" s="91" t="s">
        <v>1000</v>
      </c>
      <c r="C126" s="91">
        <v>2</v>
      </c>
      <c r="D126" s="134">
        <v>0.0035893654567438664</v>
      </c>
      <c r="E126" s="134">
        <v>2.24551266781415</v>
      </c>
      <c r="F126" s="91" t="s">
        <v>1036</v>
      </c>
      <c r="G126" s="91" t="b">
        <v>1</v>
      </c>
      <c r="H126" s="91" t="b">
        <v>0</v>
      </c>
      <c r="I126" s="91" t="b">
        <v>0</v>
      </c>
      <c r="J126" s="91" t="b">
        <v>0</v>
      </c>
      <c r="K126" s="91" t="b">
        <v>0</v>
      </c>
      <c r="L126" s="91" t="b">
        <v>0</v>
      </c>
    </row>
    <row r="127" spans="1:12" ht="15">
      <c r="A127" s="91" t="s">
        <v>1000</v>
      </c>
      <c r="B127" s="91" t="s">
        <v>748</v>
      </c>
      <c r="C127" s="91">
        <v>2</v>
      </c>
      <c r="D127" s="134">
        <v>0.0035893654567438664</v>
      </c>
      <c r="E127" s="134">
        <v>1.9444826721501687</v>
      </c>
      <c r="F127" s="91" t="s">
        <v>1036</v>
      </c>
      <c r="G127" s="91" t="b">
        <v>0</v>
      </c>
      <c r="H127" s="91" t="b">
        <v>0</v>
      </c>
      <c r="I127" s="91" t="b">
        <v>0</v>
      </c>
      <c r="J127" s="91" t="b">
        <v>1</v>
      </c>
      <c r="K127" s="91" t="b">
        <v>0</v>
      </c>
      <c r="L127" s="91" t="b">
        <v>0</v>
      </c>
    </row>
    <row r="128" spans="1:12" ht="15">
      <c r="A128" s="91" t="s">
        <v>748</v>
      </c>
      <c r="B128" s="91" t="s">
        <v>1001</v>
      </c>
      <c r="C128" s="91">
        <v>2</v>
      </c>
      <c r="D128" s="134">
        <v>0.0035893654567438664</v>
      </c>
      <c r="E128" s="134">
        <v>1.9444826721501687</v>
      </c>
      <c r="F128" s="91" t="s">
        <v>1036</v>
      </c>
      <c r="G128" s="91" t="b">
        <v>1</v>
      </c>
      <c r="H128" s="91" t="b">
        <v>0</v>
      </c>
      <c r="I128" s="91" t="b">
        <v>0</v>
      </c>
      <c r="J128" s="91" t="b">
        <v>0</v>
      </c>
      <c r="K128" s="91" t="b">
        <v>0</v>
      </c>
      <c r="L128" s="91" t="b">
        <v>0</v>
      </c>
    </row>
    <row r="129" spans="1:12" ht="15">
      <c r="A129" s="91" t="s">
        <v>944</v>
      </c>
      <c r="B129" s="91" t="s">
        <v>1003</v>
      </c>
      <c r="C129" s="91">
        <v>2</v>
      </c>
      <c r="D129" s="134">
        <v>0.0035893654567438664</v>
      </c>
      <c r="E129" s="134">
        <v>2.37045140442245</v>
      </c>
      <c r="F129" s="91" t="s">
        <v>1036</v>
      </c>
      <c r="G129" s="91" t="b">
        <v>0</v>
      </c>
      <c r="H129" s="91" t="b">
        <v>0</v>
      </c>
      <c r="I129" s="91" t="b">
        <v>0</v>
      </c>
      <c r="J129" s="91" t="b">
        <v>0</v>
      </c>
      <c r="K129" s="91" t="b">
        <v>0</v>
      </c>
      <c r="L129" s="91" t="b">
        <v>0</v>
      </c>
    </row>
    <row r="130" spans="1:12" ht="15">
      <c r="A130" s="91" t="s">
        <v>1003</v>
      </c>
      <c r="B130" s="91" t="s">
        <v>1004</v>
      </c>
      <c r="C130" s="91">
        <v>2</v>
      </c>
      <c r="D130" s="134">
        <v>0.0035893654567438664</v>
      </c>
      <c r="E130" s="134">
        <v>2.546542663478131</v>
      </c>
      <c r="F130" s="91" t="s">
        <v>1036</v>
      </c>
      <c r="G130" s="91" t="b">
        <v>0</v>
      </c>
      <c r="H130" s="91" t="b">
        <v>0</v>
      </c>
      <c r="I130" s="91" t="b">
        <v>0</v>
      </c>
      <c r="J130" s="91" t="b">
        <v>0</v>
      </c>
      <c r="K130" s="91" t="b">
        <v>0</v>
      </c>
      <c r="L130" s="91" t="b">
        <v>0</v>
      </c>
    </row>
    <row r="131" spans="1:12" ht="15">
      <c r="A131" s="91" t="s">
        <v>1004</v>
      </c>
      <c r="B131" s="91" t="s">
        <v>1005</v>
      </c>
      <c r="C131" s="91">
        <v>2</v>
      </c>
      <c r="D131" s="134">
        <v>0.0035893654567438664</v>
      </c>
      <c r="E131" s="134">
        <v>2.546542663478131</v>
      </c>
      <c r="F131" s="91" t="s">
        <v>1036</v>
      </c>
      <c r="G131" s="91" t="b">
        <v>0</v>
      </c>
      <c r="H131" s="91" t="b">
        <v>0</v>
      </c>
      <c r="I131" s="91" t="b">
        <v>0</v>
      </c>
      <c r="J131" s="91" t="b">
        <v>0</v>
      </c>
      <c r="K131" s="91" t="b">
        <v>0</v>
      </c>
      <c r="L131" s="91" t="b">
        <v>0</v>
      </c>
    </row>
    <row r="132" spans="1:12" ht="15">
      <c r="A132" s="91" t="s">
        <v>1005</v>
      </c>
      <c r="B132" s="91" t="s">
        <v>1006</v>
      </c>
      <c r="C132" s="91">
        <v>2</v>
      </c>
      <c r="D132" s="134">
        <v>0.0035893654567438664</v>
      </c>
      <c r="E132" s="134">
        <v>2.546542663478131</v>
      </c>
      <c r="F132" s="91" t="s">
        <v>1036</v>
      </c>
      <c r="G132" s="91" t="b">
        <v>0</v>
      </c>
      <c r="H132" s="91" t="b">
        <v>0</v>
      </c>
      <c r="I132" s="91" t="b">
        <v>0</v>
      </c>
      <c r="J132" s="91" t="b">
        <v>0</v>
      </c>
      <c r="K132" s="91" t="b">
        <v>0</v>
      </c>
      <c r="L132" s="91" t="b">
        <v>0</v>
      </c>
    </row>
    <row r="133" spans="1:12" ht="15">
      <c r="A133" s="91" t="s">
        <v>1006</v>
      </c>
      <c r="B133" s="91" t="s">
        <v>749</v>
      </c>
      <c r="C133" s="91">
        <v>2</v>
      </c>
      <c r="D133" s="134">
        <v>0.0035893654567438664</v>
      </c>
      <c r="E133" s="134">
        <v>1.9444826721501687</v>
      </c>
      <c r="F133" s="91" t="s">
        <v>1036</v>
      </c>
      <c r="G133" s="91" t="b">
        <v>0</v>
      </c>
      <c r="H133" s="91" t="b">
        <v>0</v>
      </c>
      <c r="I133" s="91" t="b">
        <v>0</v>
      </c>
      <c r="J133" s="91" t="b">
        <v>0</v>
      </c>
      <c r="K133" s="91" t="b">
        <v>0</v>
      </c>
      <c r="L133" s="91" t="b">
        <v>0</v>
      </c>
    </row>
    <row r="134" spans="1:12" ht="15">
      <c r="A134" s="91" t="s">
        <v>749</v>
      </c>
      <c r="B134" s="91" t="s">
        <v>1007</v>
      </c>
      <c r="C134" s="91">
        <v>2</v>
      </c>
      <c r="D134" s="134">
        <v>0.0035893654567438664</v>
      </c>
      <c r="E134" s="134">
        <v>2.0024746191278555</v>
      </c>
      <c r="F134" s="91" t="s">
        <v>1036</v>
      </c>
      <c r="G134" s="91" t="b">
        <v>0</v>
      </c>
      <c r="H134" s="91" t="b">
        <v>0</v>
      </c>
      <c r="I134" s="91" t="b">
        <v>0</v>
      </c>
      <c r="J134" s="91" t="b">
        <v>1</v>
      </c>
      <c r="K134" s="91" t="b">
        <v>0</v>
      </c>
      <c r="L134" s="91" t="b">
        <v>0</v>
      </c>
    </row>
    <row r="135" spans="1:12" ht="15">
      <c r="A135" s="91" t="s">
        <v>1007</v>
      </c>
      <c r="B135" s="91" t="s">
        <v>1008</v>
      </c>
      <c r="C135" s="91">
        <v>2</v>
      </c>
      <c r="D135" s="134">
        <v>0.0035893654567438664</v>
      </c>
      <c r="E135" s="134">
        <v>2.546542663478131</v>
      </c>
      <c r="F135" s="91" t="s">
        <v>1036</v>
      </c>
      <c r="G135" s="91" t="b">
        <v>1</v>
      </c>
      <c r="H135" s="91" t="b">
        <v>0</v>
      </c>
      <c r="I135" s="91" t="b">
        <v>0</v>
      </c>
      <c r="J135" s="91" t="b">
        <v>0</v>
      </c>
      <c r="K135" s="91" t="b">
        <v>0</v>
      </c>
      <c r="L135" s="91" t="b">
        <v>0</v>
      </c>
    </row>
    <row r="136" spans="1:12" ht="15">
      <c r="A136" s="91" t="s">
        <v>1008</v>
      </c>
      <c r="B136" s="91" t="s">
        <v>1009</v>
      </c>
      <c r="C136" s="91">
        <v>2</v>
      </c>
      <c r="D136" s="134">
        <v>0.0035893654567438664</v>
      </c>
      <c r="E136" s="134">
        <v>2.546542663478131</v>
      </c>
      <c r="F136" s="91" t="s">
        <v>1036</v>
      </c>
      <c r="G136" s="91" t="b">
        <v>0</v>
      </c>
      <c r="H136" s="91" t="b">
        <v>0</v>
      </c>
      <c r="I136" s="91" t="b">
        <v>0</v>
      </c>
      <c r="J136" s="91" t="b">
        <v>0</v>
      </c>
      <c r="K136" s="91" t="b">
        <v>0</v>
      </c>
      <c r="L136" s="91" t="b">
        <v>0</v>
      </c>
    </row>
    <row r="137" spans="1:12" ht="15">
      <c r="A137" s="91" t="s">
        <v>1009</v>
      </c>
      <c r="B137" s="91" t="s">
        <v>1010</v>
      </c>
      <c r="C137" s="91">
        <v>2</v>
      </c>
      <c r="D137" s="134">
        <v>0.0035893654567438664</v>
      </c>
      <c r="E137" s="134">
        <v>2.546542663478131</v>
      </c>
      <c r="F137" s="91" t="s">
        <v>1036</v>
      </c>
      <c r="G137" s="91" t="b">
        <v>0</v>
      </c>
      <c r="H137" s="91" t="b">
        <v>0</v>
      </c>
      <c r="I137" s="91" t="b">
        <v>0</v>
      </c>
      <c r="J137" s="91" t="b">
        <v>0</v>
      </c>
      <c r="K137" s="91" t="b">
        <v>0</v>
      </c>
      <c r="L137" s="91" t="b">
        <v>0</v>
      </c>
    </row>
    <row r="138" spans="1:12" ht="15">
      <c r="A138" s="91" t="s">
        <v>1010</v>
      </c>
      <c r="B138" s="91" t="s">
        <v>1011</v>
      </c>
      <c r="C138" s="91">
        <v>2</v>
      </c>
      <c r="D138" s="134">
        <v>0.0035893654567438664</v>
      </c>
      <c r="E138" s="134">
        <v>2.546542663478131</v>
      </c>
      <c r="F138" s="91" t="s">
        <v>1036</v>
      </c>
      <c r="G138" s="91" t="b">
        <v>0</v>
      </c>
      <c r="H138" s="91" t="b">
        <v>0</v>
      </c>
      <c r="I138" s="91" t="b">
        <v>0</v>
      </c>
      <c r="J138" s="91" t="b">
        <v>0</v>
      </c>
      <c r="K138" s="91" t="b">
        <v>0</v>
      </c>
      <c r="L138" s="91" t="b">
        <v>0</v>
      </c>
    </row>
    <row r="139" spans="1:12" ht="15">
      <c r="A139" s="91" t="s">
        <v>1011</v>
      </c>
      <c r="B139" s="91" t="s">
        <v>1012</v>
      </c>
      <c r="C139" s="91">
        <v>2</v>
      </c>
      <c r="D139" s="134">
        <v>0.0035893654567438664</v>
      </c>
      <c r="E139" s="134">
        <v>2.546542663478131</v>
      </c>
      <c r="F139" s="91" t="s">
        <v>1036</v>
      </c>
      <c r="G139" s="91" t="b">
        <v>0</v>
      </c>
      <c r="H139" s="91" t="b">
        <v>0</v>
      </c>
      <c r="I139" s="91" t="b">
        <v>0</v>
      </c>
      <c r="J139" s="91" t="b">
        <v>0</v>
      </c>
      <c r="K139" s="91" t="b">
        <v>0</v>
      </c>
      <c r="L139" s="91" t="b">
        <v>0</v>
      </c>
    </row>
    <row r="140" spans="1:12" ht="15">
      <c r="A140" s="91" t="s">
        <v>1012</v>
      </c>
      <c r="B140" s="91" t="s">
        <v>933</v>
      </c>
      <c r="C140" s="91">
        <v>2</v>
      </c>
      <c r="D140" s="134">
        <v>0.0035893654567438664</v>
      </c>
      <c r="E140" s="134">
        <v>2.37045140442245</v>
      </c>
      <c r="F140" s="91" t="s">
        <v>1036</v>
      </c>
      <c r="G140" s="91" t="b">
        <v>0</v>
      </c>
      <c r="H140" s="91" t="b">
        <v>0</v>
      </c>
      <c r="I140" s="91" t="b">
        <v>0</v>
      </c>
      <c r="J140" s="91" t="b">
        <v>0</v>
      </c>
      <c r="K140" s="91" t="b">
        <v>0</v>
      </c>
      <c r="L140" s="91" t="b">
        <v>0</v>
      </c>
    </row>
    <row r="141" spans="1:12" ht="15">
      <c r="A141" s="91" t="s">
        <v>933</v>
      </c>
      <c r="B141" s="91" t="s">
        <v>1013</v>
      </c>
      <c r="C141" s="91">
        <v>2</v>
      </c>
      <c r="D141" s="134">
        <v>0.0035893654567438664</v>
      </c>
      <c r="E141" s="134">
        <v>2.37045140442245</v>
      </c>
      <c r="F141" s="91" t="s">
        <v>1036</v>
      </c>
      <c r="G141" s="91" t="b">
        <v>0</v>
      </c>
      <c r="H141" s="91" t="b">
        <v>0</v>
      </c>
      <c r="I141" s="91" t="b">
        <v>0</v>
      </c>
      <c r="J141" s="91" t="b">
        <v>0</v>
      </c>
      <c r="K141" s="91" t="b">
        <v>0</v>
      </c>
      <c r="L141" s="91" t="b">
        <v>0</v>
      </c>
    </row>
    <row r="142" spans="1:12" ht="15">
      <c r="A142" s="91" t="s">
        <v>1013</v>
      </c>
      <c r="B142" s="91" t="s">
        <v>742</v>
      </c>
      <c r="C142" s="91">
        <v>2</v>
      </c>
      <c r="D142" s="134">
        <v>0.0035893654567438664</v>
      </c>
      <c r="E142" s="134">
        <v>1.5923001540388062</v>
      </c>
      <c r="F142" s="91" t="s">
        <v>1036</v>
      </c>
      <c r="G142" s="91" t="b">
        <v>0</v>
      </c>
      <c r="H142" s="91" t="b">
        <v>0</v>
      </c>
      <c r="I142" s="91" t="b">
        <v>0</v>
      </c>
      <c r="J142" s="91" t="b">
        <v>0</v>
      </c>
      <c r="K142" s="91" t="b">
        <v>0</v>
      </c>
      <c r="L142" s="91" t="b">
        <v>0</v>
      </c>
    </row>
    <row r="143" spans="1:12" ht="15">
      <c r="A143" s="91" t="s">
        <v>742</v>
      </c>
      <c r="B143" s="91" t="s">
        <v>746</v>
      </c>
      <c r="C143" s="91">
        <v>2</v>
      </c>
      <c r="D143" s="134">
        <v>0.0035893654567438664</v>
      </c>
      <c r="E143" s="134">
        <v>0.9902401627108438</v>
      </c>
      <c r="F143" s="91" t="s">
        <v>1036</v>
      </c>
      <c r="G143" s="91" t="b">
        <v>0</v>
      </c>
      <c r="H143" s="91" t="b">
        <v>0</v>
      </c>
      <c r="I143" s="91" t="b">
        <v>0</v>
      </c>
      <c r="J143" s="91" t="b">
        <v>0</v>
      </c>
      <c r="K143" s="91" t="b">
        <v>0</v>
      </c>
      <c r="L143" s="91" t="b">
        <v>0</v>
      </c>
    </row>
    <row r="144" spans="1:12" ht="15">
      <c r="A144" s="91" t="s">
        <v>746</v>
      </c>
      <c r="B144" s="91" t="s">
        <v>1014</v>
      </c>
      <c r="C144" s="91">
        <v>2</v>
      </c>
      <c r="D144" s="134">
        <v>0.0035893654567438664</v>
      </c>
      <c r="E144" s="134">
        <v>1.9444826721501687</v>
      </c>
      <c r="F144" s="91" t="s">
        <v>1036</v>
      </c>
      <c r="G144" s="91" t="b">
        <v>0</v>
      </c>
      <c r="H144" s="91" t="b">
        <v>0</v>
      </c>
      <c r="I144" s="91" t="b">
        <v>0</v>
      </c>
      <c r="J144" s="91" t="b">
        <v>0</v>
      </c>
      <c r="K144" s="91" t="b">
        <v>0</v>
      </c>
      <c r="L144" s="91" t="b">
        <v>0</v>
      </c>
    </row>
    <row r="145" spans="1:12" ht="15">
      <c r="A145" s="91" t="s">
        <v>1014</v>
      </c>
      <c r="B145" s="91" t="s">
        <v>1015</v>
      </c>
      <c r="C145" s="91">
        <v>2</v>
      </c>
      <c r="D145" s="134">
        <v>0.0035893654567438664</v>
      </c>
      <c r="E145" s="134">
        <v>2.546542663478131</v>
      </c>
      <c r="F145" s="91" t="s">
        <v>1036</v>
      </c>
      <c r="G145" s="91" t="b">
        <v>0</v>
      </c>
      <c r="H145" s="91" t="b">
        <v>0</v>
      </c>
      <c r="I145" s="91" t="b">
        <v>0</v>
      </c>
      <c r="J145" s="91" t="b">
        <v>0</v>
      </c>
      <c r="K145" s="91" t="b">
        <v>0</v>
      </c>
      <c r="L145" s="91" t="b">
        <v>0</v>
      </c>
    </row>
    <row r="146" spans="1:12" ht="15">
      <c r="A146" s="91" t="s">
        <v>1015</v>
      </c>
      <c r="B146" s="91" t="s">
        <v>750</v>
      </c>
      <c r="C146" s="91">
        <v>2</v>
      </c>
      <c r="D146" s="134">
        <v>0.0035893654567438664</v>
      </c>
      <c r="E146" s="134">
        <v>2.0024746191278555</v>
      </c>
      <c r="F146" s="91" t="s">
        <v>1036</v>
      </c>
      <c r="G146" s="91" t="b">
        <v>0</v>
      </c>
      <c r="H146" s="91" t="b">
        <v>0</v>
      </c>
      <c r="I146" s="91" t="b">
        <v>0</v>
      </c>
      <c r="J146" s="91" t="b">
        <v>0</v>
      </c>
      <c r="K146" s="91" t="b">
        <v>0</v>
      </c>
      <c r="L146" s="91" t="b">
        <v>0</v>
      </c>
    </row>
    <row r="147" spans="1:12" ht="15">
      <c r="A147" s="91" t="s">
        <v>750</v>
      </c>
      <c r="B147" s="91" t="s">
        <v>1016</v>
      </c>
      <c r="C147" s="91">
        <v>2</v>
      </c>
      <c r="D147" s="134">
        <v>0.0035893654567438664</v>
      </c>
      <c r="E147" s="134">
        <v>2.0024746191278555</v>
      </c>
      <c r="F147" s="91" t="s">
        <v>1036</v>
      </c>
      <c r="G147" s="91" t="b">
        <v>0</v>
      </c>
      <c r="H147" s="91" t="b">
        <v>0</v>
      </c>
      <c r="I147" s="91" t="b">
        <v>0</v>
      </c>
      <c r="J147" s="91" t="b">
        <v>0</v>
      </c>
      <c r="K147" s="91" t="b">
        <v>0</v>
      </c>
      <c r="L147" s="91" t="b">
        <v>0</v>
      </c>
    </row>
    <row r="148" spans="1:12" ht="15">
      <c r="A148" s="91" t="s">
        <v>1016</v>
      </c>
      <c r="B148" s="91" t="s">
        <v>748</v>
      </c>
      <c r="C148" s="91">
        <v>2</v>
      </c>
      <c r="D148" s="134">
        <v>0.0035893654567438664</v>
      </c>
      <c r="E148" s="134">
        <v>1.9444826721501687</v>
      </c>
      <c r="F148" s="91" t="s">
        <v>1036</v>
      </c>
      <c r="G148" s="91" t="b">
        <v>0</v>
      </c>
      <c r="H148" s="91" t="b">
        <v>0</v>
      </c>
      <c r="I148" s="91" t="b">
        <v>0</v>
      </c>
      <c r="J148" s="91" t="b">
        <v>1</v>
      </c>
      <c r="K148" s="91" t="b">
        <v>0</v>
      </c>
      <c r="L148" s="91" t="b">
        <v>0</v>
      </c>
    </row>
    <row r="149" spans="1:12" ht="15">
      <c r="A149" s="91" t="s">
        <v>741</v>
      </c>
      <c r="B149" s="91" t="s">
        <v>1017</v>
      </c>
      <c r="C149" s="91">
        <v>2</v>
      </c>
      <c r="D149" s="134">
        <v>0.0035893654567438664</v>
      </c>
      <c r="E149" s="134">
        <v>1.525353364408193</v>
      </c>
      <c r="F149" s="91" t="s">
        <v>1036</v>
      </c>
      <c r="G149" s="91" t="b">
        <v>0</v>
      </c>
      <c r="H149" s="91" t="b">
        <v>0</v>
      </c>
      <c r="I149" s="91" t="b">
        <v>0</v>
      </c>
      <c r="J149" s="91" t="b">
        <v>0</v>
      </c>
      <c r="K149" s="91" t="b">
        <v>0</v>
      </c>
      <c r="L149" s="91" t="b">
        <v>0</v>
      </c>
    </row>
    <row r="150" spans="1:12" ht="15">
      <c r="A150" s="91" t="s">
        <v>1017</v>
      </c>
      <c r="B150" s="91" t="s">
        <v>1018</v>
      </c>
      <c r="C150" s="91">
        <v>2</v>
      </c>
      <c r="D150" s="134">
        <v>0.0035893654567438664</v>
      </c>
      <c r="E150" s="134">
        <v>2.546542663478131</v>
      </c>
      <c r="F150" s="91" t="s">
        <v>1036</v>
      </c>
      <c r="G150" s="91" t="b">
        <v>0</v>
      </c>
      <c r="H150" s="91" t="b">
        <v>0</v>
      </c>
      <c r="I150" s="91" t="b">
        <v>0</v>
      </c>
      <c r="J150" s="91" t="b">
        <v>0</v>
      </c>
      <c r="K150" s="91" t="b">
        <v>0</v>
      </c>
      <c r="L150" s="91" t="b">
        <v>0</v>
      </c>
    </row>
    <row r="151" spans="1:12" ht="15">
      <c r="A151" s="91" t="s">
        <v>1018</v>
      </c>
      <c r="B151" s="91" t="s">
        <v>1019</v>
      </c>
      <c r="C151" s="91">
        <v>2</v>
      </c>
      <c r="D151" s="134">
        <v>0.0035893654567438664</v>
      </c>
      <c r="E151" s="134">
        <v>2.546542663478131</v>
      </c>
      <c r="F151" s="91" t="s">
        <v>1036</v>
      </c>
      <c r="G151" s="91" t="b">
        <v>0</v>
      </c>
      <c r="H151" s="91" t="b">
        <v>0</v>
      </c>
      <c r="I151" s="91" t="b">
        <v>0</v>
      </c>
      <c r="J151" s="91" t="b">
        <v>0</v>
      </c>
      <c r="K151" s="91" t="b">
        <v>0</v>
      </c>
      <c r="L151" s="91" t="b">
        <v>0</v>
      </c>
    </row>
    <row r="152" spans="1:12" ht="15">
      <c r="A152" s="91" t="s">
        <v>1019</v>
      </c>
      <c r="B152" s="91" t="s">
        <v>1020</v>
      </c>
      <c r="C152" s="91">
        <v>2</v>
      </c>
      <c r="D152" s="134">
        <v>0.0035893654567438664</v>
      </c>
      <c r="E152" s="134">
        <v>2.546542663478131</v>
      </c>
      <c r="F152" s="91" t="s">
        <v>1036</v>
      </c>
      <c r="G152" s="91" t="b">
        <v>0</v>
      </c>
      <c r="H152" s="91" t="b">
        <v>0</v>
      </c>
      <c r="I152" s="91" t="b">
        <v>0</v>
      </c>
      <c r="J152" s="91" t="b">
        <v>0</v>
      </c>
      <c r="K152" s="91" t="b">
        <v>0</v>
      </c>
      <c r="L152" s="91" t="b">
        <v>0</v>
      </c>
    </row>
    <row r="153" spans="1:12" ht="15">
      <c r="A153" s="91" t="s">
        <v>747</v>
      </c>
      <c r="B153" s="91" t="s">
        <v>1023</v>
      </c>
      <c r="C153" s="91">
        <v>2</v>
      </c>
      <c r="D153" s="134">
        <v>0.0035893654567438664</v>
      </c>
      <c r="E153" s="134">
        <v>1.9444826721501687</v>
      </c>
      <c r="F153" s="91" t="s">
        <v>1036</v>
      </c>
      <c r="G153" s="91" t="b">
        <v>0</v>
      </c>
      <c r="H153" s="91" t="b">
        <v>0</v>
      </c>
      <c r="I153" s="91" t="b">
        <v>0</v>
      </c>
      <c r="J153" s="91" t="b">
        <v>0</v>
      </c>
      <c r="K153" s="91" t="b">
        <v>0</v>
      </c>
      <c r="L153" s="91" t="b">
        <v>0</v>
      </c>
    </row>
    <row r="154" spans="1:12" ht="15">
      <c r="A154" s="91" t="s">
        <v>746</v>
      </c>
      <c r="B154" s="91" t="s">
        <v>909</v>
      </c>
      <c r="C154" s="91">
        <v>2</v>
      </c>
      <c r="D154" s="134">
        <v>0.0035893654567438664</v>
      </c>
      <c r="E154" s="134">
        <v>1.546542663478131</v>
      </c>
      <c r="F154" s="91" t="s">
        <v>1036</v>
      </c>
      <c r="G154" s="91" t="b">
        <v>0</v>
      </c>
      <c r="H154" s="91" t="b">
        <v>0</v>
      </c>
      <c r="I154" s="91" t="b">
        <v>0</v>
      </c>
      <c r="J154" s="91" t="b">
        <v>0</v>
      </c>
      <c r="K154" s="91" t="b">
        <v>0</v>
      </c>
      <c r="L154" s="91" t="b">
        <v>0</v>
      </c>
    </row>
    <row r="155" spans="1:12" ht="15">
      <c r="A155" s="91" t="s">
        <v>909</v>
      </c>
      <c r="B155" s="91" t="s">
        <v>1024</v>
      </c>
      <c r="C155" s="91">
        <v>2</v>
      </c>
      <c r="D155" s="134">
        <v>0.0035893654567438664</v>
      </c>
      <c r="E155" s="134">
        <v>2.1486026548060932</v>
      </c>
      <c r="F155" s="91" t="s">
        <v>1036</v>
      </c>
      <c r="G155" s="91" t="b">
        <v>0</v>
      </c>
      <c r="H155" s="91" t="b">
        <v>0</v>
      </c>
      <c r="I155" s="91" t="b">
        <v>0</v>
      </c>
      <c r="J155" s="91" t="b">
        <v>0</v>
      </c>
      <c r="K155" s="91" t="b">
        <v>0</v>
      </c>
      <c r="L155" s="91" t="b">
        <v>0</v>
      </c>
    </row>
    <row r="156" spans="1:12" ht="15">
      <c r="A156" s="91" t="s">
        <v>1024</v>
      </c>
      <c r="B156" s="91" t="s">
        <v>947</v>
      </c>
      <c r="C156" s="91">
        <v>2</v>
      </c>
      <c r="D156" s="134">
        <v>0.0035893654567438664</v>
      </c>
      <c r="E156" s="134">
        <v>2.37045140442245</v>
      </c>
      <c r="F156" s="91" t="s">
        <v>1036</v>
      </c>
      <c r="G156" s="91" t="b">
        <v>0</v>
      </c>
      <c r="H156" s="91" t="b">
        <v>0</v>
      </c>
      <c r="I156" s="91" t="b">
        <v>0</v>
      </c>
      <c r="J156" s="91" t="b">
        <v>0</v>
      </c>
      <c r="K156" s="91" t="b">
        <v>0</v>
      </c>
      <c r="L156" s="91" t="b">
        <v>0</v>
      </c>
    </row>
    <row r="157" spans="1:12" ht="15">
      <c r="A157" s="91" t="s">
        <v>947</v>
      </c>
      <c r="B157" s="91" t="s">
        <v>1025</v>
      </c>
      <c r="C157" s="91">
        <v>2</v>
      </c>
      <c r="D157" s="134">
        <v>0.0035893654567438664</v>
      </c>
      <c r="E157" s="134">
        <v>2.37045140442245</v>
      </c>
      <c r="F157" s="91" t="s">
        <v>1036</v>
      </c>
      <c r="G157" s="91" t="b">
        <v>0</v>
      </c>
      <c r="H157" s="91" t="b">
        <v>0</v>
      </c>
      <c r="I157" s="91" t="b">
        <v>0</v>
      </c>
      <c r="J157" s="91" t="b">
        <v>0</v>
      </c>
      <c r="K157" s="91" t="b">
        <v>0</v>
      </c>
      <c r="L157" s="91" t="b">
        <v>0</v>
      </c>
    </row>
    <row r="158" spans="1:12" ht="15">
      <c r="A158" s="91" t="s">
        <v>1025</v>
      </c>
      <c r="B158" s="91" t="s">
        <v>915</v>
      </c>
      <c r="C158" s="91">
        <v>2</v>
      </c>
      <c r="D158" s="134">
        <v>0.0035893654567438664</v>
      </c>
      <c r="E158" s="134">
        <v>2.24551266781415</v>
      </c>
      <c r="F158" s="91" t="s">
        <v>1036</v>
      </c>
      <c r="G158" s="91" t="b">
        <v>0</v>
      </c>
      <c r="H158" s="91" t="b">
        <v>0</v>
      </c>
      <c r="I158" s="91" t="b">
        <v>0</v>
      </c>
      <c r="J158" s="91" t="b">
        <v>1</v>
      </c>
      <c r="K158" s="91" t="b">
        <v>0</v>
      </c>
      <c r="L158" s="91" t="b">
        <v>0</v>
      </c>
    </row>
    <row r="159" spans="1:12" ht="15">
      <c r="A159" s="91" t="s">
        <v>915</v>
      </c>
      <c r="B159" s="91" t="s">
        <v>943</v>
      </c>
      <c r="C159" s="91">
        <v>2</v>
      </c>
      <c r="D159" s="134">
        <v>0.0035893654567438664</v>
      </c>
      <c r="E159" s="134">
        <v>2.0694214087584686</v>
      </c>
      <c r="F159" s="91" t="s">
        <v>1036</v>
      </c>
      <c r="G159" s="91" t="b">
        <v>1</v>
      </c>
      <c r="H159" s="91" t="b">
        <v>0</v>
      </c>
      <c r="I159" s="91" t="b">
        <v>0</v>
      </c>
      <c r="J159" s="91" t="b">
        <v>0</v>
      </c>
      <c r="K159" s="91" t="b">
        <v>0</v>
      </c>
      <c r="L159" s="91" t="b">
        <v>0</v>
      </c>
    </row>
    <row r="160" spans="1:12" ht="15">
      <c r="A160" s="91" t="s">
        <v>943</v>
      </c>
      <c r="B160" s="91" t="s">
        <v>1026</v>
      </c>
      <c r="C160" s="91">
        <v>2</v>
      </c>
      <c r="D160" s="134">
        <v>0.0035893654567438664</v>
      </c>
      <c r="E160" s="134">
        <v>2.37045140442245</v>
      </c>
      <c r="F160" s="91" t="s">
        <v>1036</v>
      </c>
      <c r="G160" s="91" t="b">
        <v>0</v>
      </c>
      <c r="H160" s="91" t="b">
        <v>0</v>
      </c>
      <c r="I160" s="91" t="b">
        <v>0</v>
      </c>
      <c r="J160" s="91" t="b">
        <v>0</v>
      </c>
      <c r="K160" s="91" t="b">
        <v>0</v>
      </c>
      <c r="L160" s="91" t="b">
        <v>0</v>
      </c>
    </row>
    <row r="161" spans="1:12" ht="15">
      <c r="A161" s="91" t="s">
        <v>1026</v>
      </c>
      <c r="B161" s="91" t="s">
        <v>948</v>
      </c>
      <c r="C161" s="91">
        <v>2</v>
      </c>
      <c r="D161" s="134">
        <v>0.0035893654567438664</v>
      </c>
      <c r="E161" s="134">
        <v>2.37045140442245</v>
      </c>
      <c r="F161" s="91" t="s">
        <v>1036</v>
      </c>
      <c r="G161" s="91" t="b">
        <v>0</v>
      </c>
      <c r="H161" s="91" t="b">
        <v>0</v>
      </c>
      <c r="I161" s="91" t="b">
        <v>0</v>
      </c>
      <c r="J161" s="91" t="b">
        <v>0</v>
      </c>
      <c r="K161" s="91" t="b">
        <v>0</v>
      </c>
      <c r="L161" s="91" t="b">
        <v>0</v>
      </c>
    </row>
    <row r="162" spans="1:12" ht="15">
      <c r="A162" s="91" t="s">
        <v>948</v>
      </c>
      <c r="B162" s="91" t="s">
        <v>741</v>
      </c>
      <c r="C162" s="91">
        <v>2</v>
      </c>
      <c r="D162" s="134">
        <v>0.0035893654567438664</v>
      </c>
      <c r="E162" s="134">
        <v>1.3290587192642247</v>
      </c>
      <c r="F162" s="91" t="s">
        <v>1036</v>
      </c>
      <c r="G162" s="91" t="b">
        <v>0</v>
      </c>
      <c r="H162" s="91" t="b">
        <v>0</v>
      </c>
      <c r="I162" s="91" t="b">
        <v>0</v>
      </c>
      <c r="J162" s="91" t="b">
        <v>0</v>
      </c>
      <c r="K162" s="91" t="b">
        <v>0</v>
      </c>
      <c r="L162" s="91" t="b">
        <v>0</v>
      </c>
    </row>
    <row r="163" spans="1:12" ht="15">
      <c r="A163" s="91" t="s">
        <v>741</v>
      </c>
      <c r="B163" s="91" t="s">
        <v>742</v>
      </c>
      <c r="C163" s="91">
        <v>2</v>
      </c>
      <c r="D163" s="134">
        <v>0.0035893654567438664</v>
      </c>
      <c r="E163" s="134">
        <v>0.571110854968868</v>
      </c>
      <c r="F163" s="91" t="s">
        <v>1036</v>
      </c>
      <c r="G163" s="91" t="b">
        <v>0</v>
      </c>
      <c r="H163" s="91" t="b">
        <v>0</v>
      </c>
      <c r="I163" s="91" t="b">
        <v>0</v>
      </c>
      <c r="J163" s="91" t="b">
        <v>0</v>
      </c>
      <c r="K163" s="91" t="b">
        <v>0</v>
      </c>
      <c r="L163" s="91" t="b">
        <v>0</v>
      </c>
    </row>
    <row r="164" spans="1:12" ht="15">
      <c r="A164" s="91" t="s">
        <v>747</v>
      </c>
      <c r="B164" s="91" t="s">
        <v>945</v>
      </c>
      <c r="C164" s="91">
        <v>2</v>
      </c>
      <c r="D164" s="134">
        <v>0.0035893654567438664</v>
      </c>
      <c r="E164" s="134">
        <v>1.7683914130944873</v>
      </c>
      <c r="F164" s="91" t="s">
        <v>1036</v>
      </c>
      <c r="G164" s="91" t="b">
        <v>0</v>
      </c>
      <c r="H164" s="91" t="b">
        <v>0</v>
      </c>
      <c r="I164" s="91" t="b">
        <v>0</v>
      </c>
      <c r="J164" s="91" t="b">
        <v>0</v>
      </c>
      <c r="K164" s="91" t="b">
        <v>0</v>
      </c>
      <c r="L164" s="91" t="b">
        <v>0</v>
      </c>
    </row>
    <row r="165" spans="1:12" ht="15">
      <c r="A165" s="91" t="s">
        <v>945</v>
      </c>
      <c r="B165" s="91" t="s">
        <v>1027</v>
      </c>
      <c r="C165" s="91">
        <v>2</v>
      </c>
      <c r="D165" s="134">
        <v>0.0035893654567438664</v>
      </c>
      <c r="E165" s="134">
        <v>2.37045140442245</v>
      </c>
      <c r="F165" s="91" t="s">
        <v>1036</v>
      </c>
      <c r="G165" s="91" t="b">
        <v>0</v>
      </c>
      <c r="H165" s="91" t="b">
        <v>0</v>
      </c>
      <c r="I165" s="91" t="b">
        <v>0</v>
      </c>
      <c r="J165" s="91" t="b">
        <v>0</v>
      </c>
      <c r="K165" s="91" t="b">
        <v>0</v>
      </c>
      <c r="L165" s="91" t="b">
        <v>0</v>
      </c>
    </row>
    <row r="166" spans="1:12" ht="15">
      <c r="A166" s="91" t="s">
        <v>1029</v>
      </c>
      <c r="B166" s="91" t="s">
        <v>1030</v>
      </c>
      <c r="C166" s="91">
        <v>2</v>
      </c>
      <c r="D166" s="134">
        <v>0.0035893654567438664</v>
      </c>
      <c r="E166" s="134">
        <v>2.546542663478131</v>
      </c>
      <c r="F166" s="91" t="s">
        <v>1036</v>
      </c>
      <c r="G166" s="91" t="b">
        <v>0</v>
      </c>
      <c r="H166" s="91" t="b">
        <v>0</v>
      </c>
      <c r="I166" s="91" t="b">
        <v>0</v>
      </c>
      <c r="J166" s="91" t="b">
        <v>0</v>
      </c>
      <c r="K166" s="91" t="b">
        <v>0</v>
      </c>
      <c r="L166" s="91" t="b">
        <v>0</v>
      </c>
    </row>
    <row r="167" spans="1:12" ht="15">
      <c r="A167" s="91" t="s">
        <v>1030</v>
      </c>
      <c r="B167" s="91" t="s">
        <v>1031</v>
      </c>
      <c r="C167" s="91">
        <v>2</v>
      </c>
      <c r="D167" s="134">
        <v>0.0035893654567438664</v>
      </c>
      <c r="E167" s="134">
        <v>2.546542663478131</v>
      </c>
      <c r="F167" s="91" t="s">
        <v>1036</v>
      </c>
      <c r="G167" s="91" t="b">
        <v>0</v>
      </c>
      <c r="H167" s="91" t="b">
        <v>0</v>
      </c>
      <c r="I167" s="91" t="b">
        <v>0</v>
      </c>
      <c r="J167" s="91" t="b">
        <v>0</v>
      </c>
      <c r="K167" s="91" t="b">
        <v>0</v>
      </c>
      <c r="L167" s="91" t="b">
        <v>0</v>
      </c>
    </row>
    <row r="168" spans="1:12" ht="15">
      <c r="A168" s="91" t="s">
        <v>1031</v>
      </c>
      <c r="B168" s="91" t="s">
        <v>1032</v>
      </c>
      <c r="C168" s="91">
        <v>2</v>
      </c>
      <c r="D168" s="134">
        <v>0.0035893654567438664</v>
      </c>
      <c r="E168" s="134">
        <v>2.546542663478131</v>
      </c>
      <c r="F168" s="91" t="s">
        <v>1036</v>
      </c>
      <c r="G168" s="91" t="b">
        <v>0</v>
      </c>
      <c r="H168" s="91" t="b">
        <v>0</v>
      </c>
      <c r="I168" s="91" t="b">
        <v>0</v>
      </c>
      <c r="J168" s="91" t="b">
        <v>0</v>
      </c>
      <c r="K168" s="91" t="b">
        <v>0</v>
      </c>
      <c r="L168" s="91" t="b">
        <v>0</v>
      </c>
    </row>
    <row r="169" spans="1:12" ht="15">
      <c r="A169" s="91" t="s">
        <v>1032</v>
      </c>
      <c r="B169" s="91" t="s">
        <v>1033</v>
      </c>
      <c r="C169" s="91">
        <v>2</v>
      </c>
      <c r="D169" s="134">
        <v>0.0035893654567438664</v>
      </c>
      <c r="E169" s="134">
        <v>2.546542663478131</v>
      </c>
      <c r="F169" s="91" t="s">
        <v>1036</v>
      </c>
      <c r="G169" s="91" t="b">
        <v>0</v>
      </c>
      <c r="H169" s="91" t="b">
        <v>0</v>
      </c>
      <c r="I169" s="91" t="b">
        <v>0</v>
      </c>
      <c r="J169" s="91" t="b">
        <v>0</v>
      </c>
      <c r="K169" s="91" t="b">
        <v>0</v>
      </c>
      <c r="L169" s="91" t="b">
        <v>0</v>
      </c>
    </row>
    <row r="170" spans="1:12" ht="15">
      <c r="A170" s="91" t="s">
        <v>901</v>
      </c>
      <c r="B170" s="91" t="s">
        <v>730</v>
      </c>
      <c r="C170" s="91">
        <v>4</v>
      </c>
      <c r="D170" s="134">
        <v>0.005902548934587867</v>
      </c>
      <c r="E170" s="134">
        <v>1.9183299535486804</v>
      </c>
      <c r="F170" s="91" t="s">
        <v>671</v>
      </c>
      <c r="G170" s="91" t="b">
        <v>0</v>
      </c>
      <c r="H170" s="91" t="b">
        <v>0</v>
      </c>
      <c r="I170" s="91" t="b">
        <v>0</v>
      </c>
      <c r="J170" s="91" t="b">
        <v>0</v>
      </c>
      <c r="K170" s="91" t="b">
        <v>0</v>
      </c>
      <c r="L170" s="91" t="b">
        <v>0</v>
      </c>
    </row>
    <row r="171" spans="1:12" ht="15">
      <c r="A171" s="91" t="s">
        <v>730</v>
      </c>
      <c r="B171" s="91" t="s">
        <v>906</v>
      </c>
      <c r="C171" s="91">
        <v>4</v>
      </c>
      <c r="D171" s="134">
        <v>0.005902548934587867</v>
      </c>
      <c r="E171" s="134">
        <v>1.8214199405406242</v>
      </c>
      <c r="F171" s="91" t="s">
        <v>671</v>
      </c>
      <c r="G171" s="91" t="b">
        <v>0</v>
      </c>
      <c r="H171" s="91" t="b">
        <v>0</v>
      </c>
      <c r="I171" s="91" t="b">
        <v>0</v>
      </c>
      <c r="J171" s="91" t="b">
        <v>0</v>
      </c>
      <c r="K171" s="91" t="b">
        <v>0</v>
      </c>
      <c r="L171" s="91" t="b">
        <v>0</v>
      </c>
    </row>
    <row r="172" spans="1:12" ht="15">
      <c r="A172" s="91" t="s">
        <v>903</v>
      </c>
      <c r="B172" s="91" t="s">
        <v>230</v>
      </c>
      <c r="C172" s="91">
        <v>3</v>
      </c>
      <c r="D172" s="134">
        <v>0.005039356488236488</v>
      </c>
      <c r="E172" s="134">
        <v>1.9395192526186185</v>
      </c>
      <c r="F172" s="91" t="s">
        <v>671</v>
      </c>
      <c r="G172" s="91" t="b">
        <v>0</v>
      </c>
      <c r="H172" s="91" t="b">
        <v>0</v>
      </c>
      <c r="I172" s="91" t="b">
        <v>0</v>
      </c>
      <c r="J172" s="91" t="b">
        <v>0</v>
      </c>
      <c r="K172" s="91" t="b">
        <v>0</v>
      </c>
      <c r="L172" s="91" t="b">
        <v>0</v>
      </c>
    </row>
    <row r="173" spans="1:12" ht="15">
      <c r="A173" s="91" t="s">
        <v>920</v>
      </c>
      <c r="B173" s="91" t="s">
        <v>742</v>
      </c>
      <c r="C173" s="91">
        <v>3</v>
      </c>
      <c r="D173" s="134">
        <v>0.005039356488236488</v>
      </c>
      <c r="E173" s="134">
        <v>1.5329790721846634</v>
      </c>
      <c r="F173" s="91" t="s">
        <v>671</v>
      </c>
      <c r="G173" s="91" t="b">
        <v>0</v>
      </c>
      <c r="H173" s="91" t="b">
        <v>0</v>
      </c>
      <c r="I173" s="91" t="b">
        <v>0</v>
      </c>
      <c r="J173" s="91" t="b">
        <v>0</v>
      </c>
      <c r="K173" s="91" t="b">
        <v>0</v>
      </c>
      <c r="L173" s="91" t="b">
        <v>0</v>
      </c>
    </row>
    <row r="174" spans="1:12" ht="15">
      <c r="A174" s="91" t="s">
        <v>934</v>
      </c>
      <c r="B174" s="91" t="s">
        <v>755</v>
      </c>
      <c r="C174" s="91">
        <v>3</v>
      </c>
      <c r="D174" s="134">
        <v>0.005039356488236488</v>
      </c>
      <c r="E174" s="134">
        <v>2.0644579892269186</v>
      </c>
      <c r="F174" s="91" t="s">
        <v>671</v>
      </c>
      <c r="G174" s="91" t="b">
        <v>0</v>
      </c>
      <c r="H174" s="91" t="b">
        <v>0</v>
      </c>
      <c r="I174" s="91" t="b">
        <v>0</v>
      </c>
      <c r="J174" s="91" t="b">
        <v>0</v>
      </c>
      <c r="K174" s="91" t="b">
        <v>0</v>
      </c>
      <c r="L174" s="91" t="b">
        <v>0</v>
      </c>
    </row>
    <row r="175" spans="1:12" ht="15">
      <c r="A175" s="91" t="s">
        <v>742</v>
      </c>
      <c r="B175" s="91" t="s">
        <v>949</v>
      </c>
      <c r="C175" s="91">
        <v>3</v>
      </c>
      <c r="D175" s="134">
        <v>0.005039356488236488</v>
      </c>
      <c r="E175" s="134">
        <v>1.5593080109070125</v>
      </c>
      <c r="F175" s="91" t="s">
        <v>671</v>
      </c>
      <c r="G175" s="91" t="b">
        <v>0</v>
      </c>
      <c r="H175" s="91" t="b">
        <v>0</v>
      </c>
      <c r="I175" s="91" t="b">
        <v>0</v>
      </c>
      <c r="J175" s="91" t="b">
        <v>0</v>
      </c>
      <c r="K175" s="91" t="b">
        <v>0</v>
      </c>
      <c r="L175" s="91" t="b">
        <v>0</v>
      </c>
    </row>
    <row r="176" spans="1:12" ht="15">
      <c r="A176" s="91" t="s">
        <v>949</v>
      </c>
      <c r="B176" s="91" t="s">
        <v>950</v>
      </c>
      <c r="C176" s="91">
        <v>3</v>
      </c>
      <c r="D176" s="134">
        <v>0.005039356488236488</v>
      </c>
      <c r="E176" s="134">
        <v>2.2863067388432747</v>
      </c>
      <c r="F176" s="91" t="s">
        <v>671</v>
      </c>
      <c r="G176" s="91" t="b">
        <v>0</v>
      </c>
      <c r="H176" s="91" t="b">
        <v>0</v>
      </c>
      <c r="I176" s="91" t="b">
        <v>0</v>
      </c>
      <c r="J176" s="91" t="b">
        <v>0</v>
      </c>
      <c r="K176" s="91" t="b">
        <v>0</v>
      </c>
      <c r="L176" s="91" t="b">
        <v>0</v>
      </c>
    </row>
    <row r="177" spans="1:12" ht="15">
      <c r="A177" s="91" t="s">
        <v>950</v>
      </c>
      <c r="B177" s="91" t="s">
        <v>951</v>
      </c>
      <c r="C177" s="91">
        <v>3</v>
      </c>
      <c r="D177" s="134">
        <v>0.005039356488236488</v>
      </c>
      <c r="E177" s="134">
        <v>2.2863067388432747</v>
      </c>
      <c r="F177" s="91" t="s">
        <v>671</v>
      </c>
      <c r="G177" s="91" t="b">
        <v>0</v>
      </c>
      <c r="H177" s="91" t="b">
        <v>0</v>
      </c>
      <c r="I177" s="91" t="b">
        <v>0</v>
      </c>
      <c r="J177" s="91" t="b">
        <v>0</v>
      </c>
      <c r="K177" s="91" t="b">
        <v>0</v>
      </c>
      <c r="L177" s="91" t="b">
        <v>0</v>
      </c>
    </row>
    <row r="178" spans="1:12" ht="15">
      <c r="A178" s="91" t="s">
        <v>951</v>
      </c>
      <c r="B178" s="91" t="s">
        <v>917</v>
      </c>
      <c r="C178" s="91">
        <v>3</v>
      </c>
      <c r="D178" s="134">
        <v>0.005039356488236488</v>
      </c>
      <c r="E178" s="134">
        <v>2.161368002234975</v>
      </c>
      <c r="F178" s="91" t="s">
        <v>671</v>
      </c>
      <c r="G178" s="91" t="b">
        <v>0</v>
      </c>
      <c r="H178" s="91" t="b">
        <v>0</v>
      </c>
      <c r="I178" s="91" t="b">
        <v>0</v>
      </c>
      <c r="J178" s="91" t="b">
        <v>0</v>
      </c>
      <c r="K178" s="91" t="b">
        <v>0</v>
      </c>
      <c r="L178" s="91" t="b">
        <v>0</v>
      </c>
    </row>
    <row r="179" spans="1:12" ht="15">
      <c r="A179" s="91" t="s">
        <v>917</v>
      </c>
      <c r="B179" s="91" t="s">
        <v>952</v>
      </c>
      <c r="C179" s="91">
        <v>3</v>
      </c>
      <c r="D179" s="134">
        <v>0.005039356488236488</v>
      </c>
      <c r="E179" s="134">
        <v>2.161368002234975</v>
      </c>
      <c r="F179" s="91" t="s">
        <v>671</v>
      </c>
      <c r="G179" s="91" t="b">
        <v>0</v>
      </c>
      <c r="H179" s="91" t="b">
        <v>0</v>
      </c>
      <c r="I179" s="91" t="b">
        <v>0</v>
      </c>
      <c r="J179" s="91" t="b">
        <v>0</v>
      </c>
      <c r="K179" s="91" t="b">
        <v>0</v>
      </c>
      <c r="L179" s="91" t="b">
        <v>0</v>
      </c>
    </row>
    <row r="180" spans="1:12" ht="15">
      <c r="A180" s="91" t="s">
        <v>952</v>
      </c>
      <c r="B180" s="91" t="s">
        <v>953</v>
      </c>
      <c r="C180" s="91">
        <v>3</v>
      </c>
      <c r="D180" s="134">
        <v>0.005039356488236488</v>
      </c>
      <c r="E180" s="134">
        <v>2.2863067388432747</v>
      </c>
      <c r="F180" s="91" t="s">
        <v>671</v>
      </c>
      <c r="G180" s="91" t="b">
        <v>0</v>
      </c>
      <c r="H180" s="91" t="b">
        <v>0</v>
      </c>
      <c r="I180" s="91" t="b">
        <v>0</v>
      </c>
      <c r="J180" s="91" t="b">
        <v>0</v>
      </c>
      <c r="K180" s="91" t="b">
        <v>0</v>
      </c>
      <c r="L180" s="91" t="b">
        <v>0</v>
      </c>
    </row>
    <row r="181" spans="1:12" ht="15">
      <c r="A181" s="91" t="s">
        <v>953</v>
      </c>
      <c r="B181" s="91" t="s">
        <v>910</v>
      </c>
      <c r="C181" s="91">
        <v>3</v>
      </c>
      <c r="D181" s="134">
        <v>0.005039356488236488</v>
      </c>
      <c r="E181" s="134">
        <v>2.0644579892269186</v>
      </c>
      <c r="F181" s="91" t="s">
        <v>671</v>
      </c>
      <c r="G181" s="91" t="b">
        <v>0</v>
      </c>
      <c r="H181" s="91" t="b">
        <v>0</v>
      </c>
      <c r="I181" s="91" t="b">
        <v>0</v>
      </c>
      <c r="J181" s="91" t="b">
        <v>0</v>
      </c>
      <c r="K181" s="91" t="b">
        <v>0</v>
      </c>
      <c r="L181" s="91" t="b">
        <v>0</v>
      </c>
    </row>
    <row r="182" spans="1:12" ht="15">
      <c r="A182" s="91" t="s">
        <v>910</v>
      </c>
      <c r="B182" s="91" t="s">
        <v>954</v>
      </c>
      <c r="C182" s="91">
        <v>3</v>
      </c>
      <c r="D182" s="134">
        <v>0.005039356488236488</v>
      </c>
      <c r="E182" s="134">
        <v>2.0644579892269186</v>
      </c>
      <c r="F182" s="91" t="s">
        <v>671</v>
      </c>
      <c r="G182" s="91" t="b">
        <v>0</v>
      </c>
      <c r="H182" s="91" t="b">
        <v>0</v>
      </c>
      <c r="I182" s="91" t="b">
        <v>0</v>
      </c>
      <c r="J182" s="91" t="b">
        <v>0</v>
      </c>
      <c r="K182" s="91" t="b">
        <v>0</v>
      </c>
      <c r="L182" s="91" t="b">
        <v>0</v>
      </c>
    </row>
    <row r="183" spans="1:12" ht="15">
      <c r="A183" s="91" t="s">
        <v>954</v>
      </c>
      <c r="B183" s="91" t="s">
        <v>955</v>
      </c>
      <c r="C183" s="91">
        <v>3</v>
      </c>
      <c r="D183" s="134">
        <v>0.005039356488236488</v>
      </c>
      <c r="E183" s="134">
        <v>2.2863067388432747</v>
      </c>
      <c r="F183" s="91" t="s">
        <v>671</v>
      </c>
      <c r="G183" s="91" t="b">
        <v>0</v>
      </c>
      <c r="H183" s="91" t="b">
        <v>0</v>
      </c>
      <c r="I183" s="91" t="b">
        <v>0</v>
      </c>
      <c r="J183" s="91" t="b">
        <v>0</v>
      </c>
      <c r="K183" s="91" t="b">
        <v>0</v>
      </c>
      <c r="L183" s="91" t="b">
        <v>0</v>
      </c>
    </row>
    <row r="184" spans="1:12" ht="15">
      <c r="A184" s="91" t="s">
        <v>955</v>
      </c>
      <c r="B184" s="91" t="s">
        <v>743</v>
      </c>
      <c r="C184" s="91">
        <v>3</v>
      </c>
      <c r="D184" s="134">
        <v>0.005039356488236488</v>
      </c>
      <c r="E184" s="134">
        <v>1.6494846412561006</v>
      </c>
      <c r="F184" s="91" t="s">
        <v>671</v>
      </c>
      <c r="G184" s="91" t="b">
        <v>0</v>
      </c>
      <c r="H184" s="91" t="b">
        <v>0</v>
      </c>
      <c r="I184" s="91" t="b">
        <v>0</v>
      </c>
      <c r="J184" s="91" t="b">
        <v>0</v>
      </c>
      <c r="K184" s="91" t="b">
        <v>0</v>
      </c>
      <c r="L184" s="91" t="b">
        <v>0</v>
      </c>
    </row>
    <row r="185" spans="1:12" ht="15">
      <c r="A185" s="91" t="s">
        <v>743</v>
      </c>
      <c r="B185" s="91" t="s">
        <v>956</v>
      </c>
      <c r="C185" s="91">
        <v>3</v>
      </c>
      <c r="D185" s="134">
        <v>0.005039356488236488</v>
      </c>
      <c r="E185" s="134">
        <v>1.6494846412561006</v>
      </c>
      <c r="F185" s="91" t="s">
        <v>671</v>
      </c>
      <c r="G185" s="91" t="b">
        <v>0</v>
      </c>
      <c r="H185" s="91" t="b">
        <v>0</v>
      </c>
      <c r="I185" s="91" t="b">
        <v>0</v>
      </c>
      <c r="J185" s="91" t="b">
        <v>0</v>
      </c>
      <c r="K185" s="91" t="b">
        <v>0</v>
      </c>
      <c r="L185" s="91" t="b">
        <v>0</v>
      </c>
    </row>
    <row r="186" spans="1:12" ht="15">
      <c r="A186" s="91" t="s">
        <v>956</v>
      </c>
      <c r="B186" s="91" t="s">
        <v>916</v>
      </c>
      <c r="C186" s="91">
        <v>3</v>
      </c>
      <c r="D186" s="134">
        <v>0.005039356488236488</v>
      </c>
      <c r="E186" s="134">
        <v>2.161368002234975</v>
      </c>
      <c r="F186" s="91" t="s">
        <v>671</v>
      </c>
      <c r="G186" s="91" t="b">
        <v>0</v>
      </c>
      <c r="H186" s="91" t="b">
        <v>0</v>
      </c>
      <c r="I186" s="91" t="b">
        <v>0</v>
      </c>
      <c r="J186" s="91" t="b">
        <v>1</v>
      </c>
      <c r="K186" s="91" t="b">
        <v>0</v>
      </c>
      <c r="L186" s="91" t="b">
        <v>0</v>
      </c>
    </row>
    <row r="187" spans="1:12" ht="15">
      <c r="A187" s="91" t="s">
        <v>916</v>
      </c>
      <c r="B187" s="91" t="s">
        <v>957</v>
      </c>
      <c r="C187" s="91">
        <v>3</v>
      </c>
      <c r="D187" s="134">
        <v>0.005039356488236488</v>
      </c>
      <c r="E187" s="134">
        <v>2.161368002234975</v>
      </c>
      <c r="F187" s="91" t="s">
        <v>671</v>
      </c>
      <c r="G187" s="91" t="b">
        <v>1</v>
      </c>
      <c r="H187" s="91" t="b">
        <v>0</v>
      </c>
      <c r="I187" s="91" t="b">
        <v>0</v>
      </c>
      <c r="J187" s="91" t="b">
        <v>0</v>
      </c>
      <c r="K187" s="91" t="b">
        <v>0</v>
      </c>
      <c r="L187" s="91" t="b">
        <v>0</v>
      </c>
    </row>
    <row r="188" spans="1:12" ht="15">
      <c r="A188" s="91" t="s">
        <v>957</v>
      </c>
      <c r="B188" s="91" t="s">
        <v>747</v>
      </c>
      <c r="C188" s="91">
        <v>3</v>
      </c>
      <c r="D188" s="134">
        <v>0.005039356488236488</v>
      </c>
      <c r="E188" s="134">
        <v>1.8603380065709938</v>
      </c>
      <c r="F188" s="91" t="s">
        <v>671</v>
      </c>
      <c r="G188" s="91" t="b">
        <v>0</v>
      </c>
      <c r="H188" s="91" t="b">
        <v>0</v>
      </c>
      <c r="I188" s="91" t="b">
        <v>0</v>
      </c>
      <c r="J188" s="91" t="b">
        <v>0</v>
      </c>
      <c r="K188" s="91" t="b">
        <v>0</v>
      </c>
      <c r="L188" s="91" t="b">
        <v>0</v>
      </c>
    </row>
    <row r="189" spans="1:12" ht="15">
      <c r="A189" s="91" t="s">
        <v>748</v>
      </c>
      <c r="B189" s="91" t="s">
        <v>905</v>
      </c>
      <c r="C189" s="91">
        <v>3</v>
      </c>
      <c r="D189" s="134">
        <v>0.005039356488236488</v>
      </c>
      <c r="E189" s="134">
        <v>1.7353992699626937</v>
      </c>
      <c r="F189" s="91" t="s">
        <v>671</v>
      </c>
      <c r="G189" s="91" t="b">
        <v>1</v>
      </c>
      <c r="H189" s="91" t="b">
        <v>0</v>
      </c>
      <c r="I189" s="91" t="b">
        <v>0</v>
      </c>
      <c r="J189" s="91" t="b">
        <v>0</v>
      </c>
      <c r="K189" s="91" t="b">
        <v>0</v>
      </c>
      <c r="L189" s="91" t="b">
        <v>0</v>
      </c>
    </row>
    <row r="190" spans="1:12" ht="15">
      <c r="A190" s="91" t="s">
        <v>905</v>
      </c>
      <c r="B190" s="91" t="s">
        <v>899</v>
      </c>
      <c r="C190" s="91">
        <v>3</v>
      </c>
      <c r="D190" s="134">
        <v>0.005039356488236488</v>
      </c>
      <c r="E190" s="134">
        <v>1.8603380065709938</v>
      </c>
      <c r="F190" s="91" t="s">
        <v>671</v>
      </c>
      <c r="G190" s="91" t="b">
        <v>0</v>
      </c>
      <c r="H190" s="91" t="b">
        <v>0</v>
      </c>
      <c r="I190" s="91" t="b">
        <v>0</v>
      </c>
      <c r="J190" s="91" t="b">
        <v>0</v>
      </c>
      <c r="K190" s="91" t="b">
        <v>0</v>
      </c>
      <c r="L190" s="91" t="b">
        <v>0</v>
      </c>
    </row>
    <row r="191" spans="1:12" ht="15">
      <c r="A191" s="91" t="s">
        <v>748</v>
      </c>
      <c r="B191" s="91" t="s">
        <v>741</v>
      </c>
      <c r="C191" s="91">
        <v>3</v>
      </c>
      <c r="D191" s="134">
        <v>0.005039356488236488</v>
      </c>
      <c r="E191" s="134">
        <v>1.036429265626675</v>
      </c>
      <c r="F191" s="91" t="s">
        <v>671</v>
      </c>
      <c r="G191" s="91" t="b">
        <v>1</v>
      </c>
      <c r="H191" s="91" t="b">
        <v>0</v>
      </c>
      <c r="I191" s="91" t="b">
        <v>0</v>
      </c>
      <c r="J191" s="91" t="b">
        <v>0</v>
      </c>
      <c r="K191" s="91" t="b">
        <v>0</v>
      </c>
      <c r="L191" s="91" t="b">
        <v>0</v>
      </c>
    </row>
    <row r="192" spans="1:12" ht="15">
      <c r="A192" s="91" t="s">
        <v>900</v>
      </c>
      <c r="B192" s="91" t="s">
        <v>926</v>
      </c>
      <c r="C192" s="91">
        <v>3</v>
      </c>
      <c r="D192" s="134">
        <v>0.005039356488236488</v>
      </c>
      <c r="E192" s="134">
        <v>2.161368002234975</v>
      </c>
      <c r="F192" s="91" t="s">
        <v>671</v>
      </c>
      <c r="G192" s="91" t="b">
        <v>0</v>
      </c>
      <c r="H192" s="91" t="b">
        <v>0</v>
      </c>
      <c r="I192" s="91" t="b">
        <v>0</v>
      </c>
      <c r="J192" s="91" t="b">
        <v>0</v>
      </c>
      <c r="K192" s="91" t="b">
        <v>0</v>
      </c>
      <c r="L192" s="91" t="b">
        <v>0</v>
      </c>
    </row>
    <row r="193" spans="1:12" ht="15">
      <c r="A193" s="91" t="s">
        <v>750</v>
      </c>
      <c r="B193" s="91" t="s">
        <v>748</v>
      </c>
      <c r="C193" s="91">
        <v>3</v>
      </c>
      <c r="D193" s="134">
        <v>0.005039356488236488</v>
      </c>
      <c r="E193" s="134">
        <v>1.4923612212763993</v>
      </c>
      <c r="F193" s="91" t="s">
        <v>671</v>
      </c>
      <c r="G193" s="91" t="b">
        <v>0</v>
      </c>
      <c r="H193" s="91" t="b">
        <v>0</v>
      </c>
      <c r="I193" s="91" t="b">
        <v>0</v>
      </c>
      <c r="J193" s="91" t="b">
        <v>1</v>
      </c>
      <c r="K193" s="91" t="b">
        <v>0</v>
      </c>
      <c r="L193" s="91" t="b">
        <v>0</v>
      </c>
    </row>
    <row r="194" spans="1:12" ht="15">
      <c r="A194" s="91" t="s">
        <v>752</v>
      </c>
      <c r="B194" s="91" t="s">
        <v>753</v>
      </c>
      <c r="C194" s="91">
        <v>3</v>
      </c>
      <c r="D194" s="134">
        <v>0.005039356488236488</v>
      </c>
      <c r="E194" s="134">
        <v>2.2863067388432747</v>
      </c>
      <c r="F194" s="91" t="s">
        <v>671</v>
      </c>
      <c r="G194" s="91" t="b">
        <v>0</v>
      </c>
      <c r="H194" s="91" t="b">
        <v>0</v>
      </c>
      <c r="I194" s="91" t="b">
        <v>0</v>
      </c>
      <c r="J194" s="91" t="b">
        <v>0</v>
      </c>
      <c r="K194" s="91" t="b">
        <v>0</v>
      </c>
      <c r="L194" s="91" t="b">
        <v>0</v>
      </c>
    </row>
    <row r="195" spans="1:12" ht="15">
      <c r="A195" s="91" t="s">
        <v>753</v>
      </c>
      <c r="B195" s="91" t="s">
        <v>224</v>
      </c>
      <c r="C195" s="91">
        <v>3</v>
      </c>
      <c r="D195" s="134">
        <v>0.005039356488236488</v>
      </c>
      <c r="E195" s="134">
        <v>2.2863067388432747</v>
      </c>
      <c r="F195" s="91" t="s">
        <v>671</v>
      </c>
      <c r="G195" s="91" t="b">
        <v>0</v>
      </c>
      <c r="H195" s="91" t="b">
        <v>0</v>
      </c>
      <c r="I195" s="91" t="b">
        <v>0</v>
      </c>
      <c r="J195" s="91" t="b">
        <v>0</v>
      </c>
      <c r="K195" s="91" t="b">
        <v>0</v>
      </c>
      <c r="L195" s="91" t="b">
        <v>0</v>
      </c>
    </row>
    <row r="196" spans="1:12" ht="15">
      <c r="A196" s="91" t="s">
        <v>935</v>
      </c>
      <c r="B196" s="91" t="s">
        <v>913</v>
      </c>
      <c r="C196" s="91">
        <v>3</v>
      </c>
      <c r="D196" s="134">
        <v>0.005902548934587867</v>
      </c>
      <c r="E196" s="134">
        <v>2.161368002234975</v>
      </c>
      <c r="F196" s="91" t="s">
        <v>671</v>
      </c>
      <c r="G196" s="91" t="b">
        <v>0</v>
      </c>
      <c r="H196" s="91" t="b">
        <v>0</v>
      </c>
      <c r="I196" s="91" t="b">
        <v>0</v>
      </c>
      <c r="J196" s="91" t="b">
        <v>0</v>
      </c>
      <c r="K196" s="91" t="b">
        <v>0</v>
      </c>
      <c r="L196" s="91" t="b">
        <v>0</v>
      </c>
    </row>
    <row r="197" spans="1:12" ht="15">
      <c r="A197" s="91" t="s">
        <v>904</v>
      </c>
      <c r="B197" s="91" t="s">
        <v>924</v>
      </c>
      <c r="C197" s="91">
        <v>3</v>
      </c>
      <c r="D197" s="134">
        <v>0.005039356488236488</v>
      </c>
      <c r="E197" s="134">
        <v>2.0644579892269186</v>
      </c>
      <c r="F197" s="91" t="s">
        <v>671</v>
      </c>
      <c r="G197" s="91" t="b">
        <v>0</v>
      </c>
      <c r="H197" s="91" t="b">
        <v>0</v>
      </c>
      <c r="I197" s="91" t="b">
        <v>0</v>
      </c>
      <c r="J197" s="91" t="b">
        <v>0</v>
      </c>
      <c r="K197" s="91" t="b">
        <v>0</v>
      </c>
      <c r="L197" s="91" t="b">
        <v>0</v>
      </c>
    </row>
    <row r="198" spans="1:12" ht="15">
      <c r="A198" s="91" t="s">
        <v>747</v>
      </c>
      <c r="B198" s="91" t="s">
        <v>744</v>
      </c>
      <c r="C198" s="91">
        <v>3</v>
      </c>
      <c r="D198" s="134">
        <v>0.005039356488236488</v>
      </c>
      <c r="E198" s="134">
        <v>1.4923612212763993</v>
      </c>
      <c r="F198" s="91" t="s">
        <v>671</v>
      </c>
      <c r="G198" s="91" t="b">
        <v>0</v>
      </c>
      <c r="H198" s="91" t="b">
        <v>0</v>
      </c>
      <c r="I198" s="91" t="b">
        <v>0</v>
      </c>
      <c r="J198" s="91" t="b">
        <v>0</v>
      </c>
      <c r="K198" s="91" t="b">
        <v>0</v>
      </c>
      <c r="L198" s="91" t="b">
        <v>0</v>
      </c>
    </row>
    <row r="199" spans="1:12" ht="15">
      <c r="A199" s="91" t="s">
        <v>958</v>
      </c>
      <c r="B199" s="91" t="s">
        <v>741</v>
      </c>
      <c r="C199" s="91">
        <v>2</v>
      </c>
      <c r="D199" s="134">
        <v>0.003935032623058578</v>
      </c>
      <c r="E199" s="134">
        <v>1.462397997898956</v>
      </c>
      <c r="F199" s="91" t="s">
        <v>671</v>
      </c>
      <c r="G199" s="91" t="b">
        <v>0</v>
      </c>
      <c r="H199" s="91" t="b">
        <v>0</v>
      </c>
      <c r="I199" s="91" t="b">
        <v>0</v>
      </c>
      <c r="J199" s="91" t="b">
        <v>0</v>
      </c>
      <c r="K199" s="91" t="b">
        <v>0</v>
      </c>
      <c r="L199" s="91" t="b">
        <v>0</v>
      </c>
    </row>
    <row r="200" spans="1:12" ht="15">
      <c r="A200" s="91" t="s">
        <v>912</v>
      </c>
      <c r="B200" s="91" t="s">
        <v>961</v>
      </c>
      <c r="C200" s="91">
        <v>2</v>
      </c>
      <c r="D200" s="134">
        <v>0.003935032623058578</v>
      </c>
      <c r="E200" s="134">
        <v>2.161368002234975</v>
      </c>
      <c r="F200" s="91" t="s">
        <v>671</v>
      </c>
      <c r="G200" s="91" t="b">
        <v>0</v>
      </c>
      <c r="H200" s="91" t="b">
        <v>0</v>
      </c>
      <c r="I200" s="91" t="b">
        <v>0</v>
      </c>
      <c r="J200" s="91" t="b">
        <v>0</v>
      </c>
      <c r="K200" s="91" t="b">
        <v>0</v>
      </c>
      <c r="L200" s="91" t="b">
        <v>0</v>
      </c>
    </row>
    <row r="201" spans="1:12" ht="15">
      <c r="A201" s="91" t="s">
        <v>1029</v>
      </c>
      <c r="B201" s="91" t="s">
        <v>1030</v>
      </c>
      <c r="C201" s="91">
        <v>2</v>
      </c>
      <c r="D201" s="134">
        <v>0.003935032623058578</v>
      </c>
      <c r="E201" s="134">
        <v>2.462397997898956</v>
      </c>
      <c r="F201" s="91" t="s">
        <v>671</v>
      </c>
      <c r="G201" s="91" t="b">
        <v>0</v>
      </c>
      <c r="H201" s="91" t="b">
        <v>0</v>
      </c>
      <c r="I201" s="91" t="b">
        <v>0</v>
      </c>
      <c r="J201" s="91" t="b">
        <v>0</v>
      </c>
      <c r="K201" s="91" t="b">
        <v>0</v>
      </c>
      <c r="L201" s="91" t="b">
        <v>0</v>
      </c>
    </row>
    <row r="202" spans="1:12" ht="15">
      <c r="A202" s="91" t="s">
        <v>1030</v>
      </c>
      <c r="B202" s="91" t="s">
        <v>1031</v>
      </c>
      <c r="C202" s="91">
        <v>2</v>
      </c>
      <c r="D202" s="134">
        <v>0.003935032623058578</v>
      </c>
      <c r="E202" s="134">
        <v>2.462397997898956</v>
      </c>
      <c r="F202" s="91" t="s">
        <v>671</v>
      </c>
      <c r="G202" s="91" t="b">
        <v>0</v>
      </c>
      <c r="H202" s="91" t="b">
        <v>0</v>
      </c>
      <c r="I202" s="91" t="b">
        <v>0</v>
      </c>
      <c r="J202" s="91" t="b">
        <v>0</v>
      </c>
      <c r="K202" s="91" t="b">
        <v>0</v>
      </c>
      <c r="L202" s="91" t="b">
        <v>0</v>
      </c>
    </row>
    <row r="203" spans="1:12" ht="15">
      <c r="A203" s="91" t="s">
        <v>1031</v>
      </c>
      <c r="B203" s="91" t="s">
        <v>1032</v>
      </c>
      <c r="C203" s="91">
        <v>2</v>
      </c>
      <c r="D203" s="134">
        <v>0.003935032623058578</v>
      </c>
      <c r="E203" s="134">
        <v>2.462397997898956</v>
      </c>
      <c r="F203" s="91" t="s">
        <v>671</v>
      </c>
      <c r="G203" s="91" t="b">
        <v>0</v>
      </c>
      <c r="H203" s="91" t="b">
        <v>0</v>
      </c>
      <c r="I203" s="91" t="b">
        <v>0</v>
      </c>
      <c r="J203" s="91" t="b">
        <v>0</v>
      </c>
      <c r="K203" s="91" t="b">
        <v>0</v>
      </c>
      <c r="L203" s="91" t="b">
        <v>0</v>
      </c>
    </row>
    <row r="204" spans="1:12" ht="15">
      <c r="A204" s="91" t="s">
        <v>1032</v>
      </c>
      <c r="B204" s="91" t="s">
        <v>1033</v>
      </c>
      <c r="C204" s="91">
        <v>2</v>
      </c>
      <c r="D204" s="134">
        <v>0.003935032623058578</v>
      </c>
      <c r="E204" s="134">
        <v>2.462397997898956</v>
      </c>
      <c r="F204" s="91" t="s">
        <v>671</v>
      </c>
      <c r="G204" s="91" t="b">
        <v>0</v>
      </c>
      <c r="H204" s="91" t="b">
        <v>0</v>
      </c>
      <c r="I204" s="91" t="b">
        <v>0</v>
      </c>
      <c r="J204" s="91" t="b">
        <v>0</v>
      </c>
      <c r="K204" s="91" t="b">
        <v>0</v>
      </c>
      <c r="L204" s="91" t="b">
        <v>0</v>
      </c>
    </row>
    <row r="205" spans="1:12" ht="15">
      <c r="A205" s="91" t="s">
        <v>746</v>
      </c>
      <c r="B205" s="91" t="s">
        <v>909</v>
      </c>
      <c r="C205" s="91">
        <v>2</v>
      </c>
      <c r="D205" s="134">
        <v>0.003935032623058578</v>
      </c>
      <c r="E205" s="134">
        <v>1.5593080109070125</v>
      </c>
      <c r="F205" s="91" t="s">
        <v>671</v>
      </c>
      <c r="G205" s="91" t="b">
        <v>0</v>
      </c>
      <c r="H205" s="91" t="b">
        <v>0</v>
      </c>
      <c r="I205" s="91" t="b">
        <v>0</v>
      </c>
      <c r="J205" s="91" t="b">
        <v>0</v>
      </c>
      <c r="K205" s="91" t="b">
        <v>0</v>
      </c>
      <c r="L205" s="91" t="b">
        <v>0</v>
      </c>
    </row>
    <row r="206" spans="1:12" ht="15">
      <c r="A206" s="91" t="s">
        <v>909</v>
      </c>
      <c r="B206" s="91" t="s">
        <v>1024</v>
      </c>
      <c r="C206" s="91">
        <v>2</v>
      </c>
      <c r="D206" s="134">
        <v>0.003935032623058578</v>
      </c>
      <c r="E206" s="134">
        <v>2.161368002234975</v>
      </c>
      <c r="F206" s="91" t="s">
        <v>671</v>
      </c>
      <c r="G206" s="91" t="b">
        <v>0</v>
      </c>
      <c r="H206" s="91" t="b">
        <v>0</v>
      </c>
      <c r="I206" s="91" t="b">
        <v>0</v>
      </c>
      <c r="J206" s="91" t="b">
        <v>0</v>
      </c>
      <c r="K206" s="91" t="b">
        <v>0</v>
      </c>
      <c r="L206" s="91" t="b">
        <v>0</v>
      </c>
    </row>
    <row r="207" spans="1:12" ht="15">
      <c r="A207" s="91" t="s">
        <v>1024</v>
      </c>
      <c r="B207" s="91" t="s">
        <v>947</v>
      </c>
      <c r="C207" s="91">
        <v>2</v>
      </c>
      <c r="D207" s="134">
        <v>0.003935032623058578</v>
      </c>
      <c r="E207" s="134">
        <v>2.2863067388432747</v>
      </c>
      <c r="F207" s="91" t="s">
        <v>671</v>
      </c>
      <c r="G207" s="91" t="b">
        <v>0</v>
      </c>
      <c r="H207" s="91" t="b">
        <v>0</v>
      </c>
      <c r="I207" s="91" t="b">
        <v>0</v>
      </c>
      <c r="J207" s="91" t="b">
        <v>0</v>
      </c>
      <c r="K207" s="91" t="b">
        <v>0</v>
      </c>
      <c r="L207" s="91" t="b">
        <v>0</v>
      </c>
    </row>
    <row r="208" spans="1:12" ht="15">
      <c r="A208" s="91" t="s">
        <v>947</v>
      </c>
      <c r="B208" s="91" t="s">
        <v>1025</v>
      </c>
      <c r="C208" s="91">
        <v>2</v>
      </c>
      <c r="D208" s="134">
        <v>0.003935032623058578</v>
      </c>
      <c r="E208" s="134">
        <v>2.2863067388432747</v>
      </c>
      <c r="F208" s="91" t="s">
        <v>671</v>
      </c>
      <c r="G208" s="91" t="b">
        <v>0</v>
      </c>
      <c r="H208" s="91" t="b">
        <v>0</v>
      </c>
      <c r="I208" s="91" t="b">
        <v>0</v>
      </c>
      <c r="J208" s="91" t="b">
        <v>0</v>
      </c>
      <c r="K208" s="91" t="b">
        <v>0</v>
      </c>
      <c r="L208" s="91" t="b">
        <v>0</v>
      </c>
    </row>
    <row r="209" spans="1:12" ht="15">
      <c r="A209" s="91" t="s">
        <v>1025</v>
      </c>
      <c r="B209" s="91" t="s">
        <v>915</v>
      </c>
      <c r="C209" s="91">
        <v>2</v>
      </c>
      <c r="D209" s="134">
        <v>0.003935032623058578</v>
      </c>
      <c r="E209" s="134">
        <v>2.161368002234975</v>
      </c>
      <c r="F209" s="91" t="s">
        <v>671</v>
      </c>
      <c r="G209" s="91" t="b">
        <v>0</v>
      </c>
      <c r="H209" s="91" t="b">
        <v>0</v>
      </c>
      <c r="I209" s="91" t="b">
        <v>0</v>
      </c>
      <c r="J209" s="91" t="b">
        <v>1</v>
      </c>
      <c r="K209" s="91" t="b">
        <v>0</v>
      </c>
      <c r="L209" s="91" t="b">
        <v>0</v>
      </c>
    </row>
    <row r="210" spans="1:12" ht="15">
      <c r="A210" s="91" t="s">
        <v>915</v>
      </c>
      <c r="B210" s="91" t="s">
        <v>943</v>
      </c>
      <c r="C210" s="91">
        <v>2</v>
      </c>
      <c r="D210" s="134">
        <v>0.003935032623058578</v>
      </c>
      <c r="E210" s="134">
        <v>1.9852767431792937</v>
      </c>
      <c r="F210" s="91" t="s">
        <v>671</v>
      </c>
      <c r="G210" s="91" t="b">
        <v>1</v>
      </c>
      <c r="H210" s="91" t="b">
        <v>0</v>
      </c>
      <c r="I210" s="91" t="b">
        <v>0</v>
      </c>
      <c r="J210" s="91" t="b">
        <v>0</v>
      </c>
      <c r="K210" s="91" t="b">
        <v>0</v>
      </c>
      <c r="L210" s="91" t="b">
        <v>0</v>
      </c>
    </row>
    <row r="211" spans="1:12" ht="15">
      <c r="A211" s="91" t="s">
        <v>943</v>
      </c>
      <c r="B211" s="91" t="s">
        <v>1026</v>
      </c>
      <c r="C211" s="91">
        <v>2</v>
      </c>
      <c r="D211" s="134">
        <v>0.003935032623058578</v>
      </c>
      <c r="E211" s="134">
        <v>2.2863067388432747</v>
      </c>
      <c r="F211" s="91" t="s">
        <v>671</v>
      </c>
      <c r="G211" s="91" t="b">
        <v>0</v>
      </c>
      <c r="H211" s="91" t="b">
        <v>0</v>
      </c>
      <c r="I211" s="91" t="b">
        <v>0</v>
      </c>
      <c r="J211" s="91" t="b">
        <v>0</v>
      </c>
      <c r="K211" s="91" t="b">
        <v>0</v>
      </c>
      <c r="L211" s="91" t="b">
        <v>0</v>
      </c>
    </row>
    <row r="212" spans="1:12" ht="15">
      <c r="A212" s="91" t="s">
        <v>1026</v>
      </c>
      <c r="B212" s="91" t="s">
        <v>948</v>
      </c>
      <c r="C212" s="91">
        <v>2</v>
      </c>
      <c r="D212" s="134">
        <v>0.003935032623058578</v>
      </c>
      <c r="E212" s="134">
        <v>2.2863067388432747</v>
      </c>
      <c r="F212" s="91" t="s">
        <v>671</v>
      </c>
      <c r="G212" s="91" t="b">
        <v>0</v>
      </c>
      <c r="H212" s="91" t="b">
        <v>0</v>
      </c>
      <c r="I212" s="91" t="b">
        <v>0</v>
      </c>
      <c r="J212" s="91" t="b">
        <v>0</v>
      </c>
      <c r="K212" s="91" t="b">
        <v>0</v>
      </c>
      <c r="L212" s="91" t="b">
        <v>0</v>
      </c>
    </row>
    <row r="213" spans="1:12" ht="15">
      <c r="A213" s="91" t="s">
        <v>948</v>
      </c>
      <c r="B213" s="91" t="s">
        <v>741</v>
      </c>
      <c r="C213" s="91">
        <v>2</v>
      </c>
      <c r="D213" s="134">
        <v>0.003935032623058578</v>
      </c>
      <c r="E213" s="134">
        <v>1.2863067388432747</v>
      </c>
      <c r="F213" s="91" t="s">
        <v>671</v>
      </c>
      <c r="G213" s="91" t="b">
        <v>0</v>
      </c>
      <c r="H213" s="91" t="b">
        <v>0</v>
      </c>
      <c r="I213" s="91" t="b">
        <v>0</v>
      </c>
      <c r="J213" s="91" t="b">
        <v>0</v>
      </c>
      <c r="K213" s="91" t="b">
        <v>0</v>
      </c>
      <c r="L213" s="91" t="b">
        <v>0</v>
      </c>
    </row>
    <row r="214" spans="1:12" ht="15">
      <c r="A214" s="91" t="s">
        <v>741</v>
      </c>
      <c r="B214" s="91" t="s">
        <v>742</v>
      </c>
      <c r="C214" s="91">
        <v>2</v>
      </c>
      <c r="D214" s="134">
        <v>0.003935032623058578</v>
      </c>
      <c r="E214" s="134">
        <v>0.5329790721846634</v>
      </c>
      <c r="F214" s="91" t="s">
        <v>671</v>
      </c>
      <c r="G214" s="91" t="b">
        <v>0</v>
      </c>
      <c r="H214" s="91" t="b">
        <v>0</v>
      </c>
      <c r="I214" s="91" t="b">
        <v>0</v>
      </c>
      <c r="J214" s="91" t="b">
        <v>0</v>
      </c>
      <c r="K214" s="91" t="b">
        <v>0</v>
      </c>
      <c r="L214" s="91" t="b">
        <v>0</v>
      </c>
    </row>
    <row r="215" spans="1:12" ht="15">
      <c r="A215" s="91" t="s">
        <v>971</v>
      </c>
      <c r="B215" s="91" t="s">
        <v>972</v>
      </c>
      <c r="C215" s="91">
        <v>2</v>
      </c>
      <c r="D215" s="134">
        <v>0.003935032623058578</v>
      </c>
      <c r="E215" s="134">
        <v>2.462397997898956</v>
      </c>
      <c r="F215" s="91" t="s">
        <v>671</v>
      </c>
      <c r="G215" s="91" t="b">
        <v>1</v>
      </c>
      <c r="H215" s="91" t="b">
        <v>0</v>
      </c>
      <c r="I215" s="91" t="b">
        <v>0</v>
      </c>
      <c r="J215" s="91" t="b">
        <v>1</v>
      </c>
      <c r="K215" s="91" t="b">
        <v>0</v>
      </c>
      <c r="L215" s="91" t="b">
        <v>0</v>
      </c>
    </row>
    <row r="216" spans="1:12" ht="15">
      <c r="A216" s="91" t="s">
        <v>747</v>
      </c>
      <c r="B216" s="91" t="s">
        <v>945</v>
      </c>
      <c r="C216" s="91">
        <v>2</v>
      </c>
      <c r="D216" s="134">
        <v>0.003935032623058578</v>
      </c>
      <c r="E216" s="134">
        <v>1.6842467475153124</v>
      </c>
      <c r="F216" s="91" t="s">
        <v>671</v>
      </c>
      <c r="G216" s="91" t="b">
        <v>0</v>
      </c>
      <c r="H216" s="91" t="b">
        <v>0</v>
      </c>
      <c r="I216" s="91" t="b">
        <v>0</v>
      </c>
      <c r="J216" s="91" t="b">
        <v>0</v>
      </c>
      <c r="K216" s="91" t="b">
        <v>0</v>
      </c>
      <c r="L216" s="91" t="b">
        <v>0</v>
      </c>
    </row>
    <row r="217" spans="1:12" ht="15">
      <c r="A217" s="91" t="s">
        <v>945</v>
      </c>
      <c r="B217" s="91" t="s">
        <v>1027</v>
      </c>
      <c r="C217" s="91">
        <v>2</v>
      </c>
      <c r="D217" s="134">
        <v>0.003935032623058578</v>
      </c>
      <c r="E217" s="134">
        <v>2.2863067388432747</v>
      </c>
      <c r="F217" s="91" t="s">
        <v>671</v>
      </c>
      <c r="G217" s="91" t="b">
        <v>0</v>
      </c>
      <c r="H217" s="91" t="b">
        <v>0</v>
      </c>
      <c r="I217" s="91" t="b">
        <v>0</v>
      </c>
      <c r="J217" s="91" t="b">
        <v>0</v>
      </c>
      <c r="K217" s="91" t="b">
        <v>0</v>
      </c>
      <c r="L217" s="91" t="b">
        <v>0</v>
      </c>
    </row>
    <row r="218" spans="1:12" ht="15">
      <c r="A218" s="91" t="s">
        <v>944</v>
      </c>
      <c r="B218" s="91" t="s">
        <v>1003</v>
      </c>
      <c r="C218" s="91">
        <v>2</v>
      </c>
      <c r="D218" s="134">
        <v>0.003935032623058578</v>
      </c>
      <c r="E218" s="134">
        <v>2.462397997898956</v>
      </c>
      <c r="F218" s="91" t="s">
        <v>671</v>
      </c>
      <c r="G218" s="91" t="b">
        <v>0</v>
      </c>
      <c r="H218" s="91" t="b">
        <v>0</v>
      </c>
      <c r="I218" s="91" t="b">
        <v>0</v>
      </c>
      <c r="J218" s="91" t="b">
        <v>0</v>
      </c>
      <c r="K218" s="91" t="b">
        <v>0</v>
      </c>
      <c r="L218" s="91" t="b">
        <v>0</v>
      </c>
    </row>
    <row r="219" spans="1:12" ht="15">
      <c r="A219" s="91" t="s">
        <v>1003</v>
      </c>
      <c r="B219" s="91" t="s">
        <v>1004</v>
      </c>
      <c r="C219" s="91">
        <v>2</v>
      </c>
      <c r="D219" s="134">
        <v>0.003935032623058578</v>
      </c>
      <c r="E219" s="134">
        <v>2.462397997898956</v>
      </c>
      <c r="F219" s="91" t="s">
        <v>671</v>
      </c>
      <c r="G219" s="91" t="b">
        <v>0</v>
      </c>
      <c r="H219" s="91" t="b">
        <v>0</v>
      </c>
      <c r="I219" s="91" t="b">
        <v>0</v>
      </c>
      <c r="J219" s="91" t="b">
        <v>0</v>
      </c>
      <c r="K219" s="91" t="b">
        <v>0</v>
      </c>
      <c r="L219" s="91" t="b">
        <v>0</v>
      </c>
    </row>
    <row r="220" spans="1:12" ht="15">
      <c r="A220" s="91" t="s">
        <v>1004</v>
      </c>
      <c r="B220" s="91" t="s">
        <v>1005</v>
      </c>
      <c r="C220" s="91">
        <v>2</v>
      </c>
      <c r="D220" s="134">
        <v>0.003935032623058578</v>
      </c>
      <c r="E220" s="134">
        <v>2.462397997898956</v>
      </c>
      <c r="F220" s="91" t="s">
        <v>671</v>
      </c>
      <c r="G220" s="91" t="b">
        <v>0</v>
      </c>
      <c r="H220" s="91" t="b">
        <v>0</v>
      </c>
      <c r="I220" s="91" t="b">
        <v>0</v>
      </c>
      <c r="J220" s="91" t="b">
        <v>0</v>
      </c>
      <c r="K220" s="91" t="b">
        <v>0</v>
      </c>
      <c r="L220" s="91" t="b">
        <v>0</v>
      </c>
    </row>
    <row r="221" spans="1:12" ht="15">
      <c r="A221" s="91" t="s">
        <v>1005</v>
      </c>
      <c r="B221" s="91" t="s">
        <v>1006</v>
      </c>
      <c r="C221" s="91">
        <v>2</v>
      </c>
      <c r="D221" s="134">
        <v>0.003935032623058578</v>
      </c>
      <c r="E221" s="134">
        <v>2.462397997898956</v>
      </c>
      <c r="F221" s="91" t="s">
        <v>671</v>
      </c>
      <c r="G221" s="91" t="b">
        <v>0</v>
      </c>
      <c r="H221" s="91" t="b">
        <v>0</v>
      </c>
      <c r="I221" s="91" t="b">
        <v>0</v>
      </c>
      <c r="J221" s="91" t="b">
        <v>0</v>
      </c>
      <c r="K221" s="91" t="b">
        <v>0</v>
      </c>
      <c r="L221" s="91" t="b">
        <v>0</v>
      </c>
    </row>
    <row r="222" spans="1:12" ht="15">
      <c r="A222" s="91" t="s">
        <v>1006</v>
      </c>
      <c r="B222" s="91" t="s">
        <v>749</v>
      </c>
      <c r="C222" s="91">
        <v>2</v>
      </c>
      <c r="D222" s="134">
        <v>0.003935032623058578</v>
      </c>
      <c r="E222" s="134">
        <v>1.9183299535486804</v>
      </c>
      <c r="F222" s="91" t="s">
        <v>671</v>
      </c>
      <c r="G222" s="91" t="b">
        <v>0</v>
      </c>
      <c r="H222" s="91" t="b">
        <v>0</v>
      </c>
      <c r="I222" s="91" t="b">
        <v>0</v>
      </c>
      <c r="J222" s="91" t="b">
        <v>0</v>
      </c>
      <c r="K222" s="91" t="b">
        <v>0</v>
      </c>
      <c r="L222" s="91" t="b">
        <v>0</v>
      </c>
    </row>
    <row r="223" spans="1:12" ht="15">
      <c r="A223" s="91" t="s">
        <v>749</v>
      </c>
      <c r="B223" s="91" t="s">
        <v>1007</v>
      </c>
      <c r="C223" s="91">
        <v>2</v>
      </c>
      <c r="D223" s="134">
        <v>0.003935032623058578</v>
      </c>
      <c r="E223" s="134">
        <v>1.9183299535486804</v>
      </c>
      <c r="F223" s="91" t="s">
        <v>671</v>
      </c>
      <c r="G223" s="91" t="b">
        <v>0</v>
      </c>
      <c r="H223" s="91" t="b">
        <v>0</v>
      </c>
      <c r="I223" s="91" t="b">
        <v>0</v>
      </c>
      <c r="J223" s="91" t="b">
        <v>1</v>
      </c>
      <c r="K223" s="91" t="b">
        <v>0</v>
      </c>
      <c r="L223" s="91" t="b">
        <v>0</v>
      </c>
    </row>
    <row r="224" spans="1:12" ht="15">
      <c r="A224" s="91" t="s">
        <v>1007</v>
      </c>
      <c r="B224" s="91" t="s">
        <v>1008</v>
      </c>
      <c r="C224" s="91">
        <v>2</v>
      </c>
      <c r="D224" s="134">
        <v>0.003935032623058578</v>
      </c>
      <c r="E224" s="134">
        <v>2.462397997898956</v>
      </c>
      <c r="F224" s="91" t="s">
        <v>671</v>
      </c>
      <c r="G224" s="91" t="b">
        <v>1</v>
      </c>
      <c r="H224" s="91" t="b">
        <v>0</v>
      </c>
      <c r="I224" s="91" t="b">
        <v>0</v>
      </c>
      <c r="J224" s="91" t="b">
        <v>0</v>
      </c>
      <c r="K224" s="91" t="b">
        <v>0</v>
      </c>
      <c r="L224" s="91" t="b">
        <v>0</v>
      </c>
    </row>
    <row r="225" spans="1:12" ht="15">
      <c r="A225" s="91" t="s">
        <v>1008</v>
      </c>
      <c r="B225" s="91" t="s">
        <v>1009</v>
      </c>
      <c r="C225" s="91">
        <v>2</v>
      </c>
      <c r="D225" s="134">
        <v>0.003935032623058578</v>
      </c>
      <c r="E225" s="134">
        <v>2.462397997898956</v>
      </c>
      <c r="F225" s="91" t="s">
        <v>671</v>
      </c>
      <c r="G225" s="91" t="b">
        <v>0</v>
      </c>
      <c r="H225" s="91" t="b">
        <v>0</v>
      </c>
      <c r="I225" s="91" t="b">
        <v>0</v>
      </c>
      <c r="J225" s="91" t="b">
        <v>0</v>
      </c>
      <c r="K225" s="91" t="b">
        <v>0</v>
      </c>
      <c r="L225" s="91" t="b">
        <v>0</v>
      </c>
    </row>
    <row r="226" spans="1:12" ht="15">
      <c r="A226" s="91" t="s">
        <v>1009</v>
      </c>
      <c r="B226" s="91" t="s">
        <v>1010</v>
      </c>
      <c r="C226" s="91">
        <v>2</v>
      </c>
      <c r="D226" s="134">
        <v>0.003935032623058578</v>
      </c>
      <c r="E226" s="134">
        <v>2.462397997898956</v>
      </c>
      <c r="F226" s="91" t="s">
        <v>671</v>
      </c>
      <c r="G226" s="91" t="b">
        <v>0</v>
      </c>
      <c r="H226" s="91" t="b">
        <v>0</v>
      </c>
      <c r="I226" s="91" t="b">
        <v>0</v>
      </c>
      <c r="J226" s="91" t="b">
        <v>0</v>
      </c>
      <c r="K226" s="91" t="b">
        <v>0</v>
      </c>
      <c r="L226" s="91" t="b">
        <v>0</v>
      </c>
    </row>
    <row r="227" spans="1:12" ht="15">
      <c r="A227" s="91" t="s">
        <v>1010</v>
      </c>
      <c r="B227" s="91" t="s">
        <v>1011</v>
      </c>
      <c r="C227" s="91">
        <v>2</v>
      </c>
      <c r="D227" s="134">
        <v>0.003935032623058578</v>
      </c>
      <c r="E227" s="134">
        <v>2.462397997898956</v>
      </c>
      <c r="F227" s="91" t="s">
        <v>671</v>
      </c>
      <c r="G227" s="91" t="b">
        <v>0</v>
      </c>
      <c r="H227" s="91" t="b">
        <v>0</v>
      </c>
      <c r="I227" s="91" t="b">
        <v>0</v>
      </c>
      <c r="J227" s="91" t="b">
        <v>0</v>
      </c>
      <c r="K227" s="91" t="b">
        <v>0</v>
      </c>
      <c r="L227" s="91" t="b">
        <v>0</v>
      </c>
    </row>
    <row r="228" spans="1:12" ht="15">
      <c r="A228" s="91" t="s">
        <v>1011</v>
      </c>
      <c r="B228" s="91" t="s">
        <v>1012</v>
      </c>
      <c r="C228" s="91">
        <v>2</v>
      </c>
      <c r="D228" s="134">
        <v>0.003935032623058578</v>
      </c>
      <c r="E228" s="134">
        <v>2.462397997898956</v>
      </c>
      <c r="F228" s="91" t="s">
        <v>671</v>
      </c>
      <c r="G228" s="91" t="b">
        <v>0</v>
      </c>
      <c r="H228" s="91" t="b">
        <v>0</v>
      </c>
      <c r="I228" s="91" t="b">
        <v>0</v>
      </c>
      <c r="J228" s="91" t="b">
        <v>0</v>
      </c>
      <c r="K228" s="91" t="b">
        <v>0</v>
      </c>
      <c r="L228" s="91" t="b">
        <v>0</v>
      </c>
    </row>
    <row r="229" spans="1:12" ht="15">
      <c r="A229" s="91" t="s">
        <v>1012</v>
      </c>
      <c r="B229" s="91" t="s">
        <v>933</v>
      </c>
      <c r="C229" s="91">
        <v>2</v>
      </c>
      <c r="D229" s="134">
        <v>0.003935032623058578</v>
      </c>
      <c r="E229" s="134">
        <v>2.2863067388432747</v>
      </c>
      <c r="F229" s="91" t="s">
        <v>671</v>
      </c>
      <c r="G229" s="91" t="b">
        <v>0</v>
      </c>
      <c r="H229" s="91" t="b">
        <v>0</v>
      </c>
      <c r="I229" s="91" t="b">
        <v>0</v>
      </c>
      <c r="J229" s="91" t="b">
        <v>0</v>
      </c>
      <c r="K229" s="91" t="b">
        <v>0</v>
      </c>
      <c r="L229" s="91" t="b">
        <v>0</v>
      </c>
    </row>
    <row r="230" spans="1:12" ht="15">
      <c r="A230" s="91" t="s">
        <v>933</v>
      </c>
      <c r="B230" s="91" t="s">
        <v>1013</v>
      </c>
      <c r="C230" s="91">
        <v>2</v>
      </c>
      <c r="D230" s="134">
        <v>0.003935032623058578</v>
      </c>
      <c r="E230" s="134">
        <v>2.2863067388432747</v>
      </c>
      <c r="F230" s="91" t="s">
        <v>671</v>
      </c>
      <c r="G230" s="91" t="b">
        <v>0</v>
      </c>
      <c r="H230" s="91" t="b">
        <v>0</v>
      </c>
      <c r="I230" s="91" t="b">
        <v>0</v>
      </c>
      <c r="J230" s="91" t="b">
        <v>0</v>
      </c>
      <c r="K230" s="91" t="b">
        <v>0</v>
      </c>
      <c r="L230" s="91" t="b">
        <v>0</v>
      </c>
    </row>
    <row r="231" spans="1:12" ht="15">
      <c r="A231" s="91" t="s">
        <v>1013</v>
      </c>
      <c r="B231" s="91" t="s">
        <v>742</v>
      </c>
      <c r="C231" s="91">
        <v>2</v>
      </c>
      <c r="D231" s="134">
        <v>0.003935032623058578</v>
      </c>
      <c r="E231" s="134">
        <v>1.5329790721846634</v>
      </c>
      <c r="F231" s="91" t="s">
        <v>671</v>
      </c>
      <c r="G231" s="91" t="b">
        <v>0</v>
      </c>
      <c r="H231" s="91" t="b">
        <v>0</v>
      </c>
      <c r="I231" s="91" t="b">
        <v>0</v>
      </c>
      <c r="J231" s="91" t="b">
        <v>0</v>
      </c>
      <c r="K231" s="91" t="b">
        <v>0</v>
      </c>
      <c r="L231" s="91" t="b">
        <v>0</v>
      </c>
    </row>
    <row r="232" spans="1:12" ht="15">
      <c r="A232" s="91" t="s">
        <v>742</v>
      </c>
      <c r="B232" s="91" t="s">
        <v>746</v>
      </c>
      <c r="C232" s="91">
        <v>2</v>
      </c>
      <c r="D232" s="134">
        <v>0.003935032623058578</v>
      </c>
      <c r="E232" s="134">
        <v>0.9060954971316688</v>
      </c>
      <c r="F232" s="91" t="s">
        <v>671</v>
      </c>
      <c r="G232" s="91" t="b">
        <v>0</v>
      </c>
      <c r="H232" s="91" t="b">
        <v>0</v>
      </c>
      <c r="I232" s="91" t="b">
        <v>0</v>
      </c>
      <c r="J232" s="91" t="b">
        <v>0</v>
      </c>
      <c r="K232" s="91" t="b">
        <v>0</v>
      </c>
      <c r="L232" s="91" t="b">
        <v>0</v>
      </c>
    </row>
    <row r="233" spans="1:12" ht="15">
      <c r="A233" s="91" t="s">
        <v>746</v>
      </c>
      <c r="B233" s="91" t="s">
        <v>1014</v>
      </c>
      <c r="C233" s="91">
        <v>2</v>
      </c>
      <c r="D233" s="134">
        <v>0.003935032623058578</v>
      </c>
      <c r="E233" s="134">
        <v>1.8603380065709938</v>
      </c>
      <c r="F233" s="91" t="s">
        <v>671</v>
      </c>
      <c r="G233" s="91" t="b">
        <v>0</v>
      </c>
      <c r="H233" s="91" t="b">
        <v>0</v>
      </c>
      <c r="I233" s="91" t="b">
        <v>0</v>
      </c>
      <c r="J233" s="91" t="b">
        <v>0</v>
      </c>
      <c r="K233" s="91" t="b">
        <v>0</v>
      </c>
      <c r="L233" s="91" t="b">
        <v>0</v>
      </c>
    </row>
    <row r="234" spans="1:12" ht="15">
      <c r="A234" s="91" t="s">
        <v>1014</v>
      </c>
      <c r="B234" s="91" t="s">
        <v>1015</v>
      </c>
      <c r="C234" s="91">
        <v>2</v>
      </c>
      <c r="D234" s="134">
        <v>0.003935032623058578</v>
      </c>
      <c r="E234" s="134">
        <v>2.462397997898956</v>
      </c>
      <c r="F234" s="91" t="s">
        <v>671</v>
      </c>
      <c r="G234" s="91" t="b">
        <v>0</v>
      </c>
      <c r="H234" s="91" t="b">
        <v>0</v>
      </c>
      <c r="I234" s="91" t="b">
        <v>0</v>
      </c>
      <c r="J234" s="91" t="b">
        <v>0</v>
      </c>
      <c r="K234" s="91" t="b">
        <v>0</v>
      </c>
      <c r="L234" s="91" t="b">
        <v>0</v>
      </c>
    </row>
    <row r="235" spans="1:12" ht="15">
      <c r="A235" s="91" t="s">
        <v>1015</v>
      </c>
      <c r="B235" s="91" t="s">
        <v>750</v>
      </c>
      <c r="C235" s="91">
        <v>2</v>
      </c>
      <c r="D235" s="134">
        <v>0.003935032623058578</v>
      </c>
      <c r="E235" s="134">
        <v>1.9183299535486804</v>
      </c>
      <c r="F235" s="91" t="s">
        <v>671</v>
      </c>
      <c r="G235" s="91" t="b">
        <v>0</v>
      </c>
      <c r="H235" s="91" t="b">
        <v>0</v>
      </c>
      <c r="I235" s="91" t="b">
        <v>0</v>
      </c>
      <c r="J235" s="91" t="b">
        <v>0</v>
      </c>
      <c r="K235" s="91" t="b">
        <v>0</v>
      </c>
      <c r="L235" s="91" t="b">
        <v>0</v>
      </c>
    </row>
    <row r="236" spans="1:12" ht="15">
      <c r="A236" s="91" t="s">
        <v>750</v>
      </c>
      <c r="B236" s="91" t="s">
        <v>1016</v>
      </c>
      <c r="C236" s="91">
        <v>2</v>
      </c>
      <c r="D236" s="134">
        <v>0.003935032623058578</v>
      </c>
      <c r="E236" s="134">
        <v>1.9183299535486804</v>
      </c>
      <c r="F236" s="91" t="s">
        <v>671</v>
      </c>
      <c r="G236" s="91" t="b">
        <v>0</v>
      </c>
      <c r="H236" s="91" t="b">
        <v>0</v>
      </c>
      <c r="I236" s="91" t="b">
        <v>0</v>
      </c>
      <c r="J236" s="91" t="b">
        <v>0</v>
      </c>
      <c r="K236" s="91" t="b">
        <v>0</v>
      </c>
      <c r="L236" s="91" t="b">
        <v>0</v>
      </c>
    </row>
    <row r="237" spans="1:12" ht="15">
      <c r="A237" s="91" t="s">
        <v>1016</v>
      </c>
      <c r="B237" s="91" t="s">
        <v>748</v>
      </c>
      <c r="C237" s="91">
        <v>2</v>
      </c>
      <c r="D237" s="134">
        <v>0.003935032623058578</v>
      </c>
      <c r="E237" s="134">
        <v>1.8603380065709938</v>
      </c>
      <c r="F237" s="91" t="s">
        <v>671</v>
      </c>
      <c r="G237" s="91" t="b">
        <v>0</v>
      </c>
      <c r="H237" s="91" t="b">
        <v>0</v>
      </c>
      <c r="I237" s="91" t="b">
        <v>0</v>
      </c>
      <c r="J237" s="91" t="b">
        <v>1</v>
      </c>
      <c r="K237" s="91" t="b">
        <v>0</v>
      </c>
      <c r="L237" s="91" t="b">
        <v>0</v>
      </c>
    </row>
    <row r="238" spans="1:12" ht="15">
      <c r="A238" s="91" t="s">
        <v>741</v>
      </c>
      <c r="B238" s="91" t="s">
        <v>1017</v>
      </c>
      <c r="C238" s="91">
        <v>2</v>
      </c>
      <c r="D238" s="134">
        <v>0.003935032623058578</v>
      </c>
      <c r="E238" s="134">
        <v>1.462397997898956</v>
      </c>
      <c r="F238" s="91" t="s">
        <v>671</v>
      </c>
      <c r="G238" s="91" t="b">
        <v>0</v>
      </c>
      <c r="H238" s="91" t="b">
        <v>0</v>
      </c>
      <c r="I238" s="91" t="b">
        <v>0</v>
      </c>
      <c r="J238" s="91" t="b">
        <v>0</v>
      </c>
      <c r="K238" s="91" t="b">
        <v>0</v>
      </c>
      <c r="L238" s="91" t="b">
        <v>0</v>
      </c>
    </row>
    <row r="239" spans="1:12" ht="15">
      <c r="A239" s="91" t="s">
        <v>1017</v>
      </c>
      <c r="B239" s="91" t="s">
        <v>1018</v>
      </c>
      <c r="C239" s="91">
        <v>2</v>
      </c>
      <c r="D239" s="134">
        <v>0.003935032623058578</v>
      </c>
      <c r="E239" s="134">
        <v>2.462397997898956</v>
      </c>
      <c r="F239" s="91" t="s">
        <v>671</v>
      </c>
      <c r="G239" s="91" t="b">
        <v>0</v>
      </c>
      <c r="H239" s="91" t="b">
        <v>0</v>
      </c>
      <c r="I239" s="91" t="b">
        <v>0</v>
      </c>
      <c r="J239" s="91" t="b">
        <v>0</v>
      </c>
      <c r="K239" s="91" t="b">
        <v>0</v>
      </c>
      <c r="L239" s="91" t="b">
        <v>0</v>
      </c>
    </row>
    <row r="240" spans="1:12" ht="15">
      <c r="A240" s="91" t="s">
        <v>1018</v>
      </c>
      <c r="B240" s="91" t="s">
        <v>1019</v>
      </c>
      <c r="C240" s="91">
        <v>2</v>
      </c>
      <c r="D240" s="134">
        <v>0.003935032623058578</v>
      </c>
      <c r="E240" s="134">
        <v>2.462397997898956</v>
      </c>
      <c r="F240" s="91" t="s">
        <v>671</v>
      </c>
      <c r="G240" s="91" t="b">
        <v>0</v>
      </c>
      <c r="H240" s="91" t="b">
        <v>0</v>
      </c>
      <c r="I240" s="91" t="b">
        <v>0</v>
      </c>
      <c r="J240" s="91" t="b">
        <v>0</v>
      </c>
      <c r="K240" s="91" t="b">
        <v>0</v>
      </c>
      <c r="L240" s="91" t="b">
        <v>0</v>
      </c>
    </row>
    <row r="241" spans="1:12" ht="15">
      <c r="A241" s="91" t="s">
        <v>1019</v>
      </c>
      <c r="B241" s="91" t="s">
        <v>1020</v>
      </c>
      <c r="C241" s="91">
        <v>2</v>
      </c>
      <c r="D241" s="134">
        <v>0.003935032623058578</v>
      </c>
      <c r="E241" s="134">
        <v>2.462397997898956</v>
      </c>
      <c r="F241" s="91" t="s">
        <v>671</v>
      </c>
      <c r="G241" s="91" t="b">
        <v>0</v>
      </c>
      <c r="H241" s="91" t="b">
        <v>0</v>
      </c>
      <c r="I241" s="91" t="b">
        <v>0</v>
      </c>
      <c r="J241" s="91" t="b">
        <v>0</v>
      </c>
      <c r="K241" s="91" t="b">
        <v>0</v>
      </c>
      <c r="L241" s="91" t="b">
        <v>0</v>
      </c>
    </row>
    <row r="242" spans="1:12" ht="15">
      <c r="A242" s="91" t="s">
        <v>996</v>
      </c>
      <c r="B242" s="91" t="s">
        <v>997</v>
      </c>
      <c r="C242" s="91">
        <v>2</v>
      </c>
      <c r="D242" s="134">
        <v>0.003935032623058578</v>
      </c>
      <c r="E242" s="134">
        <v>2.462397997898956</v>
      </c>
      <c r="F242" s="91" t="s">
        <v>671</v>
      </c>
      <c r="G242" s="91" t="b">
        <v>1</v>
      </c>
      <c r="H242" s="91" t="b">
        <v>0</v>
      </c>
      <c r="I242" s="91" t="b">
        <v>0</v>
      </c>
      <c r="J242" s="91" t="b">
        <v>0</v>
      </c>
      <c r="K242" s="91" t="b">
        <v>0</v>
      </c>
      <c r="L242" s="91" t="b">
        <v>0</v>
      </c>
    </row>
    <row r="243" spans="1:12" ht="15">
      <c r="A243" s="91" t="s">
        <v>997</v>
      </c>
      <c r="B243" s="91" t="s">
        <v>998</v>
      </c>
      <c r="C243" s="91">
        <v>2</v>
      </c>
      <c r="D243" s="134">
        <v>0.003935032623058578</v>
      </c>
      <c r="E243" s="134">
        <v>2.462397997898956</v>
      </c>
      <c r="F243" s="91" t="s">
        <v>671</v>
      </c>
      <c r="G243" s="91" t="b">
        <v>0</v>
      </c>
      <c r="H243" s="91" t="b">
        <v>0</v>
      </c>
      <c r="I243" s="91" t="b">
        <v>0</v>
      </c>
      <c r="J243" s="91" t="b">
        <v>0</v>
      </c>
      <c r="K243" s="91" t="b">
        <v>0</v>
      </c>
      <c r="L243" s="91" t="b">
        <v>0</v>
      </c>
    </row>
    <row r="244" spans="1:12" ht="15">
      <c r="A244" s="91" t="s">
        <v>998</v>
      </c>
      <c r="B244" s="91" t="s">
        <v>999</v>
      </c>
      <c r="C244" s="91">
        <v>2</v>
      </c>
      <c r="D244" s="134">
        <v>0.003935032623058578</v>
      </c>
      <c r="E244" s="134">
        <v>2.462397997898956</v>
      </c>
      <c r="F244" s="91" t="s">
        <v>671</v>
      </c>
      <c r="G244" s="91" t="b">
        <v>0</v>
      </c>
      <c r="H244" s="91" t="b">
        <v>0</v>
      </c>
      <c r="I244" s="91" t="b">
        <v>0</v>
      </c>
      <c r="J244" s="91" t="b">
        <v>0</v>
      </c>
      <c r="K244" s="91" t="b">
        <v>0</v>
      </c>
      <c r="L244" s="91" t="b">
        <v>0</v>
      </c>
    </row>
    <row r="245" spans="1:12" ht="15">
      <c r="A245" s="91" t="s">
        <v>999</v>
      </c>
      <c r="B245" s="91" t="s">
        <v>910</v>
      </c>
      <c r="C245" s="91">
        <v>2</v>
      </c>
      <c r="D245" s="134">
        <v>0.003935032623058578</v>
      </c>
      <c r="E245" s="134">
        <v>2.0644579892269186</v>
      </c>
      <c r="F245" s="91" t="s">
        <v>671</v>
      </c>
      <c r="G245" s="91" t="b">
        <v>0</v>
      </c>
      <c r="H245" s="91" t="b">
        <v>0</v>
      </c>
      <c r="I245" s="91" t="b">
        <v>0</v>
      </c>
      <c r="J245" s="91" t="b">
        <v>0</v>
      </c>
      <c r="K245" s="91" t="b">
        <v>0</v>
      </c>
      <c r="L245" s="91" t="b">
        <v>0</v>
      </c>
    </row>
    <row r="246" spans="1:12" ht="15">
      <c r="A246" s="91" t="s">
        <v>910</v>
      </c>
      <c r="B246" s="91" t="s">
        <v>741</v>
      </c>
      <c r="C246" s="91">
        <v>2</v>
      </c>
      <c r="D246" s="134">
        <v>0.003935032623058578</v>
      </c>
      <c r="E246" s="134">
        <v>1.0644579892269186</v>
      </c>
      <c r="F246" s="91" t="s">
        <v>671</v>
      </c>
      <c r="G246" s="91" t="b">
        <v>0</v>
      </c>
      <c r="H246" s="91" t="b">
        <v>0</v>
      </c>
      <c r="I246" s="91" t="b">
        <v>0</v>
      </c>
      <c r="J246" s="91" t="b">
        <v>0</v>
      </c>
      <c r="K246" s="91" t="b">
        <v>0</v>
      </c>
      <c r="L246" s="91" t="b">
        <v>0</v>
      </c>
    </row>
    <row r="247" spans="1:12" ht="15">
      <c r="A247" s="91" t="s">
        <v>741</v>
      </c>
      <c r="B247" s="91" t="s">
        <v>902</v>
      </c>
      <c r="C247" s="91">
        <v>2</v>
      </c>
      <c r="D247" s="134">
        <v>0.003935032623058578</v>
      </c>
      <c r="E247" s="134">
        <v>0.9852767431792936</v>
      </c>
      <c r="F247" s="91" t="s">
        <v>671</v>
      </c>
      <c r="G247" s="91" t="b">
        <v>0</v>
      </c>
      <c r="H247" s="91" t="b">
        <v>0</v>
      </c>
      <c r="I247" s="91" t="b">
        <v>0</v>
      </c>
      <c r="J247" s="91" t="b">
        <v>0</v>
      </c>
      <c r="K247" s="91" t="b">
        <v>0</v>
      </c>
      <c r="L247" s="91" t="b">
        <v>0</v>
      </c>
    </row>
    <row r="248" spans="1:12" ht="15">
      <c r="A248" s="91" t="s">
        <v>902</v>
      </c>
      <c r="B248" s="91" t="s">
        <v>915</v>
      </c>
      <c r="C248" s="91">
        <v>2</v>
      </c>
      <c r="D248" s="134">
        <v>0.003935032623058578</v>
      </c>
      <c r="E248" s="134">
        <v>1.6842467475153124</v>
      </c>
      <c r="F248" s="91" t="s">
        <v>671</v>
      </c>
      <c r="G248" s="91" t="b">
        <v>0</v>
      </c>
      <c r="H248" s="91" t="b">
        <v>0</v>
      </c>
      <c r="I248" s="91" t="b">
        <v>0</v>
      </c>
      <c r="J248" s="91" t="b">
        <v>1</v>
      </c>
      <c r="K248" s="91" t="b">
        <v>0</v>
      </c>
      <c r="L248" s="91" t="b">
        <v>0</v>
      </c>
    </row>
    <row r="249" spans="1:12" ht="15">
      <c r="A249" s="91" t="s">
        <v>915</v>
      </c>
      <c r="B249" s="91" t="s">
        <v>1000</v>
      </c>
      <c r="C249" s="91">
        <v>2</v>
      </c>
      <c r="D249" s="134">
        <v>0.003935032623058578</v>
      </c>
      <c r="E249" s="134">
        <v>2.161368002234975</v>
      </c>
      <c r="F249" s="91" t="s">
        <v>671</v>
      </c>
      <c r="G249" s="91" t="b">
        <v>1</v>
      </c>
      <c r="H249" s="91" t="b">
        <v>0</v>
      </c>
      <c r="I249" s="91" t="b">
        <v>0</v>
      </c>
      <c r="J249" s="91" t="b">
        <v>0</v>
      </c>
      <c r="K249" s="91" t="b">
        <v>0</v>
      </c>
      <c r="L249" s="91" t="b">
        <v>0</v>
      </c>
    </row>
    <row r="250" spans="1:12" ht="15">
      <c r="A250" s="91" t="s">
        <v>1000</v>
      </c>
      <c r="B250" s="91" t="s">
        <v>748</v>
      </c>
      <c r="C250" s="91">
        <v>2</v>
      </c>
      <c r="D250" s="134">
        <v>0.003935032623058578</v>
      </c>
      <c r="E250" s="134">
        <v>1.8603380065709938</v>
      </c>
      <c r="F250" s="91" t="s">
        <v>671</v>
      </c>
      <c r="G250" s="91" t="b">
        <v>0</v>
      </c>
      <c r="H250" s="91" t="b">
        <v>0</v>
      </c>
      <c r="I250" s="91" t="b">
        <v>0</v>
      </c>
      <c r="J250" s="91" t="b">
        <v>1</v>
      </c>
      <c r="K250" s="91" t="b">
        <v>0</v>
      </c>
      <c r="L250" s="91" t="b">
        <v>0</v>
      </c>
    </row>
    <row r="251" spans="1:12" ht="15">
      <c r="A251" s="91" t="s">
        <v>748</v>
      </c>
      <c r="B251" s="91" t="s">
        <v>1001</v>
      </c>
      <c r="C251" s="91">
        <v>2</v>
      </c>
      <c r="D251" s="134">
        <v>0.003935032623058578</v>
      </c>
      <c r="E251" s="134">
        <v>1.8603380065709938</v>
      </c>
      <c r="F251" s="91" t="s">
        <v>671</v>
      </c>
      <c r="G251" s="91" t="b">
        <v>1</v>
      </c>
      <c r="H251" s="91" t="b">
        <v>0</v>
      </c>
      <c r="I251" s="91" t="b">
        <v>0</v>
      </c>
      <c r="J251" s="91" t="b">
        <v>0</v>
      </c>
      <c r="K251" s="91" t="b">
        <v>0</v>
      </c>
      <c r="L251" s="91" t="b">
        <v>0</v>
      </c>
    </row>
    <row r="252" spans="1:12" ht="15">
      <c r="A252" s="91" t="s">
        <v>747</v>
      </c>
      <c r="B252" s="91" t="s">
        <v>1023</v>
      </c>
      <c r="C252" s="91">
        <v>2</v>
      </c>
      <c r="D252" s="134">
        <v>0.003935032623058578</v>
      </c>
      <c r="E252" s="134">
        <v>1.8603380065709938</v>
      </c>
      <c r="F252" s="91" t="s">
        <v>671</v>
      </c>
      <c r="G252" s="91" t="b">
        <v>0</v>
      </c>
      <c r="H252" s="91" t="b">
        <v>0</v>
      </c>
      <c r="I252" s="91" t="b">
        <v>0</v>
      </c>
      <c r="J252" s="91" t="b">
        <v>0</v>
      </c>
      <c r="K252" s="91" t="b">
        <v>0</v>
      </c>
      <c r="L252" s="91" t="b">
        <v>0</v>
      </c>
    </row>
    <row r="253" spans="1:12" ht="15">
      <c r="A253" s="91" t="s">
        <v>990</v>
      </c>
      <c r="B253" s="91" t="s">
        <v>908</v>
      </c>
      <c r="C253" s="91">
        <v>2</v>
      </c>
      <c r="D253" s="134">
        <v>0.003935032623058578</v>
      </c>
      <c r="E253" s="134">
        <v>2.161368002234975</v>
      </c>
      <c r="F253" s="91" t="s">
        <v>671</v>
      </c>
      <c r="G253" s="91" t="b">
        <v>0</v>
      </c>
      <c r="H253" s="91" t="b">
        <v>0</v>
      </c>
      <c r="I253" s="91" t="b">
        <v>0</v>
      </c>
      <c r="J253" s="91" t="b">
        <v>0</v>
      </c>
      <c r="K253" s="91" t="b">
        <v>0</v>
      </c>
      <c r="L253" s="91" t="b">
        <v>0</v>
      </c>
    </row>
    <row r="254" spans="1:12" ht="15">
      <c r="A254" s="91" t="s">
        <v>908</v>
      </c>
      <c r="B254" s="91" t="s">
        <v>991</v>
      </c>
      <c r="C254" s="91">
        <v>2</v>
      </c>
      <c r="D254" s="134">
        <v>0.003935032623058578</v>
      </c>
      <c r="E254" s="134">
        <v>2.2863067388432747</v>
      </c>
      <c r="F254" s="91" t="s">
        <v>671</v>
      </c>
      <c r="G254" s="91" t="b">
        <v>0</v>
      </c>
      <c r="H254" s="91" t="b">
        <v>0</v>
      </c>
      <c r="I254" s="91" t="b">
        <v>0</v>
      </c>
      <c r="J254" s="91" t="b">
        <v>0</v>
      </c>
      <c r="K254" s="91" t="b">
        <v>0</v>
      </c>
      <c r="L254" s="91" t="b">
        <v>0</v>
      </c>
    </row>
    <row r="255" spans="1:12" ht="15">
      <c r="A255" s="91" t="s">
        <v>991</v>
      </c>
      <c r="B255" s="91" t="s">
        <v>992</v>
      </c>
      <c r="C255" s="91">
        <v>2</v>
      </c>
      <c r="D255" s="134">
        <v>0.003935032623058578</v>
      </c>
      <c r="E255" s="134">
        <v>2.462397997898956</v>
      </c>
      <c r="F255" s="91" t="s">
        <v>671</v>
      </c>
      <c r="G255" s="91" t="b">
        <v>0</v>
      </c>
      <c r="H255" s="91" t="b">
        <v>0</v>
      </c>
      <c r="I255" s="91" t="b">
        <v>0</v>
      </c>
      <c r="J255" s="91" t="b">
        <v>0</v>
      </c>
      <c r="K255" s="91" t="b">
        <v>0</v>
      </c>
      <c r="L255" s="91" t="b">
        <v>0</v>
      </c>
    </row>
    <row r="256" spans="1:12" ht="15">
      <c r="A256" s="91" t="s">
        <v>992</v>
      </c>
      <c r="B256" s="91" t="s">
        <v>993</v>
      </c>
      <c r="C256" s="91">
        <v>2</v>
      </c>
      <c r="D256" s="134">
        <v>0.003935032623058578</v>
      </c>
      <c r="E256" s="134">
        <v>2.462397997898956</v>
      </c>
      <c r="F256" s="91" t="s">
        <v>671</v>
      </c>
      <c r="G256" s="91" t="b">
        <v>0</v>
      </c>
      <c r="H256" s="91" t="b">
        <v>0</v>
      </c>
      <c r="I256" s="91" t="b">
        <v>0</v>
      </c>
      <c r="J256" s="91" t="b">
        <v>0</v>
      </c>
      <c r="K256" s="91" t="b">
        <v>0</v>
      </c>
      <c r="L256" s="91" t="b">
        <v>0</v>
      </c>
    </row>
    <row r="257" spans="1:12" ht="15">
      <c r="A257" s="91" t="s">
        <v>993</v>
      </c>
      <c r="B257" s="91" t="s">
        <v>742</v>
      </c>
      <c r="C257" s="91">
        <v>2</v>
      </c>
      <c r="D257" s="134">
        <v>0.003935032623058578</v>
      </c>
      <c r="E257" s="134">
        <v>1.5329790721846634</v>
      </c>
      <c r="F257" s="91" t="s">
        <v>671</v>
      </c>
      <c r="G257" s="91" t="b">
        <v>0</v>
      </c>
      <c r="H257" s="91" t="b">
        <v>0</v>
      </c>
      <c r="I257" s="91" t="b">
        <v>0</v>
      </c>
      <c r="J257" s="91" t="b">
        <v>0</v>
      </c>
      <c r="K257" s="91" t="b">
        <v>0</v>
      </c>
      <c r="L257" s="91" t="b">
        <v>0</v>
      </c>
    </row>
    <row r="258" spans="1:12" ht="15">
      <c r="A258" s="91" t="s">
        <v>742</v>
      </c>
      <c r="B258" s="91" t="s">
        <v>741</v>
      </c>
      <c r="C258" s="91">
        <v>2</v>
      </c>
      <c r="D258" s="134">
        <v>0.003935032623058578</v>
      </c>
      <c r="E258" s="134">
        <v>0.5593080109070125</v>
      </c>
      <c r="F258" s="91" t="s">
        <v>671</v>
      </c>
      <c r="G258" s="91" t="b">
        <v>0</v>
      </c>
      <c r="H258" s="91" t="b">
        <v>0</v>
      </c>
      <c r="I258" s="91" t="b">
        <v>0</v>
      </c>
      <c r="J258" s="91" t="b">
        <v>0</v>
      </c>
      <c r="K258" s="91" t="b">
        <v>0</v>
      </c>
      <c r="L258" s="91" t="b">
        <v>0</v>
      </c>
    </row>
    <row r="259" spans="1:12" ht="15">
      <c r="A259" s="91" t="s">
        <v>926</v>
      </c>
      <c r="B259" s="91" t="s">
        <v>901</v>
      </c>
      <c r="C259" s="91">
        <v>2</v>
      </c>
      <c r="D259" s="134">
        <v>0.003935032623058578</v>
      </c>
      <c r="E259" s="134">
        <v>1.9852767431792937</v>
      </c>
      <c r="F259" s="91" t="s">
        <v>671</v>
      </c>
      <c r="G259" s="91" t="b">
        <v>0</v>
      </c>
      <c r="H259" s="91" t="b">
        <v>0</v>
      </c>
      <c r="I259" s="91" t="b">
        <v>0</v>
      </c>
      <c r="J259" s="91" t="b">
        <v>0</v>
      </c>
      <c r="K259" s="91" t="b">
        <v>0</v>
      </c>
      <c r="L259" s="91" t="b">
        <v>0</v>
      </c>
    </row>
    <row r="260" spans="1:12" ht="15">
      <c r="A260" s="91" t="s">
        <v>907</v>
      </c>
      <c r="B260" s="91" t="s">
        <v>222</v>
      </c>
      <c r="C260" s="91">
        <v>2</v>
      </c>
      <c r="D260" s="134">
        <v>0.003935032623058578</v>
      </c>
      <c r="E260" s="134">
        <v>2.161368002234975</v>
      </c>
      <c r="F260" s="91" t="s">
        <v>671</v>
      </c>
      <c r="G260" s="91" t="b">
        <v>0</v>
      </c>
      <c r="H260" s="91" t="b">
        <v>0</v>
      </c>
      <c r="I260" s="91" t="b">
        <v>0</v>
      </c>
      <c r="J260" s="91" t="b">
        <v>0</v>
      </c>
      <c r="K260" s="91" t="b">
        <v>0</v>
      </c>
      <c r="L260" s="91" t="b">
        <v>0</v>
      </c>
    </row>
    <row r="261" spans="1:12" ht="15">
      <c r="A261" s="91" t="s">
        <v>222</v>
      </c>
      <c r="B261" s="91" t="s">
        <v>977</v>
      </c>
      <c r="C261" s="91">
        <v>2</v>
      </c>
      <c r="D261" s="134">
        <v>0.003935032623058578</v>
      </c>
      <c r="E261" s="134">
        <v>2.462397997898956</v>
      </c>
      <c r="F261" s="91" t="s">
        <v>671</v>
      </c>
      <c r="G261" s="91" t="b">
        <v>0</v>
      </c>
      <c r="H261" s="91" t="b">
        <v>0</v>
      </c>
      <c r="I261" s="91" t="b">
        <v>0</v>
      </c>
      <c r="J261" s="91" t="b">
        <v>0</v>
      </c>
      <c r="K261" s="91" t="b">
        <v>0</v>
      </c>
      <c r="L261" s="91" t="b">
        <v>0</v>
      </c>
    </row>
    <row r="262" spans="1:12" ht="15">
      <c r="A262" s="91" t="s">
        <v>977</v>
      </c>
      <c r="B262" s="91" t="s">
        <v>743</v>
      </c>
      <c r="C262" s="91">
        <v>2</v>
      </c>
      <c r="D262" s="134">
        <v>0.003935032623058578</v>
      </c>
      <c r="E262" s="134">
        <v>1.6494846412561004</v>
      </c>
      <c r="F262" s="91" t="s">
        <v>671</v>
      </c>
      <c r="G262" s="91" t="b">
        <v>0</v>
      </c>
      <c r="H262" s="91" t="b">
        <v>0</v>
      </c>
      <c r="I262" s="91" t="b">
        <v>0</v>
      </c>
      <c r="J262" s="91" t="b">
        <v>0</v>
      </c>
      <c r="K262" s="91" t="b">
        <v>0</v>
      </c>
      <c r="L262" s="91" t="b">
        <v>0</v>
      </c>
    </row>
    <row r="263" spans="1:12" ht="15">
      <c r="A263" s="91" t="s">
        <v>743</v>
      </c>
      <c r="B263" s="91" t="s">
        <v>978</v>
      </c>
      <c r="C263" s="91">
        <v>2</v>
      </c>
      <c r="D263" s="134">
        <v>0.003935032623058578</v>
      </c>
      <c r="E263" s="134">
        <v>1.6494846412561004</v>
      </c>
      <c r="F263" s="91" t="s">
        <v>671</v>
      </c>
      <c r="G263" s="91" t="b">
        <v>0</v>
      </c>
      <c r="H263" s="91" t="b">
        <v>0</v>
      </c>
      <c r="I263" s="91" t="b">
        <v>0</v>
      </c>
      <c r="J263" s="91" t="b">
        <v>0</v>
      </c>
      <c r="K263" s="91" t="b">
        <v>0</v>
      </c>
      <c r="L263" s="91" t="b">
        <v>0</v>
      </c>
    </row>
    <row r="264" spans="1:12" ht="15">
      <c r="A264" s="91" t="s">
        <v>978</v>
      </c>
      <c r="B264" s="91" t="s">
        <v>979</v>
      </c>
      <c r="C264" s="91">
        <v>2</v>
      </c>
      <c r="D264" s="134">
        <v>0.003935032623058578</v>
      </c>
      <c r="E264" s="134">
        <v>2.462397997898956</v>
      </c>
      <c r="F264" s="91" t="s">
        <v>671</v>
      </c>
      <c r="G264" s="91" t="b">
        <v>0</v>
      </c>
      <c r="H264" s="91" t="b">
        <v>0</v>
      </c>
      <c r="I264" s="91" t="b">
        <v>0</v>
      </c>
      <c r="J264" s="91" t="b">
        <v>0</v>
      </c>
      <c r="K264" s="91" t="b">
        <v>0</v>
      </c>
      <c r="L264" s="91" t="b">
        <v>0</v>
      </c>
    </row>
    <row r="265" spans="1:12" ht="15">
      <c r="A265" s="91" t="s">
        <v>979</v>
      </c>
      <c r="B265" s="91" t="s">
        <v>936</v>
      </c>
      <c r="C265" s="91">
        <v>2</v>
      </c>
      <c r="D265" s="134">
        <v>0.003935032623058578</v>
      </c>
      <c r="E265" s="134">
        <v>2.2863067388432747</v>
      </c>
      <c r="F265" s="91" t="s">
        <v>671</v>
      </c>
      <c r="G265" s="91" t="b">
        <v>0</v>
      </c>
      <c r="H265" s="91" t="b">
        <v>0</v>
      </c>
      <c r="I265" s="91" t="b">
        <v>0</v>
      </c>
      <c r="J265" s="91" t="b">
        <v>0</v>
      </c>
      <c r="K265" s="91" t="b">
        <v>0</v>
      </c>
      <c r="L265" s="91" t="b">
        <v>0</v>
      </c>
    </row>
    <row r="266" spans="1:12" ht="15">
      <c r="A266" s="91" t="s">
        <v>936</v>
      </c>
      <c r="B266" s="91" t="s">
        <v>937</v>
      </c>
      <c r="C266" s="91">
        <v>2</v>
      </c>
      <c r="D266" s="134">
        <v>0.003935032623058578</v>
      </c>
      <c r="E266" s="134">
        <v>2.1102154797875934</v>
      </c>
      <c r="F266" s="91" t="s">
        <v>671</v>
      </c>
      <c r="G266" s="91" t="b">
        <v>0</v>
      </c>
      <c r="H266" s="91" t="b">
        <v>0</v>
      </c>
      <c r="I266" s="91" t="b">
        <v>0</v>
      </c>
      <c r="J266" s="91" t="b">
        <v>0</v>
      </c>
      <c r="K266" s="91" t="b">
        <v>0</v>
      </c>
      <c r="L266" s="91" t="b">
        <v>0</v>
      </c>
    </row>
    <row r="267" spans="1:12" ht="15">
      <c r="A267" s="91" t="s">
        <v>937</v>
      </c>
      <c r="B267" s="91" t="s">
        <v>980</v>
      </c>
      <c r="C267" s="91">
        <v>2</v>
      </c>
      <c r="D267" s="134">
        <v>0.003935032623058578</v>
      </c>
      <c r="E267" s="134">
        <v>2.2863067388432747</v>
      </c>
      <c r="F267" s="91" t="s">
        <v>671</v>
      </c>
      <c r="G267" s="91" t="b">
        <v>0</v>
      </c>
      <c r="H267" s="91" t="b">
        <v>0</v>
      </c>
      <c r="I267" s="91" t="b">
        <v>0</v>
      </c>
      <c r="J267" s="91" t="b">
        <v>0</v>
      </c>
      <c r="K267" s="91" t="b">
        <v>0</v>
      </c>
      <c r="L267" s="91" t="b">
        <v>0</v>
      </c>
    </row>
    <row r="268" spans="1:12" ht="15">
      <c r="A268" s="91" t="s">
        <v>980</v>
      </c>
      <c r="B268" s="91" t="s">
        <v>938</v>
      </c>
      <c r="C268" s="91">
        <v>2</v>
      </c>
      <c r="D268" s="134">
        <v>0.003935032623058578</v>
      </c>
      <c r="E268" s="134">
        <v>2.462397997898956</v>
      </c>
      <c r="F268" s="91" t="s">
        <v>671</v>
      </c>
      <c r="G268" s="91" t="b">
        <v>0</v>
      </c>
      <c r="H268" s="91" t="b">
        <v>0</v>
      </c>
      <c r="I268" s="91" t="b">
        <v>0</v>
      </c>
      <c r="J268" s="91" t="b">
        <v>0</v>
      </c>
      <c r="K268" s="91" t="b">
        <v>0</v>
      </c>
      <c r="L268" s="91" t="b">
        <v>0</v>
      </c>
    </row>
    <row r="269" spans="1:12" ht="15">
      <c r="A269" s="91" t="s">
        <v>938</v>
      </c>
      <c r="B269" s="91" t="s">
        <v>981</v>
      </c>
      <c r="C269" s="91">
        <v>2</v>
      </c>
      <c r="D269" s="134">
        <v>0.003935032623058578</v>
      </c>
      <c r="E269" s="134">
        <v>2.462397997898956</v>
      </c>
      <c r="F269" s="91" t="s">
        <v>671</v>
      </c>
      <c r="G269" s="91" t="b">
        <v>0</v>
      </c>
      <c r="H269" s="91" t="b">
        <v>0</v>
      </c>
      <c r="I269" s="91" t="b">
        <v>0</v>
      </c>
      <c r="J269" s="91" t="b">
        <v>1</v>
      </c>
      <c r="K269" s="91" t="b">
        <v>0</v>
      </c>
      <c r="L269" s="91" t="b">
        <v>0</v>
      </c>
    </row>
    <row r="270" spans="1:12" ht="15">
      <c r="A270" s="91" t="s">
        <v>223</v>
      </c>
      <c r="B270" s="91" t="s">
        <v>742</v>
      </c>
      <c r="C270" s="91">
        <v>2</v>
      </c>
      <c r="D270" s="134">
        <v>0.003935032623058578</v>
      </c>
      <c r="E270" s="134">
        <v>1.2319490765206822</v>
      </c>
      <c r="F270" s="91" t="s">
        <v>671</v>
      </c>
      <c r="G270" s="91" t="b">
        <v>0</v>
      </c>
      <c r="H270" s="91" t="b">
        <v>0</v>
      </c>
      <c r="I270" s="91" t="b">
        <v>0</v>
      </c>
      <c r="J270" s="91" t="b">
        <v>0</v>
      </c>
      <c r="K270" s="91" t="b">
        <v>0</v>
      </c>
      <c r="L270" s="91" t="b">
        <v>0</v>
      </c>
    </row>
    <row r="271" spans="1:12" ht="15">
      <c r="A271" s="91" t="s">
        <v>962</v>
      </c>
      <c r="B271" s="91" t="s">
        <v>921</v>
      </c>
      <c r="C271" s="91">
        <v>2</v>
      </c>
      <c r="D271" s="134">
        <v>0.003935032623058578</v>
      </c>
      <c r="E271" s="134">
        <v>2.2863067388432747</v>
      </c>
      <c r="F271" s="91" t="s">
        <v>671</v>
      </c>
      <c r="G271" s="91" t="b">
        <v>0</v>
      </c>
      <c r="H271" s="91" t="b">
        <v>0</v>
      </c>
      <c r="I271" s="91" t="b">
        <v>0</v>
      </c>
      <c r="J271" s="91" t="b">
        <v>0</v>
      </c>
      <c r="K271" s="91" t="b">
        <v>0</v>
      </c>
      <c r="L271" s="91" t="b">
        <v>0</v>
      </c>
    </row>
    <row r="272" spans="1:12" ht="15">
      <c r="A272" s="91" t="s">
        <v>921</v>
      </c>
      <c r="B272" s="91" t="s">
        <v>903</v>
      </c>
      <c r="C272" s="91">
        <v>2</v>
      </c>
      <c r="D272" s="134">
        <v>0.003935032623058578</v>
      </c>
      <c r="E272" s="134">
        <v>1.8883667301712372</v>
      </c>
      <c r="F272" s="91" t="s">
        <v>671</v>
      </c>
      <c r="G272" s="91" t="b">
        <v>0</v>
      </c>
      <c r="H272" s="91" t="b">
        <v>0</v>
      </c>
      <c r="I272" s="91" t="b">
        <v>0</v>
      </c>
      <c r="J272" s="91" t="b">
        <v>0</v>
      </c>
      <c r="K272" s="91" t="b">
        <v>0</v>
      </c>
      <c r="L272" s="91" t="b">
        <v>0</v>
      </c>
    </row>
    <row r="273" spans="1:12" ht="15">
      <c r="A273" s="91" t="s">
        <v>230</v>
      </c>
      <c r="B273" s="91" t="s">
        <v>758</v>
      </c>
      <c r="C273" s="91">
        <v>2</v>
      </c>
      <c r="D273" s="134">
        <v>0.003935032623058578</v>
      </c>
      <c r="E273" s="134">
        <v>1.9852767431792937</v>
      </c>
      <c r="F273" s="91" t="s">
        <v>671</v>
      </c>
      <c r="G273" s="91" t="b">
        <v>0</v>
      </c>
      <c r="H273" s="91" t="b">
        <v>0</v>
      </c>
      <c r="I273" s="91" t="b">
        <v>0</v>
      </c>
      <c r="J273" s="91" t="b">
        <v>0</v>
      </c>
      <c r="K273" s="91" t="b">
        <v>0</v>
      </c>
      <c r="L273" s="91" t="b">
        <v>0</v>
      </c>
    </row>
    <row r="274" spans="1:12" ht="15">
      <c r="A274" s="91" t="s">
        <v>758</v>
      </c>
      <c r="B274" s="91" t="s">
        <v>963</v>
      </c>
      <c r="C274" s="91">
        <v>2</v>
      </c>
      <c r="D274" s="134">
        <v>0.003935032623058578</v>
      </c>
      <c r="E274" s="134">
        <v>2.2863067388432747</v>
      </c>
      <c r="F274" s="91" t="s">
        <v>671</v>
      </c>
      <c r="G274" s="91" t="b">
        <v>0</v>
      </c>
      <c r="H274" s="91" t="b">
        <v>0</v>
      </c>
      <c r="I274" s="91" t="b">
        <v>0</v>
      </c>
      <c r="J274" s="91" t="b">
        <v>1</v>
      </c>
      <c r="K274" s="91" t="b">
        <v>0</v>
      </c>
      <c r="L274" s="91" t="b">
        <v>0</v>
      </c>
    </row>
    <row r="275" spans="1:12" ht="15">
      <c r="A275" s="91" t="s">
        <v>963</v>
      </c>
      <c r="B275" s="91" t="s">
        <v>898</v>
      </c>
      <c r="C275" s="91">
        <v>2</v>
      </c>
      <c r="D275" s="134">
        <v>0.003935032623058578</v>
      </c>
      <c r="E275" s="134">
        <v>2.0644579892269186</v>
      </c>
      <c r="F275" s="91" t="s">
        <v>671</v>
      </c>
      <c r="G275" s="91" t="b">
        <v>1</v>
      </c>
      <c r="H275" s="91" t="b">
        <v>0</v>
      </c>
      <c r="I275" s="91" t="b">
        <v>0</v>
      </c>
      <c r="J275" s="91" t="b">
        <v>0</v>
      </c>
      <c r="K275" s="91" t="b">
        <v>0</v>
      </c>
      <c r="L275" s="91" t="b">
        <v>0</v>
      </c>
    </row>
    <row r="276" spans="1:12" ht="15">
      <c r="A276" s="91" t="s">
        <v>898</v>
      </c>
      <c r="B276" s="91" t="s">
        <v>922</v>
      </c>
      <c r="C276" s="91">
        <v>2</v>
      </c>
      <c r="D276" s="134">
        <v>0.003935032623058578</v>
      </c>
      <c r="E276" s="134">
        <v>1.8883667301712372</v>
      </c>
      <c r="F276" s="91" t="s">
        <v>671</v>
      </c>
      <c r="G276" s="91" t="b">
        <v>0</v>
      </c>
      <c r="H276" s="91" t="b">
        <v>0</v>
      </c>
      <c r="I276" s="91" t="b">
        <v>0</v>
      </c>
      <c r="J276" s="91" t="b">
        <v>0</v>
      </c>
      <c r="K276" s="91" t="b">
        <v>0</v>
      </c>
      <c r="L276" s="91" t="b">
        <v>0</v>
      </c>
    </row>
    <row r="277" spans="1:12" ht="15">
      <c r="A277" s="91" t="s">
        <v>922</v>
      </c>
      <c r="B277" s="91" t="s">
        <v>741</v>
      </c>
      <c r="C277" s="91">
        <v>2</v>
      </c>
      <c r="D277" s="134">
        <v>0.003935032623058578</v>
      </c>
      <c r="E277" s="134">
        <v>1.2863067388432747</v>
      </c>
      <c r="F277" s="91" t="s">
        <v>671</v>
      </c>
      <c r="G277" s="91" t="b">
        <v>0</v>
      </c>
      <c r="H277" s="91" t="b">
        <v>0</v>
      </c>
      <c r="I277" s="91" t="b">
        <v>0</v>
      </c>
      <c r="J277" s="91" t="b">
        <v>0</v>
      </c>
      <c r="K277" s="91" t="b">
        <v>0</v>
      </c>
      <c r="L277" s="91" t="b">
        <v>0</v>
      </c>
    </row>
    <row r="278" spans="1:12" ht="15">
      <c r="A278" s="91" t="s">
        <v>741</v>
      </c>
      <c r="B278" s="91" t="s">
        <v>912</v>
      </c>
      <c r="C278" s="91">
        <v>2</v>
      </c>
      <c r="D278" s="134">
        <v>0.003935032623058578</v>
      </c>
      <c r="E278" s="134">
        <v>1.1613680022349748</v>
      </c>
      <c r="F278" s="91" t="s">
        <v>671</v>
      </c>
      <c r="G278" s="91" t="b">
        <v>0</v>
      </c>
      <c r="H278" s="91" t="b">
        <v>0</v>
      </c>
      <c r="I278" s="91" t="b">
        <v>0</v>
      </c>
      <c r="J278" s="91" t="b">
        <v>0</v>
      </c>
      <c r="K278" s="91" t="b">
        <v>0</v>
      </c>
      <c r="L278" s="91" t="b">
        <v>0</v>
      </c>
    </row>
    <row r="279" spans="1:12" ht="15">
      <c r="A279" s="91" t="s">
        <v>912</v>
      </c>
      <c r="B279" s="91" t="s">
        <v>964</v>
      </c>
      <c r="C279" s="91">
        <v>2</v>
      </c>
      <c r="D279" s="134">
        <v>0.003935032623058578</v>
      </c>
      <c r="E279" s="134">
        <v>2.161368002234975</v>
      </c>
      <c r="F279" s="91" t="s">
        <v>671</v>
      </c>
      <c r="G279" s="91" t="b">
        <v>0</v>
      </c>
      <c r="H279" s="91" t="b">
        <v>0</v>
      </c>
      <c r="I279" s="91" t="b">
        <v>0</v>
      </c>
      <c r="J279" s="91" t="b">
        <v>0</v>
      </c>
      <c r="K279" s="91" t="b">
        <v>0</v>
      </c>
      <c r="L279" s="91" t="b">
        <v>0</v>
      </c>
    </row>
    <row r="280" spans="1:12" ht="15">
      <c r="A280" s="91" t="s">
        <v>964</v>
      </c>
      <c r="B280" s="91" t="s">
        <v>923</v>
      </c>
      <c r="C280" s="91">
        <v>2</v>
      </c>
      <c r="D280" s="134">
        <v>0.003935032623058578</v>
      </c>
      <c r="E280" s="134">
        <v>2.2863067388432747</v>
      </c>
      <c r="F280" s="91" t="s">
        <v>671</v>
      </c>
      <c r="G280" s="91" t="b">
        <v>0</v>
      </c>
      <c r="H280" s="91" t="b">
        <v>0</v>
      </c>
      <c r="I280" s="91" t="b">
        <v>0</v>
      </c>
      <c r="J280" s="91" t="b">
        <v>0</v>
      </c>
      <c r="K280" s="91" t="b">
        <v>0</v>
      </c>
      <c r="L280" s="91" t="b">
        <v>0</v>
      </c>
    </row>
    <row r="281" spans="1:12" ht="15">
      <c r="A281" s="91" t="s">
        <v>923</v>
      </c>
      <c r="B281" s="91" t="s">
        <v>965</v>
      </c>
      <c r="C281" s="91">
        <v>2</v>
      </c>
      <c r="D281" s="134">
        <v>0.003935032623058578</v>
      </c>
      <c r="E281" s="134">
        <v>2.2863067388432747</v>
      </c>
      <c r="F281" s="91" t="s">
        <v>671</v>
      </c>
      <c r="G281" s="91" t="b">
        <v>0</v>
      </c>
      <c r="H281" s="91" t="b">
        <v>0</v>
      </c>
      <c r="I281" s="91" t="b">
        <v>0</v>
      </c>
      <c r="J281" s="91" t="b">
        <v>0</v>
      </c>
      <c r="K281" s="91" t="b">
        <v>1</v>
      </c>
      <c r="L281" s="91" t="b">
        <v>0</v>
      </c>
    </row>
    <row r="282" spans="1:12" ht="15">
      <c r="A282" s="91" t="s">
        <v>965</v>
      </c>
      <c r="B282" s="91" t="s">
        <v>904</v>
      </c>
      <c r="C282" s="91">
        <v>2</v>
      </c>
      <c r="D282" s="134">
        <v>0.003935032623058578</v>
      </c>
      <c r="E282" s="134">
        <v>2.0644579892269186</v>
      </c>
      <c r="F282" s="91" t="s">
        <v>671</v>
      </c>
      <c r="G282" s="91" t="b">
        <v>0</v>
      </c>
      <c r="H282" s="91" t="b">
        <v>1</v>
      </c>
      <c r="I282" s="91" t="b">
        <v>0</v>
      </c>
      <c r="J282" s="91" t="b">
        <v>0</v>
      </c>
      <c r="K282" s="91" t="b">
        <v>0</v>
      </c>
      <c r="L282" s="91" t="b">
        <v>0</v>
      </c>
    </row>
    <row r="283" spans="1:12" ht="15">
      <c r="A283" s="91" t="s">
        <v>924</v>
      </c>
      <c r="B283" s="91" t="s">
        <v>966</v>
      </c>
      <c r="C283" s="91">
        <v>2</v>
      </c>
      <c r="D283" s="134">
        <v>0.003935032623058578</v>
      </c>
      <c r="E283" s="134">
        <v>2.2863067388432747</v>
      </c>
      <c r="F283" s="91" t="s">
        <v>671</v>
      </c>
      <c r="G283" s="91" t="b">
        <v>0</v>
      </c>
      <c r="H283" s="91" t="b">
        <v>0</v>
      </c>
      <c r="I283" s="91" t="b">
        <v>0</v>
      </c>
      <c r="J283" s="91" t="b">
        <v>0</v>
      </c>
      <c r="K283" s="91" t="b">
        <v>0</v>
      </c>
      <c r="L283" s="91" t="b">
        <v>0</v>
      </c>
    </row>
    <row r="284" spans="1:12" ht="15">
      <c r="A284" s="91" t="s">
        <v>966</v>
      </c>
      <c r="B284" s="91" t="s">
        <v>967</v>
      </c>
      <c r="C284" s="91">
        <v>2</v>
      </c>
      <c r="D284" s="134">
        <v>0.003935032623058578</v>
      </c>
      <c r="E284" s="134">
        <v>2.462397997898956</v>
      </c>
      <c r="F284" s="91" t="s">
        <v>671</v>
      </c>
      <c r="G284" s="91" t="b">
        <v>0</v>
      </c>
      <c r="H284" s="91" t="b">
        <v>0</v>
      </c>
      <c r="I284" s="91" t="b">
        <v>0</v>
      </c>
      <c r="J284" s="91" t="b">
        <v>0</v>
      </c>
      <c r="K284" s="91" t="b">
        <v>0</v>
      </c>
      <c r="L284" s="91" t="b">
        <v>0</v>
      </c>
    </row>
    <row r="285" spans="1:12" ht="15">
      <c r="A285" s="91" t="s">
        <v>967</v>
      </c>
      <c r="B285" s="91" t="s">
        <v>747</v>
      </c>
      <c r="C285" s="91">
        <v>2</v>
      </c>
      <c r="D285" s="134">
        <v>0.003935032623058578</v>
      </c>
      <c r="E285" s="134">
        <v>1.8603380065709938</v>
      </c>
      <c r="F285" s="91" t="s">
        <v>671</v>
      </c>
      <c r="G285" s="91" t="b">
        <v>0</v>
      </c>
      <c r="H285" s="91" t="b">
        <v>0</v>
      </c>
      <c r="I285" s="91" t="b">
        <v>0</v>
      </c>
      <c r="J285" s="91" t="b">
        <v>0</v>
      </c>
      <c r="K285" s="91" t="b">
        <v>0</v>
      </c>
      <c r="L285" s="91" t="b">
        <v>0</v>
      </c>
    </row>
    <row r="286" spans="1:12" ht="15">
      <c r="A286" s="91" t="s">
        <v>744</v>
      </c>
      <c r="B286" s="91" t="s">
        <v>968</v>
      </c>
      <c r="C286" s="91">
        <v>2</v>
      </c>
      <c r="D286" s="134">
        <v>0.003935032623058578</v>
      </c>
      <c r="E286" s="134">
        <v>1.9852767431792937</v>
      </c>
      <c r="F286" s="91" t="s">
        <v>671</v>
      </c>
      <c r="G286" s="91" t="b">
        <v>0</v>
      </c>
      <c r="H286" s="91" t="b">
        <v>0</v>
      </c>
      <c r="I286" s="91" t="b">
        <v>0</v>
      </c>
      <c r="J286" s="91" t="b">
        <v>1</v>
      </c>
      <c r="K286" s="91" t="b">
        <v>0</v>
      </c>
      <c r="L286" s="91" t="b">
        <v>0</v>
      </c>
    </row>
    <row r="287" spans="1:12" ht="15">
      <c r="A287" s="91" t="s">
        <v>968</v>
      </c>
      <c r="B287" s="91" t="s">
        <v>920</v>
      </c>
      <c r="C287" s="91">
        <v>2</v>
      </c>
      <c r="D287" s="134">
        <v>0.003935032623058578</v>
      </c>
      <c r="E287" s="134">
        <v>2.2863067388432747</v>
      </c>
      <c r="F287" s="91" t="s">
        <v>671</v>
      </c>
      <c r="G287" s="91" t="b">
        <v>1</v>
      </c>
      <c r="H287" s="91" t="b">
        <v>0</v>
      </c>
      <c r="I287" s="91" t="b">
        <v>0</v>
      </c>
      <c r="J287" s="91" t="b">
        <v>0</v>
      </c>
      <c r="K287" s="91" t="b">
        <v>0</v>
      </c>
      <c r="L287" s="91" t="b">
        <v>0</v>
      </c>
    </row>
    <row r="288" spans="1:12" ht="15">
      <c r="A288" s="91" t="s">
        <v>742</v>
      </c>
      <c r="B288" s="91" t="s">
        <v>925</v>
      </c>
      <c r="C288" s="91">
        <v>2</v>
      </c>
      <c r="D288" s="134">
        <v>0.003935032623058578</v>
      </c>
      <c r="E288" s="134">
        <v>1.3832167518513312</v>
      </c>
      <c r="F288" s="91" t="s">
        <v>671</v>
      </c>
      <c r="G288" s="91" t="b">
        <v>0</v>
      </c>
      <c r="H288" s="91" t="b">
        <v>0</v>
      </c>
      <c r="I288" s="91" t="b">
        <v>0</v>
      </c>
      <c r="J288" s="91" t="b">
        <v>0</v>
      </c>
      <c r="K288" s="91" t="b">
        <v>0</v>
      </c>
      <c r="L288" s="91" t="b">
        <v>0</v>
      </c>
    </row>
    <row r="289" spans="1:12" ht="15">
      <c r="A289" s="91" t="s">
        <v>752</v>
      </c>
      <c r="B289" s="91" t="s">
        <v>753</v>
      </c>
      <c r="C289" s="91">
        <v>3</v>
      </c>
      <c r="D289" s="134">
        <v>0.008518550223293177</v>
      </c>
      <c r="E289" s="134">
        <v>1.1249387366083</v>
      </c>
      <c r="F289" s="91" t="s">
        <v>672</v>
      </c>
      <c r="G289" s="91" t="b">
        <v>0</v>
      </c>
      <c r="H289" s="91" t="b">
        <v>0</v>
      </c>
      <c r="I289" s="91" t="b">
        <v>0</v>
      </c>
      <c r="J289" s="91" t="b">
        <v>0</v>
      </c>
      <c r="K289" s="91" t="b">
        <v>0</v>
      </c>
      <c r="L289" s="91" t="b">
        <v>0</v>
      </c>
    </row>
    <row r="290" spans="1:12" ht="15">
      <c r="A290" s="91" t="s">
        <v>753</v>
      </c>
      <c r="B290" s="91" t="s">
        <v>224</v>
      </c>
      <c r="C290" s="91">
        <v>3</v>
      </c>
      <c r="D290" s="134">
        <v>0.008518550223293177</v>
      </c>
      <c r="E290" s="134">
        <v>1.1249387366083</v>
      </c>
      <c r="F290" s="91" t="s">
        <v>672</v>
      </c>
      <c r="G290" s="91" t="b">
        <v>0</v>
      </c>
      <c r="H290" s="91" t="b">
        <v>0</v>
      </c>
      <c r="I290" s="91" t="b">
        <v>0</v>
      </c>
      <c r="J290" s="91" t="b">
        <v>0</v>
      </c>
      <c r="K290" s="91" t="b">
        <v>0</v>
      </c>
      <c r="L290" s="91" t="b">
        <v>0</v>
      </c>
    </row>
    <row r="291" spans="1:12" ht="15">
      <c r="A291" s="91" t="s">
        <v>221</v>
      </c>
      <c r="B291" s="91" t="s">
        <v>752</v>
      </c>
      <c r="C291" s="91">
        <v>2</v>
      </c>
      <c r="D291" s="134">
        <v>0.013683181621090055</v>
      </c>
      <c r="E291" s="134">
        <v>0.8239087409443188</v>
      </c>
      <c r="F291" s="91" t="s">
        <v>672</v>
      </c>
      <c r="G291" s="91" t="b">
        <v>0</v>
      </c>
      <c r="H291" s="91" t="b">
        <v>0</v>
      </c>
      <c r="I291" s="91" t="b">
        <v>0</v>
      </c>
      <c r="J291" s="91" t="b">
        <v>0</v>
      </c>
      <c r="K291" s="91" t="b">
        <v>0</v>
      </c>
      <c r="L291" s="91" t="b">
        <v>0</v>
      </c>
    </row>
    <row r="292" spans="1:12" ht="15">
      <c r="A292" s="91" t="s">
        <v>224</v>
      </c>
      <c r="B292" s="91" t="s">
        <v>754</v>
      </c>
      <c r="C292" s="91">
        <v>2</v>
      </c>
      <c r="D292" s="134">
        <v>0.013683181621090055</v>
      </c>
      <c r="E292" s="134">
        <v>1.1249387366083</v>
      </c>
      <c r="F292" s="91" t="s">
        <v>672</v>
      </c>
      <c r="G292" s="91" t="b">
        <v>0</v>
      </c>
      <c r="H292" s="91" t="b">
        <v>0</v>
      </c>
      <c r="I292" s="91" t="b">
        <v>0</v>
      </c>
      <c r="J292" s="91" t="b">
        <v>0</v>
      </c>
      <c r="K292" s="91" t="b">
        <v>0</v>
      </c>
      <c r="L292" s="91" t="b">
        <v>0</v>
      </c>
    </row>
    <row r="293" spans="1:12" ht="15">
      <c r="A293" s="91" t="s">
        <v>754</v>
      </c>
      <c r="B293" s="91" t="s">
        <v>730</v>
      </c>
      <c r="C293" s="91">
        <v>2</v>
      </c>
      <c r="D293" s="134">
        <v>0.013683181621090055</v>
      </c>
      <c r="E293" s="134">
        <v>1.301029995663981</v>
      </c>
      <c r="F293" s="91" t="s">
        <v>672</v>
      </c>
      <c r="G293" s="91" t="b">
        <v>0</v>
      </c>
      <c r="H293" s="91" t="b">
        <v>0</v>
      </c>
      <c r="I293" s="91" t="b">
        <v>0</v>
      </c>
      <c r="J293" s="91" t="b">
        <v>0</v>
      </c>
      <c r="K293" s="91" t="b">
        <v>0</v>
      </c>
      <c r="L293" s="91" t="b">
        <v>0</v>
      </c>
    </row>
    <row r="294" spans="1:12" ht="15">
      <c r="A294" s="91" t="s">
        <v>730</v>
      </c>
      <c r="B294" s="91" t="s">
        <v>755</v>
      </c>
      <c r="C294" s="91">
        <v>2</v>
      </c>
      <c r="D294" s="134">
        <v>0.013683181621090055</v>
      </c>
      <c r="E294" s="134">
        <v>1.301029995663981</v>
      </c>
      <c r="F294" s="91" t="s">
        <v>672</v>
      </c>
      <c r="G294" s="91" t="b">
        <v>0</v>
      </c>
      <c r="H294" s="91" t="b">
        <v>0</v>
      </c>
      <c r="I294" s="91" t="b">
        <v>0</v>
      </c>
      <c r="J294" s="91" t="b">
        <v>0</v>
      </c>
      <c r="K294" s="91" t="b">
        <v>0</v>
      </c>
      <c r="L294" s="91" t="b">
        <v>0</v>
      </c>
    </row>
    <row r="295" spans="1:12" ht="15">
      <c r="A295" s="91" t="s">
        <v>755</v>
      </c>
      <c r="B295" s="91" t="s">
        <v>756</v>
      </c>
      <c r="C295" s="91">
        <v>2</v>
      </c>
      <c r="D295" s="134">
        <v>0.013683181621090055</v>
      </c>
      <c r="E295" s="134">
        <v>1.301029995663981</v>
      </c>
      <c r="F295" s="91" t="s">
        <v>672</v>
      </c>
      <c r="G295" s="91" t="b">
        <v>0</v>
      </c>
      <c r="H295" s="91" t="b">
        <v>0</v>
      </c>
      <c r="I295" s="91" t="b">
        <v>0</v>
      </c>
      <c r="J295" s="91" t="b">
        <v>0</v>
      </c>
      <c r="K295" s="91" t="b">
        <v>0</v>
      </c>
      <c r="L295" s="91" t="b">
        <v>0</v>
      </c>
    </row>
    <row r="296" spans="1:12" ht="15">
      <c r="A296" s="91" t="s">
        <v>756</v>
      </c>
      <c r="B296" s="91" t="s">
        <v>757</v>
      </c>
      <c r="C296" s="91">
        <v>2</v>
      </c>
      <c r="D296" s="134">
        <v>0.013683181621090055</v>
      </c>
      <c r="E296" s="134">
        <v>1.301029995663981</v>
      </c>
      <c r="F296" s="91" t="s">
        <v>672</v>
      </c>
      <c r="G296" s="91" t="b">
        <v>0</v>
      </c>
      <c r="H296" s="91" t="b">
        <v>0</v>
      </c>
      <c r="I296" s="91" t="b">
        <v>0</v>
      </c>
      <c r="J296" s="91" t="b">
        <v>0</v>
      </c>
      <c r="K296" s="91" t="b">
        <v>0</v>
      </c>
      <c r="L296" s="91" t="b">
        <v>0</v>
      </c>
    </row>
    <row r="297" spans="1:12" ht="15">
      <c r="A297" s="91" t="s">
        <v>757</v>
      </c>
      <c r="B297" s="91" t="s">
        <v>758</v>
      </c>
      <c r="C297" s="91">
        <v>2</v>
      </c>
      <c r="D297" s="134">
        <v>0.013683181621090055</v>
      </c>
      <c r="E297" s="134">
        <v>1.301029995663981</v>
      </c>
      <c r="F297" s="91" t="s">
        <v>672</v>
      </c>
      <c r="G297" s="91" t="b">
        <v>0</v>
      </c>
      <c r="H297" s="91" t="b">
        <v>0</v>
      </c>
      <c r="I297" s="91" t="b">
        <v>0</v>
      </c>
      <c r="J297" s="91" t="b">
        <v>0</v>
      </c>
      <c r="K297" s="91" t="b">
        <v>0</v>
      </c>
      <c r="L297" s="91" t="b">
        <v>0</v>
      </c>
    </row>
    <row r="298" spans="1:12" ht="15">
      <c r="A298" s="91" t="s">
        <v>758</v>
      </c>
      <c r="B298" s="91" t="s">
        <v>976</v>
      </c>
      <c r="C298" s="91">
        <v>2</v>
      </c>
      <c r="D298" s="134">
        <v>0.013683181621090055</v>
      </c>
      <c r="E298" s="134">
        <v>1.301029995663981</v>
      </c>
      <c r="F298" s="91" t="s">
        <v>672</v>
      </c>
      <c r="G298" s="91" t="b">
        <v>0</v>
      </c>
      <c r="H298" s="91" t="b">
        <v>0</v>
      </c>
      <c r="I298" s="91" t="b">
        <v>0</v>
      </c>
      <c r="J298" s="91" t="b">
        <v>0</v>
      </c>
      <c r="K298" s="91" t="b">
        <v>0</v>
      </c>
      <c r="L298" s="91" t="b">
        <v>0</v>
      </c>
    </row>
    <row r="299" spans="1:12" ht="15">
      <c r="A299" s="91" t="s">
        <v>221</v>
      </c>
      <c r="B299" s="91" t="s">
        <v>761</v>
      </c>
      <c r="C299" s="91">
        <v>2</v>
      </c>
      <c r="D299" s="134">
        <v>0.0130472133990832</v>
      </c>
      <c r="E299" s="134">
        <v>1.0492180226701815</v>
      </c>
      <c r="F299" s="91" t="s">
        <v>673</v>
      </c>
      <c r="G299" s="91" t="b">
        <v>0</v>
      </c>
      <c r="H299" s="91" t="b">
        <v>0</v>
      </c>
      <c r="I299" s="91" t="b">
        <v>0</v>
      </c>
      <c r="J299" s="91" t="b">
        <v>0</v>
      </c>
      <c r="K299" s="91" t="b">
        <v>0</v>
      </c>
      <c r="L299" s="91" t="b">
        <v>0</v>
      </c>
    </row>
    <row r="300" spans="1:12" ht="15">
      <c r="A300" s="91" t="s">
        <v>221</v>
      </c>
      <c r="B300" s="91" t="s">
        <v>764</v>
      </c>
      <c r="C300" s="91">
        <v>2</v>
      </c>
      <c r="D300" s="134">
        <v>0.0130472133990832</v>
      </c>
      <c r="E300" s="134">
        <v>1.0492180226701815</v>
      </c>
      <c r="F300" s="91" t="s">
        <v>673</v>
      </c>
      <c r="G300" s="91" t="b">
        <v>0</v>
      </c>
      <c r="H300" s="91" t="b">
        <v>0</v>
      </c>
      <c r="I300" s="91" t="b">
        <v>0</v>
      </c>
      <c r="J300" s="91" t="b">
        <v>0</v>
      </c>
      <c r="K300" s="91" t="b">
        <v>0</v>
      </c>
      <c r="L300" s="91" t="b">
        <v>0</v>
      </c>
    </row>
    <row r="301" spans="1:12" ht="15">
      <c r="A301" s="91" t="s">
        <v>764</v>
      </c>
      <c r="B301" s="91" t="s">
        <v>765</v>
      </c>
      <c r="C301" s="91">
        <v>2</v>
      </c>
      <c r="D301" s="134">
        <v>0.0130472133990832</v>
      </c>
      <c r="E301" s="134">
        <v>1.4471580313422192</v>
      </c>
      <c r="F301" s="91" t="s">
        <v>673</v>
      </c>
      <c r="G301" s="91" t="b">
        <v>0</v>
      </c>
      <c r="H301" s="91" t="b">
        <v>0</v>
      </c>
      <c r="I301" s="91" t="b">
        <v>0</v>
      </c>
      <c r="J301" s="91" t="b">
        <v>0</v>
      </c>
      <c r="K301" s="91" t="b">
        <v>0</v>
      </c>
      <c r="L301" s="91" t="b">
        <v>0</v>
      </c>
    </row>
    <row r="302" spans="1:12" ht="15">
      <c r="A302" s="91" t="s">
        <v>765</v>
      </c>
      <c r="B302" s="91" t="s">
        <v>220</v>
      </c>
      <c r="C302" s="91">
        <v>2</v>
      </c>
      <c r="D302" s="134">
        <v>0.0130472133990832</v>
      </c>
      <c r="E302" s="134">
        <v>1.271066772286538</v>
      </c>
      <c r="F302" s="91" t="s">
        <v>673</v>
      </c>
      <c r="G302" s="91" t="b">
        <v>0</v>
      </c>
      <c r="H302" s="91" t="b">
        <v>0</v>
      </c>
      <c r="I302" s="91" t="b">
        <v>0</v>
      </c>
      <c r="J302" s="91" t="b">
        <v>0</v>
      </c>
      <c r="K302" s="91" t="b">
        <v>0</v>
      </c>
      <c r="L302" s="91" t="b">
        <v>0</v>
      </c>
    </row>
    <row r="303" spans="1:12" ht="15">
      <c r="A303" s="91" t="s">
        <v>220</v>
      </c>
      <c r="B303" s="91" t="s">
        <v>760</v>
      </c>
      <c r="C303" s="91">
        <v>2</v>
      </c>
      <c r="D303" s="134">
        <v>0.0130472133990832</v>
      </c>
      <c r="E303" s="134">
        <v>0.9700367766225568</v>
      </c>
      <c r="F303" s="91" t="s">
        <v>673</v>
      </c>
      <c r="G303" s="91" t="b">
        <v>0</v>
      </c>
      <c r="H303" s="91" t="b">
        <v>0</v>
      </c>
      <c r="I303" s="91" t="b">
        <v>0</v>
      </c>
      <c r="J303" s="91" t="b">
        <v>0</v>
      </c>
      <c r="K303" s="91" t="b">
        <v>0</v>
      </c>
      <c r="L303" s="91" t="b">
        <v>0</v>
      </c>
    </row>
    <row r="304" spans="1:12" ht="15">
      <c r="A304" s="91" t="s">
        <v>760</v>
      </c>
      <c r="B304" s="91" t="s">
        <v>744</v>
      </c>
      <c r="C304" s="91">
        <v>2</v>
      </c>
      <c r="D304" s="134">
        <v>0.0130472133990832</v>
      </c>
      <c r="E304" s="134">
        <v>1.146128035678238</v>
      </c>
      <c r="F304" s="91" t="s">
        <v>673</v>
      </c>
      <c r="G304" s="91" t="b">
        <v>0</v>
      </c>
      <c r="H304" s="91" t="b">
        <v>0</v>
      </c>
      <c r="I304" s="91" t="b">
        <v>0</v>
      </c>
      <c r="J304" s="91" t="b">
        <v>0</v>
      </c>
      <c r="K304" s="91" t="b">
        <v>0</v>
      </c>
      <c r="L304" s="91" t="b">
        <v>0</v>
      </c>
    </row>
    <row r="305" spans="1:12" ht="15">
      <c r="A305" s="91" t="s">
        <v>744</v>
      </c>
      <c r="B305" s="91" t="s">
        <v>766</v>
      </c>
      <c r="C305" s="91">
        <v>2</v>
      </c>
      <c r="D305" s="134">
        <v>0.0130472133990832</v>
      </c>
      <c r="E305" s="134">
        <v>1.4471580313422192</v>
      </c>
      <c r="F305" s="91" t="s">
        <v>673</v>
      </c>
      <c r="G305" s="91" t="b">
        <v>0</v>
      </c>
      <c r="H305" s="91" t="b">
        <v>0</v>
      </c>
      <c r="I305" s="91" t="b">
        <v>0</v>
      </c>
      <c r="J305" s="91" t="b">
        <v>0</v>
      </c>
      <c r="K305" s="91" t="b">
        <v>0</v>
      </c>
      <c r="L305" s="91" t="b">
        <v>0</v>
      </c>
    </row>
    <row r="306" spans="1:12" ht="15">
      <c r="A306" s="91" t="s">
        <v>766</v>
      </c>
      <c r="B306" s="91" t="s">
        <v>914</v>
      </c>
      <c r="C306" s="91">
        <v>2</v>
      </c>
      <c r="D306" s="134">
        <v>0.0130472133990832</v>
      </c>
      <c r="E306" s="134">
        <v>1.4471580313422192</v>
      </c>
      <c r="F306" s="91" t="s">
        <v>673</v>
      </c>
      <c r="G306" s="91" t="b">
        <v>0</v>
      </c>
      <c r="H306" s="91" t="b">
        <v>0</v>
      </c>
      <c r="I306" s="91" t="b">
        <v>0</v>
      </c>
      <c r="J306" s="91" t="b">
        <v>0</v>
      </c>
      <c r="K306" s="91" t="b">
        <v>0</v>
      </c>
      <c r="L306" s="91" t="b">
        <v>0</v>
      </c>
    </row>
    <row r="307" spans="1:12" ht="15">
      <c r="A307" s="91" t="s">
        <v>914</v>
      </c>
      <c r="B307" s="91" t="s">
        <v>939</v>
      </c>
      <c r="C307" s="91">
        <v>2</v>
      </c>
      <c r="D307" s="134">
        <v>0.0130472133990832</v>
      </c>
      <c r="E307" s="134">
        <v>1.4471580313422192</v>
      </c>
      <c r="F307" s="91" t="s">
        <v>673</v>
      </c>
      <c r="G307" s="91" t="b">
        <v>0</v>
      </c>
      <c r="H307" s="91" t="b">
        <v>0</v>
      </c>
      <c r="I307" s="91" t="b">
        <v>0</v>
      </c>
      <c r="J307" s="91" t="b">
        <v>0</v>
      </c>
      <c r="K307" s="91" t="b">
        <v>0</v>
      </c>
      <c r="L307" s="91" t="b">
        <v>0</v>
      </c>
    </row>
    <row r="308" spans="1:12" ht="15">
      <c r="A308" s="91" t="s">
        <v>939</v>
      </c>
      <c r="B308" s="91" t="s">
        <v>900</v>
      </c>
      <c r="C308" s="91">
        <v>2</v>
      </c>
      <c r="D308" s="134">
        <v>0.0130472133990832</v>
      </c>
      <c r="E308" s="134">
        <v>1.4471580313422192</v>
      </c>
      <c r="F308" s="91" t="s">
        <v>673</v>
      </c>
      <c r="G308" s="91" t="b">
        <v>0</v>
      </c>
      <c r="H308" s="91" t="b">
        <v>0</v>
      </c>
      <c r="I308" s="91" t="b">
        <v>0</v>
      </c>
      <c r="J308" s="91" t="b">
        <v>0</v>
      </c>
      <c r="K308" s="91" t="b">
        <v>0</v>
      </c>
      <c r="L308" s="91" t="b">
        <v>0</v>
      </c>
    </row>
    <row r="309" spans="1:12" ht="15">
      <c r="A309" s="91" t="s">
        <v>900</v>
      </c>
      <c r="B309" s="91" t="s">
        <v>901</v>
      </c>
      <c r="C309" s="91">
        <v>2</v>
      </c>
      <c r="D309" s="134">
        <v>0.0130472133990832</v>
      </c>
      <c r="E309" s="134">
        <v>1.4471580313422192</v>
      </c>
      <c r="F309" s="91" t="s">
        <v>673</v>
      </c>
      <c r="G309" s="91" t="b">
        <v>0</v>
      </c>
      <c r="H309" s="91" t="b">
        <v>0</v>
      </c>
      <c r="I309" s="91" t="b">
        <v>0</v>
      </c>
      <c r="J309" s="91" t="b">
        <v>0</v>
      </c>
      <c r="K309" s="91" t="b">
        <v>0</v>
      </c>
      <c r="L309" s="91" t="b">
        <v>0</v>
      </c>
    </row>
    <row r="310" spans="1:12" ht="15">
      <c r="A310" s="91" t="s">
        <v>901</v>
      </c>
      <c r="B310" s="91" t="s">
        <v>995</v>
      </c>
      <c r="C310" s="91">
        <v>2</v>
      </c>
      <c r="D310" s="134">
        <v>0.0130472133990832</v>
      </c>
      <c r="E310" s="134">
        <v>1.4471580313422192</v>
      </c>
      <c r="F310" s="91" t="s">
        <v>673</v>
      </c>
      <c r="G310" s="91" t="b">
        <v>0</v>
      </c>
      <c r="H310" s="91" t="b">
        <v>0</v>
      </c>
      <c r="I310" s="91" t="b">
        <v>0</v>
      </c>
      <c r="J310" s="91" t="b">
        <v>0</v>
      </c>
      <c r="K310" s="91" t="b">
        <v>0</v>
      </c>
      <c r="L310"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1061</v>
      </c>
      <c r="B1" s="13" t="s">
        <v>34</v>
      </c>
    </row>
    <row r="2" spans="1:2" ht="15">
      <c r="A2" s="125" t="s">
        <v>221</v>
      </c>
      <c r="B2" s="85">
        <v>219</v>
      </c>
    </row>
    <row r="3" spans="1:2" ht="15">
      <c r="A3" s="125" t="s">
        <v>216</v>
      </c>
      <c r="B3" s="85">
        <v>58</v>
      </c>
    </row>
    <row r="4" spans="1:2" ht="15">
      <c r="A4" s="125" t="s">
        <v>224</v>
      </c>
      <c r="B4" s="85">
        <v>3</v>
      </c>
    </row>
    <row r="5" spans="1:2" ht="15">
      <c r="A5" s="125" t="s">
        <v>220</v>
      </c>
      <c r="B5" s="85">
        <v>1</v>
      </c>
    </row>
    <row r="6" spans="1:2" ht="15">
      <c r="A6" s="125" t="s">
        <v>217</v>
      </c>
      <c r="B6" s="85">
        <v>1</v>
      </c>
    </row>
    <row r="7" spans="1:2" ht="15">
      <c r="A7" s="125" t="s">
        <v>228</v>
      </c>
      <c r="B7" s="85">
        <v>0</v>
      </c>
    </row>
    <row r="8" spans="1:2" ht="15">
      <c r="A8" s="125" t="s">
        <v>219</v>
      </c>
      <c r="B8" s="85">
        <v>0</v>
      </c>
    </row>
    <row r="9" spans="1:2" ht="15">
      <c r="A9" s="125" t="s">
        <v>227</v>
      </c>
      <c r="B9" s="85">
        <v>0</v>
      </c>
    </row>
    <row r="10" spans="1:2" ht="15">
      <c r="A10" s="125" t="s">
        <v>223</v>
      </c>
      <c r="B10" s="85">
        <v>0</v>
      </c>
    </row>
    <row r="11" spans="1:2" ht="15">
      <c r="A11" s="125" t="s">
        <v>230</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1072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471</v>
      </c>
      <c r="AF2" s="13" t="s">
        <v>472</v>
      </c>
      <c r="AG2" s="13" t="s">
        <v>473</v>
      </c>
      <c r="AH2" s="13" t="s">
        <v>474</v>
      </c>
      <c r="AI2" s="13" t="s">
        <v>475</v>
      </c>
      <c r="AJ2" s="13" t="s">
        <v>476</v>
      </c>
      <c r="AK2" s="13" t="s">
        <v>477</v>
      </c>
      <c r="AL2" s="13" t="s">
        <v>478</v>
      </c>
      <c r="AM2" s="13" t="s">
        <v>479</v>
      </c>
      <c r="AN2" s="13" t="s">
        <v>480</v>
      </c>
      <c r="AO2" s="13" t="s">
        <v>481</v>
      </c>
      <c r="AP2" s="13" t="s">
        <v>482</v>
      </c>
      <c r="AQ2" s="13" t="s">
        <v>483</v>
      </c>
      <c r="AR2" s="13" t="s">
        <v>484</v>
      </c>
      <c r="AS2" s="13" t="s">
        <v>485</v>
      </c>
      <c r="AT2" s="13" t="s">
        <v>192</v>
      </c>
      <c r="AU2" s="13" t="s">
        <v>486</v>
      </c>
      <c r="AV2" s="13" t="s">
        <v>487</v>
      </c>
      <c r="AW2" s="13" t="s">
        <v>488</v>
      </c>
      <c r="AX2" s="13" t="s">
        <v>489</v>
      </c>
      <c r="AY2" s="13" t="s">
        <v>490</v>
      </c>
      <c r="AZ2" s="13" t="s">
        <v>491</v>
      </c>
      <c r="BA2" s="13" t="s">
        <v>681</v>
      </c>
      <c r="BB2" s="131" t="s">
        <v>848</v>
      </c>
      <c r="BC2" s="131" t="s">
        <v>850</v>
      </c>
      <c r="BD2" s="131" t="s">
        <v>851</v>
      </c>
      <c r="BE2" s="131" t="s">
        <v>853</v>
      </c>
      <c r="BF2" s="131" t="s">
        <v>855</v>
      </c>
      <c r="BG2" s="131" t="s">
        <v>860</v>
      </c>
      <c r="BH2" s="131" t="s">
        <v>863</v>
      </c>
      <c r="BI2" s="131" t="s">
        <v>876</v>
      </c>
      <c r="BJ2" s="131" t="s">
        <v>880</v>
      </c>
      <c r="BK2" s="131" t="s">
        <v>893</v>
      </c>
      <c r="BL2" s="131" t="s">
        <v>1049</v>
      </c>
      <c r="BM2" s="131" t="s">
        <v>1050</v>
      </c>
      <c r="BN2" s="131" t="s">
        <v>1051</v>
      </c>
      <c r="BO2" s="131" t="s">
        <v>1052</v>
      </c>
      <c r="BP2" s="131" t="s">
        <v>1053</v>
      </c>
      <c r="BQ2" s="131" t="s">
        <v>1054</v>
      </c>
      <c r="BR2" s="131" t="s">
        <v>1055</v>
      </c>
      <c r="BS2" s="131" t="s">
        <v>1056</v>
      </c>
      <c r="BT2" s="131" t="s">
        <v>1058</v>
      </c>
      <c r="BU2" s="3"/>
      <c r="BV2" s="3"/>
    </row>
    <row r="3" spans="1:74" ht="41.45" customHeight="1">
      <c r="A3" s="50" t="s">
        <v>212</v>
      </c>
      <c r="C3" s="53"/>
      <c r="D3" s="53" t="s">
        <v>64</v>
      </c>
      <c r="E3" s="54">
        <v>167.39877702555142</v>
      </c>
      <c r="F3" s="55">
        <v>99.95466885212313</v>
      </c>
      <c r="G3" s="112" t="s">
        <v>360</v>
      </c>
      <c r="H3" s="53"/>
      <c r="I3" s="57" t="s">
        <v>212</v>
      </c>
      <c r="J3" s="56"/>
      <c r="K3" s="56"/>
      <c r="L3" s="114" t="s">
        <v>613</v>
      </c>
      <c r="M3" s="59">
        <v>16.107360549095937</v>
      </c>
      <c r="N3" s="60">
        <v>8611.8740234375</v>
      </c>
      <c r="O3" s="60">
        <v>2982.0546875</v>
      </c>
      <c r="P3" s="58"/>
      <c r="Q3" s="61"/>
      <c r="R3" s="61"/>
      <c r="S3" s="51"/>
      <c r="T3" s="51">
        <v>1</v>
      </c>
      <c r="U3" s="51">
        <v>1</v>
      </c>
      <c r="V3" s="52">
        <v>0</v>
      </c>
      <c r="W3" s="52">
        <v>0</v>
      </c>
      <c r="X3" s="52">
        <v>0</v>
      </c>
      <c r="Y3" s="52">
        <v>0.999971</v>
      </c>
      <c r="Z3" s="52">
        <v>0</v>
      </c>
      <c r="AA3" s="52" t="s">
        <v>1060</v>
      </c>
      <c r="AB3" s="62">
        <v>3</v>
      </c>
      <c r="AC3" s="62"/>
      <c r="AD3" s="63"/>
      <c r="AE3" s="85" t="s">
        <v>492</v>
      </c>
      <c r="AF3" s="85">
        <v>385</v>
      </c>
      <c r="AG3" s="85">
        <v>264</v>
      </c>
      <c r="AH3" s="85">
        <v>2343</v>
      </c>
      <c r="AI3" s="85">
        <v>92</v>
      </c>
      <c r="AJ3" s="85"/>
      <c r="AK3" s="85" t="s">
        <v>511</v>
      </c>
      <c r="AL3" s="85" t="s">
        <v>530</v>
      </c>
      <c r="AM3" s="85"/>
      <c r="AN3" s="85"/>
      <c r="AO3" s="87">
        <v>41604.06144675926</v>
      </c>
      <c r="AP3" s="89" t="s">
        <v>561</v>
      </c>
      <c r="AQ3" s="85" t="b">
        <v>0</v>
      </c>
      <c r="AR3" s="85" t="b">
        <v>0</v>
      </c>
      <c r="AS3" s="85" t="b">
        <v>1</v>
      </c>
      <c r="AT3" s="85" t="s">
        <v>461</v>
      </c>
      <c r="AU3" s="85">
        <v>2</v>
      </c>
      <c r="AV3" s="89" t="s">
        <v>579</v>
      </c>
      <c r="AW3" s="85" t="b">
        <v>0</v>
      </c>
      <c r="AX3" s="85" t="s">
        <v>593</v>
      </c>
      <c r="AY3" s="89" t="s">
        <v>594</v>
      </c>
      <c r="AZ3" s="85" t="s">
        <v>66</v>
      </c>
      <c r="BA3" s="85" t="str">
        <f>REPLACE(INDEX(GroupVertices[Group],MATCH(Vertices[[#This Row],[Vertex]],GroupVertices[Vertex],0)),1,1,"")</f>
        <v>5</v>
      </c>
      <c r="BB3" s="51" t="s">
        <v>274</v>
      </c>
      <c r="BC3" s="51" t="s">
        <v>274</v>
      </c>
      <c r="BD3" s="51" t="s">
        <v>302</v>
      </c>
      <c r="BE3" s="51" t="s">
        <v>302</v>
      </c>
      <c r="BF3" s="51" t="s">
        <v>307</v>
      </c>
      <c r="BG3" s="51" t="s">
        <v>307</v>
      </c>
      <c r="BH3" s="132" t="s">
        <v>864</v>
      </c>
      <c r="BI3" s="132" t="s">
        <v>864</v>
      </c>
      <c r="BJ3" s="132" t="s">
        <v>881</v>
      </c>
      <c r="BK3" s="132" t="s">
        <v>881</v>
      </c>
      <c r="BL3" s="132">
        <v>0</v>
      </c>
      <c r="BM3" s="135">
        <v>0</v>
      </c>
      <c r="BN3" s="132">
        <v>0</v>
      </c>
      <c r="BO3" s="135">
        <v>0</v>
      </c>
      <c r="BP3" s="132">
        <v>0</v>
      </c>
      <c r="BQ3" s="135">
        <v>0</v>
      </c>
      <c r="BR3" s="132">
        <v>6</v>
      </c>
      <c r="BS3" s="135">
        <v>100</v>
      </c>
      <c r="BT3" s="132">
        <v>6</v>
      </c>
      <c r="BU3" s="3"/>
      <c r="BV3" s="3"/>
    </row>
    <row r="4" spans="1:77" ht="41.45" customHeight="1">
      <c r="A4" s="14" t="s">
        <v>213</v>
      </c>
      <c r="C4" s="15"/>
      <c r="D4" s="15" t="s">
        <v>64</v>
      </c>
      <c r="E4" s="93">
        <v>231.08604498798866</v>
      </c>
      <c r="F4" s="81">
        <v>99.41991497208421</v>
      </c>
      <c r="G4" s="112" t="s">
        <v>361</v>
      </c>
      <c r="H4" s="15"/>
      <c r="I4" s="16" t="s">
        <v>213</v>
      </c>
      <c r="J4" s="66"/>
      <c r="K4" s="66"/>
      <c r="L4" s="114" t="s">
        <v>614</v>
      </c>
      <c r="M4" s="94">
        <v>194.32300363673616</v>
      </c>
      <c r="N4" s="95">
        <v>8015.767578125</v>
      </c>
      <c r="O4" s="95">
        <v>8287.40625</v>
      </c>
      <c r="P4" s="77"/>
      <c r="Q4" s="96"/>
      <c r="R4" s="96"/>
      <c r="S4" s="97"/>
      <c r="T4" s="51">
        <v>0</v>
      </c>
      <c r="U4" s="51">
        <v>2</v>
      </c>
      <c r="V4" s="52">
        <v>0</v>
      </c>
      <c r="W4" s="52">
        <v>0.03125</v>
      </c>
      <c r="X4" s="52">
        <v>0.061919</v>
      </c>
      <c r="Y4" s="52">
        <v>0.759001</v>
      </c>
      <c r="Z4" s="52">
        <v>0.5</v>
      </c>
      <c r="AA4" s="52">
        <v>0</v>
      </c>
      <c r="AB4" s="82">
        <v>4</v>
      </c>
      <c r="AC4" s="82"/>
      <c r="AD4" s="98"/>
      <c r="AE4" s="85" t="s">
        <v>493</v>
      </c>
      <c r="AF4" s="85">
        <v>1848</v>
      </c>
      <c r="AG4" s="85">
        <v>960</v>
      </c>
      <c r="AH4" s="85">
        <v>3049</v>
      </c>
      <c r="AI4" s="85">
        <v>505</v>
      </c>
      <c r="AJ4" s="85"/>
      <c r="AK4" s="85" t="s">
        <v>512</v>
      </c>
      <c r="AL4" s="85"/>
      <c r="AM4" s="89" t="s">
        <v>546</v>
      </c>
      <c r="AN4" s="85"/>
      <c r="AO4" s="87">
        <v>40191.84930555556</v>
      </c>
      <c r="AP4" s="89" t="s">
        <v>562</v>
      </c>
      <c r="AQ4" s="85" t="b">
        <v>0</v>
      </c>
      <c r="AR4" s="85" t="b">
        <v>0</v>
      </c>
      <c r="AS4" s="85" t="b">
        <v>1</v>
      </c>
      <c r="AT4" s="85" t="s">
        <v>461</v>
      </c>
      <c r="AU4" s="85">
        <v>147</v>
      </c>
      <c r="AV4" s="89" t="s">
        <v>580</v>
      </c>
      <c r="AW4" s="85" t="b">
        <v>0</v>
      </c>
      <c r="AX4" s="85" t="s">
        <v>593</v>
      </c>
      <c r="AY4" s="89" t="s">
        <v>595</v>
      </c>
      <c r="AZ4" s="85" t="s">
        <v>66</v>
      </c>
      <c r="BA4" s="85" t="str">
        <f>REPLACE(INDEX(GroupVertices[Group],MATCH(Vertices[[#This Row],[Vertex]],GroupVertices[Vertex],0)),1,1,"")</f>
        <v>2</v>
      </c>
      <c r="BB4" s="51"/>
      <c r="BC4" s="51"/>
      <c r="BD4" s="51"/>
      <c r="BE4" s="51"/>
      <c r="BF4" s="51" t="s">
        <v>308</v>
      </c>
      <c r="BG4" s="51" t="s">
        <v>308</v>
      </c>
      <c r="BH4" s="132" t="s">
        <v>865</v>
      </c>
      <c r="BI4" s="132" t="s">
        <v>865</v>
      </c>
      <c r="BJ4" s="132" t="s">
        <v>882</v>
      </c>
      <c r="BK4" s="132" t="s">
        <v>882</v>
      </c>
      <c r="BL4" s="132">
        <v>0</v>
      </c>
      <c r="BM4" s="135">
        <v>0</v>
      </c>
      <c r="BN4" s="132">
        <v>0</v>
      </c>
      <c r="BO4" s="135">
        <v>0</v>
      </c>
      <c r="BP4" s="132">
        <v>0</v>
      </c>
      <c r="BQ4" s="135">
        <v>0</v>
      </c>
      <c r="BR4" s="132">
        <v>20</v>
      </c>
      <c r="BS4" s="135">
        <v>100</v>
      </c>
      <c r="BT4" s="132">
        <v>20</v>
      </c>
      <c r="BU4" s="2"/>
      <c r="BV4" s="3"/>
      <c r="BW4" s="3"/>
      <c r="BX4" s="3"/>
      <c r="BY4" s="3"/>
    </row>
    <row r="5" spans="1:77" ht="41.45" customHeight="1">
      <c r="A5" s="14" t="s">
        <v>224</v>
      </c>
      <c r="C5" s="15"/>
      <c r="D5" s="15" t="s">
        <v>64</v>
      </c>
      <c r="E5" s="93">
        <v>540.6464293513868</v>
      </c>
      <c r="F5" s="81">
        <v>96.8206730522973</v>
      </c>
      <c r="G5" s="112" t="s">
        <v>585</v>
      </c>
      <c r="H5" s="15"/>
      <c r="I5" s="16" t="s">
        <v>224</v>
      </c>
      <c r="J5" s="66"/>
      <c r="K5" s="66"/>
      <c r="L5" s="114" t="s">
        <v>615</v>
      </c>
      <c r="M5" s="94">
        <v>1060.5636941043897</v>
      </c>
      <c r="N5" s="95">
        <v>8015.767578125</v>
      </c>
      <c r="O5" s="95">
        <v>5570.03125</v>
      </c>
      <c r="P5" s="77"/>
      <c r="Q5" s="96"/>
      <c r="R5" s="96"/>
      <c r="S5" s="97"/>
      <c r="T5" s="51">
        <v>4</v>
      </c>
      <c r="U5" s="51">
        <v>0</v>
      </c>
      <c r="V5" s="52">
        <v>3</v>
      </c>
      <c r="W5" s="52">
        <v>0.033333</v>
      </c>
      <c r="X5" s="52">
        <v>0.086186</v>
      </c>
      <c r="Y5" s="52">
        <v>1.407519</v>
      </c>
      <c r="Z5" s="52">
        <v>0.3333333333333333</v>
      </c>
      <c r="AA5" s="52">
        <v>0</v>
      </c>
      <c r="AB5" s="82">
        <v>5</v>
      </c>
      <c r="AC5" s="82"/>
      <c r="AD5" s="98"/>
      <c r="AE5" s="85" t="s">
        <v>494</v>
      </c>
      <c r="AF5" s="85">
        <v>2774</v>
      </c>
      <c r="AG5" s="85">
        <v>4343</v>
      </c>
      <c r="AH5" s="85">
        <v>25135</v>
      </c>
      <c r="AI5" s="85">
        <v>5521</v>
      </c>
      <c r="AJ5" s="85"/>
      <c r="AK5" s="85" t="s">
        <v>513</v>
      </c>
      <c r="AL5" s="85" t="s">
        <v>531</v>
      </c>
      <c r="AM5" s="89" t="s">
        <v>547</v>
      </c>
      <c r="AN5" s="85"/>
      <c r="AO5" s="87">
        <v>39623.5409375</v>
      </c>
      <c r="AP5" s="89" t="s">
        <v>563</v>
      </c>
      <c r="AQ5" s="85" t="b">
        <v>1</v>
      </c>
      <c r="AR5" s="85" t="b">
        <v>0</v>
      </c>
      <c r="AS5" s="85" t="b">
        <v>0</v>
      </c>
      <c r="AT5" s="85"/>
      <c r="AU5" s="85">
        <v>415</v>
      </c>
      <c r="AV5" s="89" t="s">
        <v>581</v>
      </c>
      <c r="AW5" s="85" t="b">
        <v>0</v>
      </c>
      <c r="AX5" s="85" t="s">
        <v>593</v>
      </c>
      <c r="AY5" s="89" t="s">
        <v>596</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221</v>
      </c>
      <c r="C6" s="15"/>
      <c r="D6" s="15" t="s">
        <v>64</v>
      </c>
      <c r="E6" s="93">
        <v>298.982528936449</v>
      </c>
      <c r="F6" s="81">
        <v>98.84981816319213</v>
      </c>
      <c r="G6" s="112" t="s">
        <v>370</v>
      </c>
      <c r="H6" s="15"/>
      <c r="I6" s="16" t="s">
        <v>221</v>
      </c>
      <c r="J6" s="66"/>
      <c r="K6" s="66"/>
      <c r="L6" s="114" t="s">
        <v>616</v>
      </c>
      <c r="M6" s="94">
        <v>384.31726681350204</v>
      </c>
      <c r="N6" s="95">
        <v>2083.8232421875</v>
      </c>
      <c r="O6" s="95">
        <v>5058.50048828125</v>
      </c>
      <c r="P6" s="77"/>
      <c r="Q6" s="96"/>
      <c r="R6" s="96"/>
      <c r="S6" s="97"/>
      <c r="T6" s="51">
        <v>10</v>
      </c>
      <c r="U6" s="51">
        <v>9</v>
      </c>
      <c r="V6" s="52">
        <v>219</v>
      </c>
      <c r="W6" s="52">
        <v>0.055556</v>
      </c>
      <c r="X6" s="52">
        <v>0.206948</v>
      </c>
      <c r="Y6" s="52">
        <v>5.468938</v>
      </c>
      <c r="Z6" s="52">
        <v>0.027472527472527472</v>
      </c>
      <c r="AA6" s="52">
        <v>0.21428571428571427</v>
      </c>
      <c r="AB6" s="82">
        <v>6</v>
      </c>
      <c r="AC6" s="82"/>
      <c r="AD6" s="98"/>
      <c r="AE6" s="85" t="s">
        <v>495</v>
      </c>
      <c r="AF6" s="85">
        <v>1836</v>
      </c>
      <c r="AG6" s="85">
        <v>1702</v>
      </c>
      <c r="AH6" s="85">
        <v>6993</v>
      </c>
      <c r="AI6" s="85">
        <v>1319</v>
      </c>
      <c r="AJ6" s="85"/>
      <c r="AK6" s="85" t="s">
        <v>514</v>
      </c>
      <c r="AL6" s="85" t="s">
        <v>531</v>
      </c>
      <c r="AM6" s="89" t="s">
        <v>548</v>
      </c>
      <c r="AN6" s="85"/>
      <c r="AO6" s="87">
        <v>40116.80756944444</v>
      </c>
      <c r="AP6" s="89" t="s">
        <v>564</v>
      </c>
      <c r="AQ6" s="85" t="b">
        <v>1</v>
      </c>
      <c r="AR6" s="85" t="b">
        <v>0</v>
      </c>
      <c r="AS6" s="85" t="b">
        <v>1</v>
      </c>
      <c r="AT6" s="85" t="s">
        <v>461</v>
      </c>
      <c r="AU6" s="85">
        <v>230</v>
      </c>
      <c r="AV6" s="89" t="s">
        <v>581</v>
      </c>
      <c r="AW6" s="85" t="b">
        <v>0</v>
      </c>
      <c r="AX6" s="85" t="s">
        <v>593</v>
      </c>
      <c r="AY6" s="89" t="s">
        <v>597</v>
      </c>
      <c r="AZ6" s="85" t="s">
        <v>66</v>
      </c>
      <c r="BA6" s="85" t="str">
        <f>REPLACE(INDEX(GroupVertices[Group],MATCH(Vertices[[#This Row],[Vertex]],GroupVertices[Vertex],0)),1,1,"")</f>
        <v>1</v>
      </c>
      <c r="BB6" s="51" t="s">
        <v>849</v>
      </c>
      <c r="BC6" s="51" t="s">
        <v>849</v>
      </c>
      <c r="BD6" s="51" t="s">
        <v>852</v>
      </c>
      <c r="BE6" s="51" t="s">
        <v>854</v>
      </c>
      <c r="BF6" s="51" t="s">
        <v>856</v>
      </c>
      <c r="BG6" s="51" t="s">
        <v>861</v>
      </c>
      <c r="BH6" s="132" t="s">
        <v>866</v>
      </c>
      <c r="BI6" s="132" t="s">
        <v>877</v>
      </c>
      <c r="BJ6" s="132" t="s">
        <v>883</v>
      </c>
      <c r="BK6" s="132" t="s">
        <v>894</v>
      </c>
      <c r="BL6" s="132">
        <v>37</v>
      </c>
      <c r="BM6" s="135">
        <v>3.7525354969574036</v>
      </c>
      <c r="BN6" s="132">
        <v>5</v>
      </c>
      <c r="BO6" s="135">
        <v>0.5070993914807302</v>
      </c>
      <c r="BP6" s="132">
        <v>0</v>
      </c>
      <c r="BQ6" s="135">
        <v>0</v>
      </c>
      <c r="BR6" s="132">
        <v>944</v>
      </c>
      <c r="BS6" s="135">
        <v>95.74036511156187</v>
      </c>
      <c r="BT6" s="132">
        <v>986</v>
      </c>
      <c r="BU6" s="2"/>
      <c r="BV6" s="3"/>
      <c r="BW6" s="3"/>
      <c r="BX6" s="3"/>
      <c r="BY6" s="3"/>
    </row>
    <row r="7" spans="1:77" ht="41.45" customHeight="1">
      <c r="A7" s="14" t="s">
        <v>214</v>
      </c>
      <c r="C7" s="15"/>
      <c r="D7" s="15" t="s">
        <v>64</v>
      </c>
      <c r="E7" s="93">
        <v>199.79143917886</v>
      </c>
      <c r="F7" s="81">
        <v>99.68268196486196</v>
      </c>
      <c r="G7" s="112" t="s">
        <v>362</v>
      </c>
      <c r="H7" s="15"/>
      <c r="I7" s="16" t="s">
        <v>214</v>
      </c>
      <c r="J7" s="66"/>
      <c r="K7" s="66"/>
      <c r="L7" s="114" t="s">
        <v>617</v>
      </c>
      <c r="M7" s="94">
        <v>106.75152384367156</v>
      </c>
      <c r="N7" s="95">
        <v>293.4847412109375</v>
      </c>
      <c r="O7" s="95">
        <v>2751.661376953125</v>
      </c>
      <c r="P7" s="77"/>
      <c r="Q7" s="96"/>
      <c r="R7" s="96"/>
      <c r="S7" s="97"/>
      <c r="T7" s="51">
        <v>0</v>
      </c>
      <c r="U7" s="51">
        <v>1</v>
      </c>
      <c r="V7" s="52">
        <v>0</v>
      </c>
      <c r="W7" s="52">
        <v>0.030303</v>
      </c>
      <c r="X7" s="52">
        <v>0.043714</v>
      </c>
      <c r="Y7" s="52">
        <v>0.459905</v>
      </c>
      <c r="Z7" s="52">
        <v>0</v>
      </c>
      <c r="AA7" s="52">
        <v>0</v>
      </c>
      <c r="AB7" s="82">
        <v>7</v>
      </c>
      <c r="AC7" s="82"/>
      <c r="AD7" s="98"/>
      <c r="AE7" s="85" t="s">
        <v>496</v>
      </c>
      <c r="AF7" s="85">
        <v>360</v>
      </c>
      <c r="AG7" s="85">
        <v>618</v>
      </c>
      <c r="AH7" s="85">
        <v>1365</v>
      </c>
      <c r="AI7" s="85">
        <v>102</v>
      </c>
      <c r="AJ7" s="85"/>
      <c r="AK7" s="85" t="s">
        <v>515</v>
      </c>
      <c r="AL7" s="85" t="s">
        <v>532</v>
      </c>
      <c r="AM7" s="89" t="s">
        <v>549</v>
      </c>
      <c r="AN7" s="85"/>
      <c r="AO7" s="87">
        <v>41764.882256944446</v>
      </c>
      <c r="AP7" s="89" t="s">
        <v>565</v>
      </c>
      <c r="AQ7" s="85" t="b">
        <v>0</v>
      </c>
      <c r="AR7" s="85" t="b">
        <v>0</v>
      </c>
      <c r="AS7" s="85" t="b">
        <v>0</v>
      </c>
      <c r="AT7" s="85" t="s">
        <v>461</v>
      </c>
      <c r="AU7" s="85">
        <v>64</v>
      </c>
      <c r="AV7" s="89" t="s">
        <v>581</v>
      </c>
      <c r="AW7" s="85" t="b">
        <v>0</v>
      </c>
      <c r="AX7" s="85" t="s">
        <v>593</v>
      </c>
      <c r="AY7" s="89" t="s">
        <v>598</v>
      </c>
      <c r="AZ7" s="85" t="s">
        <v>66</v>
      </c>
      <c r="BA7" s="85" t="str">
        <f>REPLACE(INDEX(GroupVertices[Group],MATCH(Vertices[[#This Row],[Vertex]],GroupVertices[Vertex],0)),1,1,"")</f>
        <v>1</v>
      </c>
      <c r="BB7" s="51" t="s">
        <v>275</v>
      </c>
      <c r="BC7" s="51" t="s">
        <v>275</v>
      </c>
      <c r="BD7" s="51" t="s">
        <v>302</v>
      </c>
      <c r="BE7" s="51" t="s">
        <v>302</v>
      </c>
      <c r="BF7" s="51" t="s">
        <v>309</v>
      </c>
      <c r="BG7" s="51" t="s">
        <v>309</v>
      </c>
      <c r="BH7" s="132" t="s">
        <v>867</v>
      </c>
      <c r="BI7" s="132" t="s">
        <v>867</v>
      </c>
      <c r="BJ7" s="132" t="s">
        <v>884</v>
      </c>
      <c r="BK7" s="132" t="s">
        <v>884</v>
      </c>
      <c r="BL7" s="132">
        <v>0</v>
      </c>
      <c r="BM7" s="135">
        <v>0</v>
      </c>
      <c r="BN7" s="132">
        <v>0</v>
      </c>
      <c r="BO7" s="135">
        <v>0</v>
      </c>
      <c r="BP7" s="132">
        <v>0</v>
      </c>
      <c r="BQ7" s="135">
        <v>0</v>
      </c>
      <c r="BR7" s="132">
        <v>24</v>
      </c>
      <c r="BS7" s="135">
        <v>100</v>
      </c>
      <c r="BT7" s="132">
        <v>24</v>
      </c>
      <c r="BU7" s="2"/>
      <c r="BV7" s="3"/>
      <c r="BW7" s="3"/>
      <c r="BX7" s="3"/>
      <c r="BY7" s="3"/>
    </row>
    <row r="8" spans="1:77" ht="41.45" customHeight="1">
      <c r="A8" s="14" t="s">
        <v>215</v>
      </c>
      <c r="C8" s="15"/>
      <c r="D8" s="15" t="s">
        <v>64</v>
      </c>
      <c r="E8" s="93">
        <v>567.0912863070539</v>
      </c>
      <c r="F8" s="81">
        <v>96.59862726015469</v>
      </c>
      <c r="G8" s="112" t="s">
        <v>363</v>
      </c>
      <c r="H8" s="15"/>
      <c r="I8" s="16" t="s">
        <v>215</v>
      </c>
      <c r="J8" s="66"/>
      <c r="K8" s="66"/>
      <c r="L8" s="114" t="s">
        <v>618</v>
      </c>
      <c r="M8" s="94">
        <v>1134.5641550991138</v>
      </c>
      <c r="N8" s="95">
        <v>1740.2254638671875</v>
      </c>
      <c r="O8" s="95">
        <v>659.404541015625</v>
      </c>
      <c r="P8" s="77"/>
      <c r="Q8" s="96"/>
      <c r="R8" s="96"/>
      <c r="S8" s="97"/>
      <c r="T8" s="51">
        <v>0</v>
      </c>
      <c r="U8" s="51">
        <v>1</v>
      </c>
      <c r="V8" s="52">
        <v>0</v>
      </c>
      <c r="W8" s="52">
        <v>0.030303</v>
      </c>
      <c r="X8" s="52">
        <v>0.043714</v>
      </c>
      <c r="Y8" s="52">
        <v>0.459905</v>
      </c>
      <c r="Z8" s="52">
        <v>0</v>
      </c>
      <c r="AA8" s="52">
        <v>0</v>
      </c>
      <c r="AB8" s="82">
        <v>8</v>
      </c>
      <c r="AC8" s="82"/>
      <c r="AD8" s="98"/>
      <c r="AE8" s="85" t="s">
        <v>497</v>
      </c>
      <c r="AF8" s="85">
        <v>13</v>
      </c>
      <c r="AG8" s="85">
        <v>4632</v>
      </c>
      <c r="AH8" s="85">
        <v>625517</v>
      </c>
      <c r="AI8" s="85">
        <v>37</v>
      </c>
      <c r="AJ8" s="85"/>
      <c r="AK8" s="85" t="s">
        <v>516</v>
      </c>
      <c r="AL8" s="85" t="s">
        <v>533</v>
      </c>
      <c r="AM8" s="85"/>
      <c r="AN8" s="85"/>
      <c r="AO8" s="87">
        <v>42520.19642361111</v>
      </c>
      <c r="AP8" s="89" t="s">
        <v>566</v>
      </c>
      <c r="AQ8" s="85" t="b">
        <v>1</v>
      </c>
      <c r="AR8" s="85" t="b">
        <v>0</v>
      </c>
      <c r="AS8" s="85" t="b">
        <v>1</v>
      </c>
      <c r="AT8" s="85" t="s">
        <v>461</v>
      </c>
      <c r="AU8" s="85">
        <v>4653</v>
      </c>
      <c r="AV8" s="85"/>
      <c r="AW8" s="85" t="b">
        <v>0</v>
      </c>
      <c r="AX8" s="85" t="s">
        <v>593</v>
      </c>
      <c r="AY8" s="89" t="s">
        <v>599</v>
      </c>
      <c r="AZ8" s="85" t="s">
        <v>66</v>
      </c>
      <c r="BA8" s="85" t="str">
        <f>REPLACE(INDEX(GroupVertices[Group],MATCH(Vertices[[#This Row],[Vertex]],GroupVertices[Vertex],0)),1,1,"")</f>
        <v>1</v>
      </c>
      <c r="BB8" s="51"/>
      <c r="BC8" s="51"/>
      <c r="BD8" s="51"/>
      <c r="BE8" s="51"/>
      <c r="BF8" s="51" t="s">
        <v>310</v>
      </c>
      <c r="BG8" s="51" t="s">
        <v>310</v>
      </c>
      <c r="BH8" s="132" t="s">
        <v>868</v>
      </c>
      <c r="BI8" s="132" t="s">
        <v>868</v>
      </c>
      <c r="BJ8" s="132" t="s">
        <v>885</v>
      </c>
      <c r="BK8" s="132" t="s">
        <v>885</v>
      </c>
      <c r="BL8" s="132">
        <v>3</v>
      </c>
      <c r="BM8" s="135">
        <v>13.043478260869565</v>
      </c>
      <c r="BN8" s="132">
        <v>0</v>
      </c>
      <c r="BO8" s="135">
        <v>0</v>
      </c>
      <c r="BP8" s="132">
        <v>0</v>
      </c>
      <c r="BQ8" s="135">
        <v>0</v>
      </c>
      <c r="BR8" s="132">
        <v>20</v>
      </c>
      <c r="BS8" s="135">
        <v>86.95652173913044</v>
      </c>
      <c r="BT8" s="132">
        <v>23</v>
      </c>
      <c r="BU8" s="2"/>
      <c r="BV8" s="3"/>
      <c r="BW8" s="3"/>
      <c r="BX8" s="3"/>
      <c r="BY8" s="3"/>
    </row>
    <row r="9" spans="1:77" ht="41.45" customHeight="1">
      <c r="A9" s="14" t="s">
        <v>216</v>
      </c>
      <c r="C9" s="15"/>
      <c r="D9" s="15" t="s">
        <v>64</v>
      </c>
      <c r="E9" s="93">
        <v>1000</v>
      </c>
      <c r="F9" s="81">
        <v>92.96368386006249</v>
      </c>
      <c r="G9" s="112" t="s">
        <v>364</v>
      </c>
      <c r="H9" s="15"/>
      <c r="I9" s="16" t="s">
        <v>216</v>
      </c>
      <c r="J9" s="66"/>
      <c r="K9" s="66"/>
      <c r="L9" s="114" t="s">
        <v>619</v>
      </c>
      <c r="M9" s="94">
        <v>2345.969625569841</v>
      </c>
      <c r="N9" s="95">
        <v>5046.603515625</v>
      </c>
      <c r="O9" s="95">
        <v>6293.48828125</v>
      </c>
      <c r="P9" s="77"/>
      <c r="Q9" s="96"/>
      <c r="R9" s="96"/>
      <c r="S9" s="97"/>
      <c r="T9" s="51">
        <v>0</v>
      </c>
      <c r="U9" s="51">
        <v>3</v>
      </c>
      <c r="V9" s="52">
        <v>58</v>
      </c>
      <c r="W9" s="52">
        <v>0.034483</v>
      </c>
      <c r="X9" s="52">
        <v>0.047997</v>
      </c>
      <c r="Y9" s="52">
        <v>1.379225</v>
      </c>
      <c r="Z9" s="52">
        <v>0</v>
      </c>
      <c r="AA9" s="52">
        <v>0</v>
      </c>
      <c r="AB9" s="82">
        <v>9</v>
      </c>
      <c r="AC9" s="82"/>
      <c r="AD9" s="98"/>
      <c r="AE9" s="85" t="s">
        <v>498</v>
      </c>
      <c r="AF9" s="85">
        <v>581</v>
      </c>
      <c r="AG9" s="85">
        <v>9363</v>
      </c>
      <c r="AH9" s="85">
        <v>8192</v>
      </c>
      <c r="AI9" s="85">
        <v>65</v>
      </c>
      <c r="AJ9" s="85"/>
      <c r="AK9" s="85" t="s">
        <v>517</v>
      </c>
      <c r="AL9" s="85" t="s">
        <v>534</v>
      </c>
      <c r="AM9" s="89" t="s">
        <v>550</v>
      </c>
      <c r="AN9" s="85"/>
      <c r="AO9" s="87">
        <v>40155.51542824074</v>
      </c>
      <c r="AP9" s="89" t="s">
        <v>567</v>
      </c>
      <c r="AQ9" s="85" t="b">
        <v>0</v>
      </c>
      <c r="AR9" s="85" t="b">
        <v>0</v>
      </c>
      <c r="AS9" s="85" t="b">
        <v>0</v>
      </c>
      <c r="AT9" s="85" t="s">
        <v>461</v>
      </c>
      <c r="AU9" s="85">
        <v>487</v>
      </c>
      <c r="AV9" s="89" t="s">
        <v>582</v>
      </c>
      <c r="AW9" s="85" t="b">
        <v>0</v>
      </c>
      <c r="AX9" s="85" t="s">
        <v>593</v>
      </c>
      <c r="AY9" s="89" t="s">
        <v>600</v>
      </c>
      <c r="AZ9" s="85" t="s">
        <v>66</v>
      </c>
      <c r="BA9" s="85" t="str">
        <f>REPLACE(INDEX(GroupVertices[Group],MATCH(Vertices[[#This Row],[Vertex]],GroupVertices[Vertex],0)),1,1,"")</f>
        <v>4</v>
      </c>
      <c r="BB9" s="51" t="s">
        <v>276</v>
      </c>
      <c r="BC9" s="51" t="s">
        <v>276</v>
      </c>
      <c r="BD9" s="51" t="s">
        <v>303</v>
      </c>
      <c r="BE9" s="51" t="s">
        <v>303</v>
      </c>
      <c r="BF9" s="51" t="s">
        <v>311</v>
      </c>
      <c r="BG9" s="51" t="s">
        <v>311</v>
      </c>
      <c r="BH9" s="132" t="s">
        <v>869</v>
      </c>
      <c r="BI9" s="132" t="s">
        <v>869</v>
      </c>
      <c r="BJ9" s="132" t="s">
        <v>886</v>
      </c>
      <c r="BK9" s="132" t="s">
        <v>886</v>
      </c>
      <c r="BL9" s="132">
        <v>0</v>
      </c>
      <c r="BM9" s="135">
        <v>0</v>
      </c>
      <c r="BN9" s="132">
        <v>0</v>
      </c>
      <c r="BO9" s="135">
        <v>0</v>
      </c>
      <c r="BP9" s="132">
        <v>0</v>
      </c>
      <c r="BQ9" s="135">
        <v>0</v>
      </c>
      <c r="BR9" s="132">
        <v>13</v>
      </c>
      <c r="BS9" s="135">
        <v>100</v>
      </c>
      <c r="BT9" s="132">
        <v>13</v>
      </c>
      <c r="BU9" s="2"/>
      <c r="BV9" s="3"/>
      <c r="BW9" s="3"/>
      <c r="BX9" s="3"/>
      <c r="BY9" s="3"/>
    </row>
    <row r="10" spans="1:77" ht="41.45" customHeight="1">
      <c r="A10" s="14" t="s">
        <v>225</v>
      </c>
      <c r="C10" s="15"/>
      <c r="D10" s="15" t="s">
        <v>64</v>
      </c>
      <c r="E10" s="93">
        <v>540.5549246560385</v>
      </c>
      <c r="F10" s="81">
        <v>96.82144137683758</v>
      </c>
      <c r="G10" s="112" t="s">
        <v>586</v>
      </c>
      <c r="H10" s="15"/>
      <c r="I10" s="16" t="s">
        <v>225</v>
      </c>
      <c r="J10" s="66"/>
      <c r="K10" s="66"/>
      <c r="L10" s="114" t="s">
        <v>620</v>
      </c>
      <c r="M10" s="94">
        <v>1060.3076371459304</v>
      </c>
      <c r="N10" s="95">
        <v>6498.70068359375</v>
      </c>
      <c r="O10" s="95">
        <v>8528.55859375</v>
      </c>
      <c r="P10" s="77"/>
      <c r="Q10" s="96"/>
      <c r="R10" s="96"/>
      <c r="S10" s="97"/>
      <c r="T10" s="51">
        <v>1</v>
      </c>
      <c r="U10" s="51">
        <v>0</v>
      </c>
      <c r="V10" s="52">
        <v>0</v>
      </c>
      <c r="W10" s="52">
        <v>0.022727</v>
      </c>
      <c r="X10" s="52">
        <v>0.010138</v>
      </c>
      <c r="Y10" s="52">
        <v>0.540779</v>
      </c>
      <c r="Z10" s="52">
        <v>0</v>
      </c>
      <c r="AA10" s="52">
        <v>0</v>
      </c>
      <c r="AB10" s="82">
        <v>10</v>
      </c>
      <c r="AC10" s="82"/>
      <c r="AD10" s="98"/>
      <c r="AE10" s="85" t="s">
        <v>499</v>
      </c>
      <c r="AF10" s="85">
        <v>721</v>
      </c>
      <c r="AG10" s="85">
        <v>4342</v>
      </c>
      <c r="AH10" s="85">
        <v>5574</v>
      </c>
      <c r="AI10" s="85">
        <v>0</v>
      </c>
      <c r="AJ10" s="85"/>
      <c r="AK10" s="85" t="s">
        <v>518</v>
      </c>
      <c r="AL10" s="85" t="s">
        <v>535</v>
      </c>
      <c r="AM10" s="89" t="s">
        <v>551</v>
      </c>
      <c r="AN10" s="85"/>
      <c r="AO10" s="87">
        <v>42331.11236111111</v>
      </c>
      <c r="AP10" s="85"/>
      <c r="AQ10" s="85" t="b">
        <v>0</v>
      </c>
      <c r="AR10" s="85" t="b">
        <v>0</v>
      </c>
      <c r="AS10" s="85" t="b">
        <v>0</v>
      </c>
      <c r="AT10" s="85"/>
      <c r="AU10" s="85">
        <v>21</v>
      </c>
      <c r="AV10" s="89" t="s">
        <v>581</v>
      </c>
      <c r="AW10" s="85" t="b">
        <v>0</v>
      </c>
      <c r="AX10" s="85" t="s">
        <v>593</v>
      </c>
      <c r="AY10" s="89" t="s">
        <v>601</v>
      </c>
      <c r="AZ10" s="85" t="s">
        <v>65</v>
      </c>
      <c r="BA10" s="85" t="str">
        <f>REPLACE(INDEX(GroupVertices[Group],MATCH(Vertices[[#This Row],[Vertex]],GroupVertices[Vertex],0)),1,1,"")</f>
        <v>4</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226</v>
      </c>
      <c r="C11" s="15"/>
      <c r="D11" s="15" t="s">
        <v>64</v>
      </c>
      <c r="E11" s="93">
        <v>337.4145009827473</v>
      </c>
      <c r="F11" s="81">
        <v>98.52712185627209</v>
      </c>
      <c r="G11" s="112" t="s">
        <v>587</v>
      </c>
      <c r="H11" s="15"/>
      <c r="I11" s="16" t="s">
        <v>226</v>
      </c>
      <c r="J11" s="66"/>
      <c r="K11" s="66"/>
      <c r="L11" s="114" t="s">
        <v>621</v>
      </c>
      <c r="M11" s="94">
        <v>491.8611893663884</v>
      </c>
      <c r="N11" s="95">
        <v>5046.603515625</v>
      </c>
      <c r="O11" s="95">
        <v>8528.55859375</v>
      </c>
      <c r="P11" s="77"/>
      <c r="Q11" s="96"/>
      <c r="R11" s="96"/>
      <c r="S11" s="97"/>
      <c r="T11" s="51">
        <v>1</v>
      </c>
      <c r="U11" s="51">
        <v>0</v>
      </c>
      <c r="V11" s="52">
        <v>0</v>
      </c>
      <c r="W11" s="52">
        <v>0.022727</v>
      </c>
      <c r="X11" s="52">
        <v>0.010138</v>
      </c>
      <c r="Y11" s="52">
        <v>0.540779</v>
      </c>
      <c r="Z11" s="52">
        <v>0</v>
      </c>
      <c r="AA11" s="52">
        <v>0</v>
      </c>
      <c r="AB11" s="82">
        <v>11</v>
      </c>
      <c r="AC11" s="82"/>
      <c r="AD11" s="98"/>
      <c r="AE11" s="85" t="s">
        <v>500</v>
      </c>
      <c r="AF11" s="85">
        <v>834</v>
      </c>
      <c r="AG11" s="85">
        <v>2122</v>
      </c>
      <c r="AH11" s="85">
        <v>16850</v>
      </c>
      <c r="AI11" s="85">
        <v>48</v>
      </c>
      <c r="AJ11" s="85"/>
      <c r="AK11" s="85" t="s">
        <v>519</v>
      </c>
      <c r="AL11" s="85" t="s">
        <v>536</v>
      </c>
      <c r="AM11" s="89" t="s">
        <v>552</v>
      </c>
      <c r="AN11" s="85"/>
      <c r="AO11" s="87">
        <v>40076.415243055555</v>
      </c>
      <c r="AP11" s="89" t="s">
        <v>568</v>
      </c>
      <c r="AQ11" s="85" t="b">
        <v>0</v>
      </c>
      <c r="AR11" s="85" t="b">
        <v>0</v>
      </c>
      <c r="AS11" s="85" t="b">
        <v>0</v>
      </c>
      <c r="AT11" s="85"/>
      <c r="AU11" s="85">
        <v>157</v>
      </c>
      <c r="AV11" s="89" t="s">
        <v>583</v>
      </c>
      <c r="AW11" s="85" t="b">
        <v>0</v>
      </c>
      <c r="AX11" s="85" t="s">
        <v>593</v>
      </c>
      <c r="AY11" s="89" t="s">
        <v>602</v>
      </c>
      <c r="AZ11" s="85" t="s">
        <v>65</v>
      </c>
      <c r="BA11" s="85" t="str">
        <f>REPLACE(INDEX(GroupVertices[Group],MATCH(Vertices[[#This Row],[Vertex]],GroupVertices[Vertex],0)),1,1,"")</f>
        <v>4</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217</v>
      </c>
      <c r="C12" s="15"/>
      <c r="D12" s="15" t="s">
        <v>64</v>
      </c>
      <c r="E12" s="93">
        <v>286.62939506442456</v>
      </c>
      <c r="F12" s="81">
        <v>98.95354197613072</v>
      </c>
      <c r="G12" s="112" t="s">
        <v>365</v>
      </c>
      <c r="H12" s="15"/>
      <c r="I12" s="16" t="s">
        <v>217</v>
      </c>
      <c r="J12" s="66"/>
      <c r="K12" s="66"/>
      <c r="L12" s="114" t="s">
        <v>622</v>
      </c>
      <c r="M12" s="94">
        <v>349.74957742150286</v>
      </c>
      <c r="N12" s="95">
        <v>6498.70068359375</v>
      </c>
      <c r="O12" s="95">
        <v>3705.51171875</v>
      </c>
      <c r="P12" s="77"/>
      <c r="Q12" s="96"/>
      <c r="R12" s="96"/>
      <c r="S12" s="97"/>
      <c r="T12" s="51">
        <v>0</v>
      </c>
      <c r="U12" s="51">
        <v>3</v>
      </c>
      <c r="V12" s="52">
        <v>1</v>
      </c>
      <c r="W12" s="52">
        <v>0.032258</v>
      </c>
      <c r="X12" s="52">
        <v>0.077233</v>
      </c>
      <c r="Y12" s="52">
        <v>1.067537</v>
      </c>
      <c r="Z12" s="52">
        <v>0.5</v>
      </c>
      <c r="AA12" s="52">
        <v>0</v>
      </c>
      <c r="AB12" s="82">
        <v>12</v>
      </c>
      <c r="AC12" s="82"/>
      <c r="AD12" s="98"/>
      <c r="AE12" s="85" t="s">
        <v>501</v>
      </c>
      <c r="AF12" s="85">
        <v>72</v>
      </c>
      <c r="AG12" s="85">
        <v>1567</v>
      </c>
      <c r="AH12" s="85">
        <v>64452</v>
      </c>
      <c r="AI12" s="85">
        <v>64204</v>
      </c>
      <c r="AJ12" s="85"/>
      <c r="AK12" s="85" t="s">
        <v>520</v>
      </c>
      <c r="AL12" s="85" t="s">
        <v>537</v>
      </c>
      <c r="AM12" s="89" t="s">
        <v>553</v>
      </c>
      <c r="AN12" s="85"/>
      <c r="AO12" s="87">
        <v>42065.10953703704</v>
      </c>
      <c r="AP12" s="89" t="s">
        <v>569</v>
      </c>
      <c r="AQ12" s="85" t="b">
        <v>0</v>
      </c>
      <c r="AR12" s="85" t="b">
        <v>0</v>
      </c>
      <c r="AS12" s="85" t="b">
        <v>1</v>
      </c>
      <c r="AT12" s="85" t="s">
        <v>461</v>
      </c>
      <c r="AU12" s="85">
        <v>66</v>
      </c>
      <c r="AV12" s="89" t="s">
        <v>581</v>
      </c>
      <c r="AW12" s="85" t="b">
        <v>0</v>
      </c>
      <c r="AX12" s="85" t="s">
        <v>593</v>
      </c>
      <c r="AY12" s="89" t="s">
        <v>603</v>
      </c>
      <c r="AZ12" s="85" t="s">
        <v>66</v>
      </c>
      <c r="BA12" s="85" t="str">
        <f>REPLACE(INDEX(GroupVertices[Group],MATCH(Vertices[[#This Row],[Vertex]],GroupVertices[Vertex],0)),1,1,"")</f>
        <v>3</v>
      </c>
      <c r="BB12" s="51"/>
      <c r="BC12" s="51"/>
      <c r="BD12" s="51"/>
      <c r="BE12" s="51"/>
      <c r="BF12" s="51" t="s">
        <v>857</v>
      </c>
      <c r="BG12" s="51" t="s">
        <v>857</v>
      </c>
      <c r="BH12" s="132" t="s">
        <v>870</v>
      </c>
      <c r="BI12" s="132" t="s">
        <v>870</v>
      </c>
      <c r="BJ12" s="132" t="s">
        <v>887</v>
      </c>
      <c r="BK12" s="132" t="s">
        <v>887</v>
      </c>
      <c r="BL12" s="132">
        <v>1</v>
      </c>
      <c r="BM12" s="135">
        <v>2.4390243902439024</v>
      </c>
      <c r="BN12" s="132">
        <v>0</v>
      </c>
      <c r="BO12" s="135">
        <v>0</v>
      </c>
      <c r="BP12" s="132">
        <v>0</v>
      </c>
      <c r="BQ12" s="135">
        <v>0</v>
      </c>
      <c r="BR12" s="132">
        <v>40</v>
      </c>
      <c r="BS12" s="135">
        <v>97.5609756097561</v>
      </c>
      <c r="BT12" s="132">
        <v>41</v>
      </c>
      <c r="BU12" s="2"/>
      <c r="BV12" s="3"/>
      <c r="BW12" s="3"/>
      <c r="BX12" s="3"/>
      <c r="BY12" s="3"/>
    </row>
    <row r="13" spans="1:77" ht="41.45" customHeight="1">
      <c r="A13" s="14" t="s">
        <v>220</v>
      </c>
      <c r="C13" s="15"/>
      <c r="D13" s="15" t="s">
        <v>64</v>
      </c>
      <c r="E13" s="93">
        <v>265.5833151343088</v>
      </c>
      <c r="F13" s="81">
        <v>99.13025662039645</v>
      </c>
      <c r="G13" s="112" t="s">
        <v>367</v>
      </c>
      <c r="H13" s="15"/>
      <c r="I13" s="16" t="s">
        <v>220</v>
      </c>
      <c r="J13" s="66"/>
      <c r="K13" s="66"/>
      <c r="L13" s="114" t="s">
        <v>623</v>
      </c>
      <c r="M13" s="94">
        <v>290.8564769758746</v>
      </c>
      <c r="N13" s="95">
        <v>5046.603515625</v>
      </c>
      <c r="O13" s="95">
        <v>3705.51171875</v>
      </c>
      <c r="P13" s="77"/>
      <c r="Q13" s="96"/>
      <c r="R13" s="96"/>
      <c r="S13" s="97"/>
      <c r="T13" s="51">
        <v>2</v>
      </c>
      <c r="U13" s="51">
        <v>2</v>
      </c>
      <c r="V13" s="52">
        <v>1</v>
      </c>
      <c r="W13" s="52">
        <v>0.032258</v>
      </c>
      <c r="X13" s="52">
        <v>0.072496</v>
      </c>
      <c r="Y13" s="52">
        <v>1.088958</v>
      </c>
      <c r="Z13" s="52">
        <v>0.3333333333333333</v>
      </c>
      <c r="AA13" s="52">
        <v>0.3333333333333333</v>
      </c>
      <c r="AB13" s="82">
        <v>13</v>
      </c>
      <c r="AC13" s="82"/>
      <c r="AD13" s="98"/>
      <c r="AE13" s="85" t="s">
        <v>502</v>
      </c>
      <c r="AF13" s="85">
        <v>880</v>
      </c>
      <c r="AG13" s="85">
        <v>1337</v>
      </c>
      <c r="AH13" s="85">
        <v>2640</v>
      </c>
      <c r="AI13" s="85">
        <v>942</v>
      </c>
      <c r="AJ13" s="85"/>
      <c r="AK13" s="85" t="s">
        <v>521</v>
      </c>
      <c r="AL13" s="85" t="s">
        <v>538</v>
      </c>
      <c r="AM13" s="89" t="s">
        <v>554</v>
      </c>
      <c r="AN13" s="85"/>
      <c r="AO13" s="87">
        <v>39821.19372685185</v>
      </c>
      <c r="AP13" s="89" t="s">
        <v>570</v>
      </c>
      <c r="AQ13" s="85" t="b">
        <v>0</v>
      </c>
      <c r="AR13" s="85" t="b">
        <v>0</v>
      </c>
      <c r="AS13" s="85" t="b">
        <v>1</v>
      </c>
      <c r="AT13" s="85" t="s">
        <v>461</v>
      </c>
      <c r="AU13" s="85">
        <v>283</v>
      </c>
      <c r="AV13" s="89" t="s">
        <v>581</v>
      </c>
      <c r="AW13" s="85" t="b">
        <v>0</v>
      </c>
      <c r="AX13" s="85" t="s">
        <v>593</v>
      </c>
      <c r="AY13" s="89" t="s">
        <v>604</v>
      </c>
      <c r="AZ13" s="85" t="s">
        <v>66</v>
      </c>
      <c r="BA13" s="85" t="str">
        <f>REPLACE(INDEX(GroupVertices[Group],MATCH(Vertices[[#This Row],[Vertex]],GroupVertices[Vertex],0)),1,1,"")</f>
        <v>3</v>
      </c>
      <c r="BB13" s="51"/>
      <c r="BC13" s="51"/>
      <c r="BD13" s="51"/>
      <c r="BE13" s="51"/>
      <c r="BF13" s="51" t="s">
        <v>858</v>
      </c>
      <c r="BG13" s="51" t="s">
        <v>862</v>
      </c>
      <c r="BH13" s="132" t="s">
        <v>871</v>
      </c>
      <c r="BI13" s="132" t="s">
        <v>878</v>
      </c>
      <c r="BJ13" s="132" t="s">
        <v>888</v>
      </c>
      <c r="BK13" s="132" t="s">
        <v>895</v>
      </c>
      <c r="BL13" s="132">
        <v>1</v>
      </c>
      <c r="BM13" s="135">
        <v>1.4705882352941178</v>
      </c>
      <c r="BN13" s="132">
        <v>0</v>
      </c>
      <c r="BO13" s="135">
        <v>0</v>
      </c>
      <c r="BP13" s="132">
        <v>0</v>
      </c>
      <c r="BQ13" s="135">
        <v>0</v>
      </c>
      <c r="BR13" s="132">
        <v>67</v>
      </c>
      <c r="BS13" s="135">
        <v>98.52941176470588</v>
      </c>
      <c r="BT13" s="132">
        <v>68</v>
      </c>
      <c r="BU13" s="2"/>
      <c r="BV13" s="3"/>
      <c r="BW13" s="3"/>
      <c r="BX13" s="3"/>
      <c r="BY13" s="3"/>
    </row>
    <row r="14" spans="1:77" ht="41.45" customHeight="1">
      <c r="A14" s="14" t="s">
        <v>218</v>
      </c>
      <c r="C14" s="15"/>
      <c r="D14" s="15" t="s">
        <v>64</v>
      </c>
      <c r="E14" s="93">
        <v>1000</v>
      </c>
      <c r="F14" s="81">
        <v>86.77252471443938</v>
      </c>
      <c r="G14" s="112" t="s">
        <v>366</v>
      </c>
      <c r="H14" s="15"/>
      <c r="I14" s="16" t="s">
        <v>218</v>
      </c>
      <c r="J14" s="66"/>
      <c r="K14" s="66"/>
      <c r="L14" s="114" t="s">
        <v>624</v>
      </c>
      <c r="M14" s="94">
        <v>4409.276596834503</v>
      </c>
      <c r="N14" s="95">
        <v>1518.72412109375</v>
      </c>
      <c r="O14" s="95">
        <v>9181.3173828125</v>
      </c>
      <c r="P14" s="77"/>
      <c r="Q14" s="96"/>
      <c r="R14" s="96"/>
      <c r="S14" s="97"/>
      <c r="T14" s="51">
        <v>0</v>
      </c>
      <c r="U14" s="51">
        <v>1</v>
      </c>
      <c r="V14" s="52">
        <v>0</v>
      </c>
      <c r="W14" s="52">
        <v>0.030303</v>
      </c>
      <c r="X14" s="52">
        <v>0.043714</v>
      </c>
      <c r="Y14" s="52">
        <v>0.459905</v>
      </c>
      <c r="Z14" s="52">
        <v>0</v>
      </c>
      <c r="AA14" s="52">
        <v>0</v>
      </c>
      <c r="AB14" s="82">
        <v>14</v>
      </c>
      <c r="AC14" s="82"/>
      <c r="AD14" s="98"/>
      <c r="AE14" s="85" t="s">
        <v>503</v>
      </c>
      <c r="AF14" s="85">
        <v>373</v>
      </c>
      <c r="AG14" s="85">
        <v>17421</v>
      </c>
      <c r="AH14" s="85">
        <v>640709</v>
      </c>
      <c r="AI14" s="85">
        <v>552</v>
      </c>
      <c r="AJ14" s="85"/>
      <c r="AK14" s="85" t="s">
        <v>522</v>
      </c>
      <c r="AL14" s="85" t="s">
        <v>539</v>
      </c>
      <c r="AM14" s="85"/>
      <c r="AN14" s="85"/>
      <c r="AO14" s="87">
        <v>42456.737916666665</v>
      </c>
      <c r="AP14" s="85"/>
      <c r="AQ14" s="85" t="b">
        <v>0</v>
      </c>
      <c r="AR14" s="85" t="b">
        <v>0</v>
      </c>
      <c r="AS14" s="85" t="b">
        <v>0</v>
      </c>
      <c r="AT14" s="85" t="s">
        <v>578</v>
      </c>
      <c r="AU14" s="85">
        <v>10195</v>
      </c>
      <c r="AV14" s="89" t="s">
        <v>581</v>
      </c>
      <c r="AW14" s="85" t="b">
        <v>0</v>
      </c>
      <c r="AX14" s="85" t="s">
        <v>593</v>
      </c>
      <c r="AY14" s="89" t="s">
        <v>605</v>
      </c>
      <c r="AZ14" s="85" t="s">
        <v>66</v>
      </c>
      <c r="BA14" s="85" t="str">
        <f>REPLACE(INDEX(GroupVertices[Group],MATCH(Vertices[[#This Row],[Vertex]],GroupVertices[Vertex],0)),1,1,"")</f>
        <v>1</v>
      </c>
      <c r="BB14" s="51"/>
      <c r="BC14" s="51"/>
      <c r="BD14" s="51"/>
      <c r="BE14" s="51"/>
      <c r="BF14" s="51" t="s">
        <v>314</v>
      </c>
      <c r="BG14" s="51" t="s">
        <v>314</v>
      </c>
      <c r="BH14" s="132" t="s">
        <v>872</v>
      </c>
      <c r="BI14" s="132" t="s">
        <v>872</v>
      </c>
      <c r="BJ14" s="132" t="s">
        <v>889</v>
      </c>
      <c r="BK14" s="132" t="s">
        <v>889</v>
      </c>
      <c r="BL14" s="132">
        <v>0</v>
      </c>
      <c r="BM14" s="135">
        <v>0</v>
      </c>
      <c r="BN14" s="132">
        <v>0</v>
      </c>
      <c r="BO14" s="135">
        <v>0</v>
      </c>
      <c r="BP14" s="132">
        <v>0</v>
      </c>
      <c r="BQ14" s="135">
        <v>0</v>
      </c>
      <c r="BR14" s="132">
        <v>21</v>
      </c>
      <c r="BS14" s="135">
        <v>100</v>
      </c>
      <c r="BT14" s="132">
        <v>21</v>
      </c>
      <c r="BU14" s="2"/>
      <c r="BV14" s="3"/>
      <c r="BW14" s="3"/>
      <c r="BX14" s="3"/>
      <c r="BY14" s="3"/>
    </row>
    <row r="15" spans="1:77" ht="41.45" customHeight="1">
      <c r="A15" s="14" t="s">
        <v>219</v>
      </c>
      <c r="C15" s="15"/>
      <c r="D15" s="15" t="s">
        <v>64</v>
      </c>
      <c r="E15" s="93">
        <v>939.6069010701026</v>
      </c>
      <c r="F15" s="81">
        <v>93.47077805665113</v>
      </c>
      <c r="G15" s="112" t="s">
        <v>588</v>
      </c>
      <c r="H15" s="15"/>
      <c r="I15" s="16" t="s">
        <v>219</v>
      </c>
      <c r="J15" s="66"/>
      <c r="K15" s="66"/>
      <c r="L15" s="114" t="s">
        <v>625</v>
      </c>
      <c r="M15" s="94">
        <v>2176.9720329867337</v>
      </c>
      <c r="N15" s="95">
        <v>8611.8740234375</v>
      </c>
      <c r="O15" s="95">
        <v>1229.288818359375</v>
      </c>
      <c r="P15" s="77"/>
      <c r="Q15" s="96"/>
      <c r="R15" s="96"/>
      <c r="S15" s="97"/>
      <c r="T15" s="51">
        <v>1</v>
      </c>
      <c r="U15" s="51">
        <v>1</v>
      </c>
      <c r="V15" s="52">
        <v>0</v>
      </c>
      <c r="W15" s="52">
        <v>0</v>
      </c>
      <c r="X15" s="52">
        <v>0</v>
      </c>
      <c r="Y15" s="52">
        <v>0.999971</v>
      </c>
      <c r="Z15" s="52">
        <v>0</v>
      </c>
      <c r="AA15" s="52" t="s">
        <v>1060</v>
      </c>
      <c r="AB15" s="82">
        <v>15</v>
      </c>
      <c r="AC15" s="82"/>
      <c r="AD15" s="98"/>
      <c r="AE15" s="85" t="s">
        <v>504</v>
      </c>
      <c r="AF15" s="85">
        <v>1912</v>
      </c>
      <c r="AG15" s="85">
        <v>8703</v>
      </c>
      <c r="AH15" s="85">
        <v>22231</v>
      </c>
      <c r="AI15" s="85">
        <v>6866</v>
      </c>
      <c r="AJ15" s="85"/>
      <c r="AK15" s="85" t="s">
        <v>523</v>
      </c>
      <c r="AL15" s="85" t="s">
        <v>540</v>
      </c>
      <c r="AM15" s="89" t="s">
        <v>555</v>
      </c>
      <c r="AN15" s="85"/>
      <c r="AO15" s="87">
        <v>39563.70144675926</v>
      </c>
      <c r="AP15" s="89" t="s">
        <v>571</v>
      </c>
      <c r="AQ15" s="85" t="b">
        <v>0</v>
      </c>
      <c r="AR15" s="85" t="b">
        <v>0</v>
      </c>
      <c r="AS15" s="85" t="b">
        <v>0</v>
      </c>
      <c r="AT15" s="85" t="s">
        <v>461</v>
      </c>
      <c r="AU15" s="85">
        <v>374</v>
      </c>
      <c r="AV15" s="89" t="s">
        <v>584</v>
      </c>
      <c r="AW15" s="85" t="b">
        <v>0</v>
      </c>
      <c r="AX15" s="85" t="s">
        <v>593</v>
      </c>
      <c r="AY15" s="89" t="s">
        <v>606</v>
      </c>
      <c r="AZ15" s="85" t="s">
        <v>66</v>
      </c>
      <c r="BA15" s="85" t="str">
        <f>REPLACE(INDEX(GroupVertices[Group],MATCH(Vertices[[#This Row],[Vertex]],GroupVertices[Vertex],0)),1,1,"")</f>
        <v>5</v>
      </c>
      <c r="BB15" s="51" t="s">
        <v>277</v>
      </c>
      <c r="BC15" s="51" t="s">
        <v>277</v>
      </c>
      <c r="BD15" s="51" t="s">
        <v>302</v>
      </c>
      <c r="BE15" s="51" t="s">
        <v>302</v>
      </c>
      <c r="BF15" s="51" t="s">
        <v>315</v>
      </c>
      <c r="BG15" s="51" t="s">
        <v>315</v>
      </c>
      <c r="BH15" s="132" t="s">
        <v>873</v>
      </c>
      <c r="BI15" s="132" t="s">
        <v>873</v>
      </c>
      <c r="BJ15" s="132" t="s">
        <v>890</v>
      </c>
      <c r="BK15" s="132" t="s">
        <v>890</v>
      </c>
      <c r="BL15" s="132">
        <v>2</v>
      </c>
      <c r="BM15" s="135">
        <v>7.142857142857143</v>
      </c>
      <c r="BN15" s="132">
        <v>0</v>
      </c>
      <c r="BO15" s="135">
        <v>0</v>
      </c>
      <c r="BP15" s="132">
        <v>0</v>
      </c>
      <c r="BQ15" s="135">
        <v>0</v>
      </c>
      <c r="BR15" s="132">
        <v>26</v>
      </c>
      <c r="BS15" s="135">
        <v>92.85714285714286</v>
      </c>
      <c r="BT15" s="132">
        <v>28</v>
      </c>
      <c r="BU15" s="2"/>
      <c r="BV15" s="3"/>
      <c r="BW15" s="3"/>
      <c r="BX15" s="3"/>
      <c r="BY15" s="3"/>
    </row>
    <row r="16" spans="1:77" ht="41.45" customHeight="1">
      <c r="A16" s="14" t="s">
        <v>227</v>
      </c>
      <c r="C16" s="15"/>
      <c r="D16" s="15" t="s">
        <v>64</v>
      </c>
      <c r="E16" s="93">
        <v>1000</v>
      </c>
      <c r="F16" s="81">
        <v>70</v>
      </c>
      <c r="G16" s="112" t="s">
        <v>589</v>
      </c>
      <c r="H16" s="15"/>
      <c r="I16" s="16" t="s">
        <v>227</v>
      </c>
      <c r="J16" s="66"/>
      <c r="K16" s="66"/>
      <c r="L16" s="114" t="s">
        <v>626</v>
      </c>
      <c r="M16" s="94">
        <v>9999</v>
      </c>
      <c r="N16" s="95">
        <v>5046.603515625</v>
      </c>
      <c r="O16" s="95">
        <v>1470.441162109375</v>
      </c>
      <c r="P16" s="77"/>
      <c r="Q16" s="96"/>
      <c r="R16" s="96"/>
      <c r="S16" s="97"/>
      <c r="T16" s="51">
        <v>2</v>
      </c>
      <c r="U16" s="51">
        <v>0</v>
      </c>
      <c r="V16" s="52">
        <v>0</v>
      </c>
      <c r="W16" s="52">
        <v>0.03125</v>
      </c>
      <c r="X16" s="52">
        <v>0.059027</v>
      </c>
      <c r="Y16" s="52">
        <v>0.768441</v>
      </c>
      <c r="Z16" s="52">
        <v>1</v>
      </c>
      <c r="AA16" s="52">
        <v>0</v>
      </c>
      <c r="AB16" s="82">
        <v>16</v>
      </c>
      <c r="AC16" s="82"/>
      <c r="AD16" s="98"/>
      <c r="AE16" s="85" t="s">
        <v>505</v>
      </c>
      <c r="AF16" s="85">
        <v>961</v>
      </c>
      <c r="AG16" s="85">
        <v>39251</v>
      </c>
      <c r="AH16" s="85">
        <v>15919</v>
      </c>
      <c r="AI16" s="85">
        <v>19516</v>
      </c>
      <c r="AJ16" s="85"/>
      <c r="AK16" s="85" t="s">
        <v>524</v>
      </c>
      <c r="AL16" s="85"/>
      <c r="AM16" s="89" t="s">
        <v>556</v>
      </c>
      <c r="AN16" s="85"/>
      <c r="AO16" s="87">
        <v>39862.59034722222</v>
      </c>
      <c r="AP16" s="89" t="s">
        <v>572</v>
      </c>
      <c r="AQ16" s="85" t="b">
        <v>0</v>
      </c>
      <c r="AR16" s="85" t="b">
        <v>0</v>
      </c>
      <c r="AS16" s="85" t="b">
        <v>1</v>
      </c>
      <c r="AT16" s="85"/>
      <c r="AU16" s="85">
        <v>1409</v>
      </c>
      <c r="AV16" s="89" t="s">
        <v>584</v>
      </c>
      <c r="AW16" s="85" t="b">
        <v>1</v>
      </c>
      <c r="AX16" s="85" t="s">
        <v>593</v>
      </c>
      <c r="AY16" s="89" t="s">
        <v>607</v>
      </c>
      <c r="AZ16" s="85" t="s">
        <v>65</v>
      </c>
      <c r="BA16" s="85" t="str">
        <f>REPLACE(INDEX(GroupVertices[Group],MATCH(Vertices[[#This Row],[Vertex]],GroupVertices[Vertex],0)),1,1,"")</f>
        <v>3</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228</v>
      </c>
      <c r="C17" s="15"/>
      <c r="D17" s="15" t="s">
        <v>64</v>
      </c>
      <c r="E17" s="93">
        <v>162</v>
      </c>
      <c r="F17" s="81">
        <v>100</v>
      </c>
      <c r="G17" s="112" t="s">
        <v>590</v>
      </c>
      <c r="H17" s="15"/>
      <c r="I17" s="16" t="s">
        <v>228</v>
      </c>
      <c r="J17" s="66"/>
      <c r="K17" s="66"/>
      <c r="L17" s="114" t="s">
        <v>627</v>
      </c>
      <c r="M17" s="94">
        <v>1</v>
      </c>
      <c r="N17" s="95">
        <v>238.67010498046875</v>
      </c>
      <c r="O17" s="95">
        <v>6887.52783203125</v>
      </c>
      <c r="P17" s="77"/>
      <c r="Q17" s="96"/>
      <c r="R17" s="96"/>
      <c r="S17" s="97"/>
      <c r="T17" s="51">
        <v>1</v>
      </c>
      <c r="U17" s="51">
        <v>0</v>
      </c>
      <c r="V17" s="52">
        <v>0</v>
      </c>
      <c r="W17" s="52">
        <v>0.030303</v>
      </c>
      <c r="X17" s="52">
        <v>0.043714</v>
      </c>
      <c r="Y17" s="52">
        <v>0.459905</v>
      </c>
      <c r="Z17" s="52">
        <v>0</v>
      </c>
      <c r="AA17" s="52">
        <v>0</v>
      </c>
      <c r="AB17" s="82">
        <v>17</v>
      </c>
      <c r="AC17" s="82"/>
      <c r="AD17" s="98"/>
      <c r="AE17" s="85" t="s">
        <v>506</v>
      </c>
      <c r="AF17" s="85">
        <v>417</v>
      </c>
      <c r="AG17" s="85">
        <v>205</v>
      </c>
      <c r="AH17" s="85">
        <v>471</v>
      </c>
      <c r="AI17" s="85">
        <v>195</v>
      </c>
      <c r="AJ17" s="85"/>
      <c r="AK17" s="85" t="s">
        <v>525</v>
      </c>
      <c r="AL17" s="85" t="s">
        <v>541</v>
      </c>
      <c r="AM17" s="85"/>
      <c r="AN17" s="85"/>
      <c r="AO17" s="87">
        <v>39895.13525462963</v>
      </c>
      <c r="AP17" s="89" t="s">
        <v>573</v>
      </c>
      <c r="AQ17" s="85" t="b">
        <v>0</v>
      </c>
      <c r="AR17" s="85" t="b">
        <v>0</v>
      </c>
      <c r="AS17" s="85" t="b">
        <v>0</v>
      </c>
      <c r="AT17" s="85"/>
      <c r="AU17" s="85">
        <v>4</v>
      </c>
      <c r="AV17" s="89" t="s">
        <v>584</v>
      </c>
      <c r="AW17" s="85" t="b">
        <v>0</v>
      </c>
      <c r="AX17" s="85" t="s">
        <v>593</v>
      </c>
      <c r="AY17" s="89" t="s">
        <v>608</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229</v>
      </c>
      <c r="C18" s="15"/>
      <c r="D18" s="15" t="s">
        <v>64</v>
      </c>
      <c r="E18" s="93">
        <v>278.48547717842325</v>
      </c>
      <c r="F18" s="81">
        <v>99.02192286021615</v>
      </c>
      <c r="G18" s="112" t="s">
        <v>591</v>
      </c>
      <c r="H18" s="15"/>
      <c r="I18" s="16" t="s">
        <v>229</v>
      </c>
      <c r="J18" s="66"/>
      <c r="K18" s="66"/>
      <c r="L18" s="114" t="s">
        <v>628</v>
      </c>
      <c r="M18" s="94">
        <v>326.9605081186293</v>
      </c>
      <c r="N18" s="95">
        <v>3268.07177734375</v>
      </c>
      <c r="O18" s="95">
        <v>8950.115234375</v>
      </c>
      <c r="P18" s="77"/>
      <c r="Q18" s="96"/>
      <c r="R18" s="96"/>
      <c r="S18" s="97"/>
      <c r="T18" s="51">
        <v>1</v>
      </c>
      <c r="U18" s="51">
        <v>0</v>
      </c>
      <c r="V18" s="52">
        <v>0</v>
      </c>
      <c r="W18" s="52">
        <v>0.030303</v>
      </c>
      <c r="X18" s="52">
        <v>0.043714</v>
      </c>
      <c r="Y18" s="52">
        <v>0.459905</v>
      </c>
      <c r="Z18" s="52">
        <v>0</v>
      </c>
      <c r="AA18" s="52">
        <v>0</v>
      </c>
      <c r="AB18" s="82">
        <v>18</v>
      </c>
      <c r="AC18" s="82"/>
      <c r="AD18" s="98"/>
      <c r="AE18" s="85" t="s">
        <v>507</v>
      </c>
      <c r="AF18" s="85">
        <v>1825</v>
      </c>
      <c r="AG18" s="85">
        <v>1478</v>
      </c>
      <c r="AH18" s="85">
        <v>2537</v>
      </c>
      <c r="AI18" s="85">
        <v>1449</v>
      </c>
      <c r="AJ18" s="85"/>
      <c r="AK18" s="85" t="s">
        <v>526</v>
      </c>
      <c r="AL18" s="85" t="s">
        <v>542</v>
      </c>
      <c r="AM18" s="89" t="s">
        <v>557</v>
      </c>
      <c r="AN18" s="85"/>
      <c r="AO18" s="87">
        <v>39443.70716435185</v>
      </c>
      <c r="AP18" s="89" t="s">
        <v>574</v>
      </c>
      <c r="AQ18" s="85" t="b">
        <v>0</v>
      </c>
      <c r="AR18" s="85" t="b">
        <v>0</v>
      </c>
      <c r="AS18" s="85" t="b">
        <v>0</v>
      </c>
      <c r="AT18" s="85"/>
      <c r="AU18" s="85">
        <v>82</v>
      </c>
      <c r="AV18" s="89" t="s">
        <v>580</v>
      </c>
      <c r="AW18" s="85" t="b">
        <v>0</v>
      </c>
      <c r="AX18" s="85" t="s">
        <v>593</v>
      </c>
      <c r="AY18" s="89" t="s">
        <v>609</v>
      </c>
      <c r="AZ18" s="85" t="s">
        <v>65</v>
      </c>
      <c r="BA18" s="85" t="str">
        <f>REPLACE(INDEX(GroupVertices[Group],MATCH(Vertices[[#This Row],[Vertex]],GroupVertices[Vertex],0)),1,1,"")</f>
        <v>1</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222</v>
      </c>
      <c r="C19" s="15"/>
      <c r="D19" s="15" t="s">
        <v>64</v>
      </c>
      <c r="E19" s="93">
        <v>789.6307053941908</v>
      </c>
      <c r="F19" s="81">
        <v>94.73006197817958</v>
      </c>
      <c r="G19" s="112" t="s">
        <v>368</v>
      </c>
      <c r="H19" s="15"/>
      <c r="I19" s="16" t="s">
        <v>222</v>
      </c>
      <c r="J19" s="66"/>
      <c r="K19" s="66"/>
      <c r="L19" s="114" t="s">
        <v>629</v>
      </c>
      <c r="M19" s="94">
        <v>1757.2946780720176</v>
      </c>
      <c r="N19" s="95">
        <v>3445.70654296875</v>
      </c>
      <c r="O19" s="95">
        <v>1497.525146484375</v>
      </c>
      <c r="P19" s="77"/>
      <c r="Q19" s="96"/>
      <c r="R19" s="96"/>
      <c r="S19" s="97"/>
      <c r="T19" s="51">
        <v>1</v>
      </c>
      <c r="U19" s="51">
        <v>1</v>
      </c>
      <c r="V19" s="52">
        <v>0</v>
      </c>
      <c r="W19" s="52">
        <v>0.030303</v>
      </c>
      <c r="X19" s="52">
        <v>0.043714</v>
      </c>
      <c r="Y19" s="52">
        <v>0.459905</v>
      </c>
      <c r="Z19" s="52">
        <v>0</v>
      </c>
      <c r="AA19" s="52">
        <v>1</v>
      </c>
      <c r="AB19" s="82">
        <v>19</v>
      </c>
      <c r="AC19" s="82"/>
      <c r="AD19" s="98"/>
      <c r="AE19" s="85" t="s">
        <v>508</v>
      </c>
      <c r="AF19" s="85">
        <v>874</v>
      </c>
      <c r="AG19" s="85">
        <v>7064</v>
      </c>
      <c r="AH19" s="85">
        <v>8713</v>
      </c>
      <c r="AI19" s="85">
        <v>1262</v>
      </c>
      <c r="AJ19" s="85"/>
      <c r="AK19" s="85" t="s">
        <v>527</v>
      </c>
      <c r="AL19" s="85" t="s">
        <v>543</v>
      </c>
      <c r="AM19" s="89" t="s">
        <v>558</v>
      </c>
      <c r="AN19" s="85"/>
      <c r="AO19" s="87">
        <v>40483.76862268519</v>
      </c>
      <c r="AP19" s="89" t="s">
        <v>575</v>
      </c>
      <c r="AQ19" s="85" t="b">
        <v>0</v>
      </c>
      <c r="AR19" s="85" t="b">
        <v>0</v>
      </c>
      <c r="AS19" s="85" t="b">
        <v>0</v>
      </c>
      <c r="AT19" s="85" t="s">
        <v>461</v>
      </c>
      <c r="AU19" s="85">
        <v>210</v>
      </c>
      <c r="AV19" s="89" t="s">
        <v>581</v>
      </c>
      <c r="AW19" s="85" t="b">
        <v>0</v>
      </c>
      <c r="AX19" s="85" t="s">
        <v>593</v>
      </c>
      <c r="AY19" s="89" t="s">
        <v>610</v>
      </c>
      <c r="AZ19" s="85" t="s">
        <v>66</v>
      </c>
      <c r="BA19" s="85" t="str">
        <f>REPLACE(INDEX(GroupVertices[Group],MATCH(Vertices[[#This Row],[Vertex]],GroupVertices[Vertex],0)),1,1,"")</f>
        <v>1</v>
      </c>
      <c r="BB19" s="51"/>
      <c r="BC19" s="51"/>
      <c r="BD19" s="51"/>
      <c r="BE19" s="51"/>
      <c r="BF19" s="51" t="s">
        <v>312</v>
      </c>
      <c r="BG19" s="51" t="s">
        <v>312</v>
      </c>
      <c r="BH19" s="132" t="s">
        <v>874</v>
      </c>
      <c r="BI19" s="132" t="s">
        <v>874</v>
      </c>
      <c r="BJ19" s="132" t="s">
        <v>891</v>
      </c>
      <c r="BK19" s="132" t="s">
        <v>891</v>
      </c>
      <c r="BL19" s="132">
        <v>1</v>
      </c>
      <c r="BM19" s="135">
        <v>5.555555555555555</v>
      </c>
      <c r="BN19" s="132">
        <v>0</v>
      </c>
      <c r="BO19" s="135">
        <v>0</v>
      </c>
      <c r="BP19" s="132">
        <v>0</v>
      </c>
      <c r="BQ19" s="135">
        <v>0</v>
      </c>
      <c r="BR19" s="132">
        <v>17</v>
      </c>
      <c r="BS19" s="135">
        <v>94.44444444444444</v>
      </c>
      <c r="BT19" s="132">
        <v>18</v>
      </c>
      <c r="BU19" s="2"/>
      <c r="BV19" s="3"/>
      <c r="BW19" s="3"/>
      <c r="BX19" s="3"/>
      <c r="BY19" s="3"/>
    </row>
    <row r="20" spans="1:77" ht="41.45" customHeight="1">
      <c r="A20" s="14" t="s">
        <v>223</v>
      </c>
      <c r="C20" s="15"/>
      <c r="D20" s="15" t="s">
        <v>64</v>
      </c>
      <c r="E20" s="93">
        <v>478.7892552959161</v>
      </c>
      <c r="F20" s="81">
        <v>97.3400604415305</v>
      </c>
      <c r="G20" s="112" t="s">
        <v>369</v>
      </c>
      <c r="H20" s="15"/>
      <c r="I20" s="16" t="s">
        <v>223</v>
      </c>
      <c r="J20" s="66"/>
      <c r="K20" s="66"/>
      <c r="L20" s="114" t="s">
        <v>630</v>
      </c>
      <c r="M20" s="94">
        <v>887.4691901859345</v>
      </c>
      <c r="N20" s="95">
        <v>9207.9814453125</v>
      </c>
      <c r="O20" s="95">
        <v>8287.40625</v>
      </c>
      <c r="P20" s="77"/>
      <c r="Q20" s="96"/>
      <c r="R20" s="96"/>
      <c r="S20" s="97"/>
      <c r="T20" s="51">
        <v>1</v>
      </c>
      <c r="U20" s="51">
        <v>2</v>
      </c>
      <c r="V20" s="52">
        <v>0</v>
      </c>
      <c r="W20" s="52">
        <v>0.03125</v>
      </c>
      <c r="X20" s="52">
        <v>0.061919</v>
      </c>
      <c r="Y20" s="52">
        <v>0.759001</v>
      </c>
      <c r="Z20" s="52">
        <v>0.5</v>
      </c>
      <c r="AA20" s="52">
        <v>0.5</v>
      </c>
      <c r="AB20" s="82">
        <v>20</v>
      </c>
      <c r="AC20" s="82"/>
      <c r="AD20" s="98"/>
      <c r="AE20" s="85" t="s">
        <v>509</v>
      </c>
      <c r="AF20" s="85">
        <v>813</v>
      </c>
      <c r="AG20" s="85">
        <v>3667</v>
      </c>
      <c r="AH20" s="85">
        <v>12768</v>
      </c>
      <c r="AI20" s="85">
        <v>1881</v>
      </c>
      <c r="AJ20" s="85"/>
      <c r="AK20" s="85" t="s">
        <v>528</v>
      </c>
      <c r="AL20" s="85" t="s">
        <v>544</v>
      </c>
      <c r="AM20" s="89" t="s">
        <v>559</v>
      </c>
      <c r="AN20" s="85"/>
      <c r="AO20" s="87">
        <v>40358.94663194445</v>
      </c>
      <c r="AP20" s="89" t="s">
        <v>576</v>
      </c>
      <c r="AQ20" s="85" t="b">
        <v>0</v>
      </c>
      <c r="AR20" s="85" t="b">
        <v>0</v>
      </c>
      <c r="AS20" s="85" t="b">
        <v>1</v>
      </c>
      <c r="AT20" s="85" t="s">
        <v>461</v>
      </c>
      <c r="AU20" s="85">
        <v>232</v>
      </c>
      <c r="AV20" s="89" t="s">
        <v>581</v>
      </c>
      <c r="AW20" s="85" t="b">
        <v>0</v>
      </c>
      <c r="AX20" s="85" t="s">
        <v>593</v>
      </c>
      <c r="AY20" s="89" t="s">
        <v>611</v>
      </c>
      <c r="AZ20" s="85" t="s">
        <v>66</v>
      </c>
      <c r="BA20" s="85" t="str">
        <f>REPLACE(INDEX(GroupVertices[Group],MATCH(Vertices[[#This Row],[Vertex]],GroupVertices[Vertex],0)),1,1,"")</f>
        <v>2</v>
      </c>
      <c r="BB20" s="51" t="s">
        <v>282</v>
      </c>
      <c r="BC20" s="51" t="s">
        <v>282</v>
      </c>
      <c r="BD20" s="51" t="s">
        <v>305</v>
      </c>
      <c r="BE20" s="51" t="s">
        <v>305</v>
      </c>
      <c r="BF20" s="51" t="s">
        <v>859</v>
      </c>
      <c r="BG20" s="51" t="s">
        <v>859</v>
      </c>
      <c r="BH20" s="132" t="s">
        <v>875</v>
      </c>
      <c r="BI20" s="132" t="s">
        <v>879</v>
      </c>
      <c r="BJ20" s="132" t="s">
        <v>892</v>
      </c>
      <c r="BK20" s="132" t="s">
        <v>896</v>
      </c>
      <c r="BL20" s="132">
        <v>1</v>
      </c>
      <c r="BM20" s="135">
        <v>1.639344262295082</v>
      </c>
      <c r="BN20" s="132">
        <v>1</v>
      </c>
      <c r="BO20" s="135">
        <v>1.639344262295082</v>
      </c>
      <c r="BP20" s="132">
        <v>0</v>
      </c>
      <c r="BQ20" s="135">
        <v>0</v>
      </c>
      <c r="BR20" s="132">
        <v>59</v>
      </c>
      <c r="BS20" s="135">
        <v>96.72131147540983</v>
      </c>
      <c r="BT20" s="132">
        <v>61</v>
      </c>
      <c r="BU20" s="2"/>
      <c r="BV20" s="3"/>
      <c r="BW20" s="3"/>
      <c r="BX20" s="3"/>
      <c r="BY20" s="3"/>
    </row>
    <row r="21" spans="1:77" ht="41.45" customHeight="1">
      <c r="A21" s="99" t="s">
        <v>230</v>
      </c>
      <c r="C21" s="100"/>
      <c r="D21" s="100" t="s">
        <v>64</v>
      </c>
      <c r="E21" s="101">
        <v>253.413190652981</v>
      </c>
      <c r="F21" s="102">
        <v>99.23244378425447</v>
      </c>
      <c r="G21" s="113" t="s">
        <v>592</v>
      </c>
      <c r="H21" s="100"/>
      <c r="I21" s="103" t="s">
        <v>230</v>
      </c>
      <c r="J21" s="104"/>
      <c r="K21" s="104"/>
      <c r="L21" s="115" t="s">
        <v>631</v>
      </c>
      <c r="M21" s="105">
        <v>256.80090150079394</v>
      </c>
      <c r="N21" s="106">
        <v>4125.64306640625</v>
      </c>
      <c r="O21" s="106">
        <v>5323.6669921875</v>
      </c>
      <c r="P21" s="107"/>
      <c r="Q21" s="108"/>
      <c r="R21" s="108"/>
      <c r="S21" s="109"/>
      <c r="T21" s="51">
        <v>1</v>
      </c>
      <c r="U21" s="51">
        <v>0</v>
      </c>
      <c r="V21" s="52">
        <v>0</v>
      </c>
      <c r="W21" s="52">
        <v>0.030303</v>
      </c>
      <c r="X21" s="52">
        <v>0.043714</v>
      </c>
      <c r="Y21" s="52">
        <v>0.459905</v>
      </c>
      <c r="Z21" s="52">
        <v>0</v>
      </c>
      <c r="AA21" s="52">
        <v>0</v>
      </c>
      <c r="AB21" s="110">
        <v>21</v>
      </c>
      <c r="AC21" s="110"/>
      <c r="AD21" s="111"/>
      <c r="AE21" s="85" t="s">
        <v>510</v>
      </c>
      <c r="AF21" s="85">
        <v>1012</v>
      </c>
      <c r="AG21" s="85">
        <v>1204</v>
      </c>
      <c r="AH21" s="85">
        <v>936</v>
      </c>
      <c r="AI21" s="85">
        <v>785</v>
      </c>
      <c r="AJ21" s="85"/>
      <c r="AK21" s="85" t="s">
        <v>529</v>
      </c>
      <c r="AL21" s="85" t="s">
        <v>545</v>
      </c>
      <c r="AM21" s="89" t="s">
        <v>560</v>
      </c>
      <c r="AN21" s="85"/>
      <c r="AO21" s="87">
        <v>40209.789502314816</v>
      </c>
      <c r="AP21" s="89" t="s">
        <v>577</v>
      </c>
      <c r="AQ21" s="85" t="b">
        <v>0</v>
      </c>
      <c r="AR21" s="85" t="b">
        <v>0</v>
      </c>
      <c r="AS21" s="85" t="b">
        <v>0</v>
      </c>
      <c r="AT21" s="85"/>
      <c r="AU21" s="85">
        <v>8</v>
      </c>
      <c r="AV21" s="89" t="s">
        <v>581</v>
      </c>
      <c r="AW21" s="85" t="b">
        <v>0</v>
      </c>
      <c r="AX21" s="85" t="s">
        <v>593</v>
      </c>
      <c r="AY21" s="89" t="s">
        <v>612</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
    <dataValidation allowBlank="1" showInputMessage="1" promptTitle="Vertex Tooltip" prompt="Enter optional text that will pop up when the mouse is hovered over the vertex." errorTitle="Invalid Vertex Image Key" sqref="L3:L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
    <dataValidation allowBlank="1" showInputMessage="1" promptTitle="Vertex Label Fill Color" prompt="To select an optional fill color for the Label shape, right-click and select Select Color on the right-click menu." sqref="J3:J21"/>
    <dataValidation allowBlank="1" showInputMessage="1" promptTitle="Vertex Image File" prompt="Enter the path to an image file.  Hover over the column header for examples." errorTitle="Invalid Vertex Image Key" sqref="G3:G21"/>
    <dataValidation allowBlank="1" showInputMessage="1" promptTitle="Vertex Color" prompt="To select an optional vertex color, right-click and select Select Color on the right-click menu." sqref="C3:C21"/>
    <dataValidation allowBlank="1" showInputMessage="1" promptTitle="Vertex Opacity" prompt="Enter an optional vertex opacity between 0 (transparent) and 100 (opaque)." errorTitle="Invalid Vertex Opacity" error="The optional vertex opacity must be a whole number between 0 and 10." sqref="F3:F21"/>
    <dataValidation type="list" allowBlank="1" showInputMessage="1" showErrorMessage="1" promptTitle="Vertex Shape" prompt="Select an optional vertex shape." errorTitle="Invalid Vertex Shape" error="You have entered an invalid vertex shape.  Try selecting from the drop-down list instead." sqref="D3:D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
      <formula1>ValidVertexLabelPositions</formula1>
    </dataValidation>
    <dataValidation allowBlank="1" showInputMessage="1" showErrorMessage="1" promptTitle="Vertex Name" prompt="Enter the name of the vertex." sqref="A3:A21"/>
  </dataValidations>
  <hyperlinks>
    <hyperlink ref="AM4" r:id="rId1" display="https://t.co/mI1dOKbJDT"/>
    <hyperlink ref="AM5" r:id="rId2" display="https://t.co/c4N3tey97z"/>
    <hyperlink ref="AM6" r:id="rId3" display="https://t.co/VvUTz7KTuY"/>
    <hyperlink ref="AM7" r:id="rId4" display="http://t.co/pZzAMeCB28"/>
    <hyperlink ref="AM9" r:id="rId5" display="http://t.co/DrsRo0jzNU"/>
    <hyperlink ref="AM10" r:id="rId6" display="https://t.co/mrAfRXEnQB"/>
    <hyperlink ref="AM11" r:id="rId7" display="http://t.co/f15XFKhtMj"/>
    <hyperlink ref="AM12" r:id="rId8" display="https://t.co/1BNaivM7WM"/>
    <hyperlink ref="AM13" r:id="rId9" display="https://t.co/d1Bm6yLkU1"/>
    <hyperlink ref="AM15" r:id="rId10" display="https://t.co/GRGp6PP0fo"/>
    <hyperlink ref="AM16" r:id="rId11" display="http://t.co/iNJbYTZdVq"/>
    <hyperlink ref="AM18" r:id="rId12" display="https://t.co/j4TbafS0q8"/>
    <hyperlink ref="AM19" r:id="rId13" display="http://t.co/k511DYDteZ"/>
    <hyperlink ref="AM20" r:id="rId14" display="https://t.co/NzsC2KfrTv"/>
    <hyperlink ref="AM21" r:id="rId15" display="https://t.co/zyZ7mvi8J4"/>
    <hyperlink ref="AP3" r:id="rId16" display="https://pbs.twimg.com/profile_banners/2214928902/1487476597"/>
    <hyperlink ref="AP4" r:id="rId17" display="https://pbs.twimg.com/profile_banners/104594633/1446387206"/>
    <hyperlink ref="AP5" r:id="rId18" display="https://pbs.twimg.com/profile_banners/15219182/1525929496"/>
    <hyperlink ref="AP6" r:id="rId19" display="https://pbs.twimg.com/profile_banners/86378776/1434392633"/>
    <hyperlink ref="AP7" r:id="rId20" display="https://pbs.twimg.com/profile_banners/2478844452/1425596565"/>
    <hyperlink ref="AP8" r:id="rId21" display="https://pbs.twimg.com/profile_banners/737142202481016832/1538216794"/>
    <hyperlink ref="AP9" r:id="rId22" display="https://pbs.twimg.com/profile_banners/95409613/1557469796"/>
    <hyperlink ref="AP11" r:id="rId23" display="https://pbs.twimg.com/profile_banners/75757747/1482231990"/>
    <hyperlink ref="AP12" r:id="rId24" display="https://pbs.twimg.com/profile_banners/3054297324/1557982518"/>
    <hyperlink ref="AP13" r:id="rId25" display="https://pbs.twimg.com/profile_banners/18753899/1557288086"/>
    <hyperlink ref="AP15" r:id="rId26" display="https://pbs.twimg.com/profile_banners/14529220/1453561498"/>
    <hyperlink ref="AP16" r:id="rId27" display="https://pbs.twimg.com/profile_banners/21198456/1487008014"/>
    <hyperlink ref="AP17" r:id="rId28" display="https://pbs.twimg.com/profile_banners/25942743/1475023709"/>
    <hyperlink ref="AP18" r:id="rId29" display="https://pbs.twimg.com/profile_banners/11571592/1462486758"/>
    <hyperlink ref="AP19" r:id="rId30" display="https://pbs.twimg.com/profile_banners/210896263/1508965673"/>
    <hyperlink ref="AP20" r:id="rId31" display="https://pbs.twimg.com/profile_banners/161072597/1522062267"/>
    <hyperlink ref="AP21" r:id="rId32" display="https://pbs.twimg.com/profile_banners/110207937/1558528177"/>
    <hyperlink ref="AV3" r:id="rId33" display="http://abs.twimg.com/images/themes/theme4/bg.gif"/>
    <hyperlink ref="AV4" r:id="rId34" display="http://abs.twimg.com/images/themes/theme5/bg.gif"/>
    <hyperlink ref="AV5" r:id="rId35" display="http://abs.twimg.com/images/themes/theme1/bg.png"/>
    <hyperlink ref="AV6" r:id="rId36" display="http://abs.twimg.com/images/themes/theme1/bg.png"/>
    <hyperlink ref="AV7" r:id="rId37" display="http://abs.twimg.com/images/themes/theme1/bg.png"/>
    <hyperlink ref="AV9" r:id="rId38" display="http://abs.twimg.com/images/themes/theme15/bg.png"/>
    <hyperlink ref="AV10" r:id="rId39" display="http://abs.twimg.com/images/themes/theme1/bg.png"/>
    <hyperlink ref="AV11" r:id="rId40" display="http://abs.twimg.com/images/themes/theme8/bg.gif"/>
    <hyperlink ref="AV12" r:id="rId41" display="http://abs.twimg.com/images/themes/theme1/bg.png"/>
    <hyperlink ref="AV13" r:id="rId42" display="http://abs.twimg.com/images/themes/theme1/bg.png"/>
    <hyperlink ref="AV14" r:id="rId43" display="http://abs.twimg.com/images/themes/theme1/bg.png"/>
    <hyperlink ref="AV15" r:id="rId44" display="http://abs.twimg.com/images/themes/theme14/bg.gif"/>
    <hyperlink ref="AV16" r:id="rId45" display="http://abs.twimg.com/images/themes/theme14/bg.gif"/>
    <hyperlink ref="AV17" r:id="rId46" display="http://abs.twimg.com/images/themes/theme14/bg.gif"/>
    <hyperlink ref="AV18" r:id="rId47" display="http://abs.twimg.com/images/themes/theme5/bg.gif"/>
    <hyperlink ref="AV19" r:id="rId48" display="http://abs.twimg.com/images/themes/theme1/bg.png"/>
    <hyperlink ref="AV20" r:id="rId49" display="http://abs.twimg.com/images/themes/theme1/bg.png"/>
    <hyperlink ref="AV21" r:id="rId50" display="http://abs.twimg.com/images/themes/theme1/bg.png"/>
    <hyperlink ref="G3" r:id="rId51" display="http://pbs.twimg.com/profile_images/907395359428689921/SR9Ar7Pm_normal.jpg"/>
    <hyperlink ref="G4" r:id="rId52" display="http://pbs.twimg.com/profile_images/981521344201461760/qEYTm2LE_normal.jpg"/>
    <hyperlink ref="G5" r:id="rId53" display="http://pbs.twimg.com/profile_images/994446494617882625/9g408kjH_normal.jpg"/>
    <hyperlink ref="G6" r:id="rId54" display="http://pbs.twimg.com/profile_images/859875264775553025/FWAAXmG7_normal.jpg"/>
    <hyperlink ref="G7" r:id="rId55" display="http://pbs.twimg.com/profile_images/881626791995101184/EsI66kUH_normal.jpg"/>
    <hyperlink ref="G8" r:id="rId56" display="http://pbs.twimg.com/profile_images/760774125522518016/jhzjWv0i_normal.jpg"/>
    <hyperlink ref="G9" r:id="rId57" display="http://pbs.twimg.com/profile_images/633910709382836224/n1_rdo2N_normal.png"/>
    <hyperlink ref="G10" r:id="rId58" display="http://pbs.twimg.com/profile_images/668623220078084096/nvZ4oHAH_normal.jpg"/>
    <hyperlink ref="G11" r:id="rId59" display="http://pbs.twimg.com/profile_images/1219124318/LieveFLUITKlein_normal.png"/>
    <hyperlink ref="G12" r:id="rId60" display="http://pbs.twimg.com/profile_images/928259823161917443/Q7KDDkhI_normal.jpg"/>
    <hyperlink ref="G13" r:id="rId61" display="http://pbs.twimg.com/profile_images/1125974021584015360/4rndUo5g_normal.png"/>
    <hyperlink ref="G14" r:id="rId62" display="http://pbs.twimg.com/profile_images/714148973855039488/_uNAwJPS_normal.jpg"/>
    <hyperlink ref="G15" r:id="rId63" display="http://pbs.twimg.com/profile_images/997981890693906433/44Mhylix_normal.jpg"/>
    <hyperlink ref="G16" r:id="rId64" display="http://pbs.twimg.com/profile_images/1129083650342043653/aho-lSaS_normal.png"/>
    <hyperlink ref="G17" r:id="rId65" display="http://pbs.twimg.com/profile_images/1057396347257540608/UQWJtjM__normal.jpg"/>
    <hyperlink ref="G18" r:id="rId66" display="http://pbs.twimg.com/profile_images/883507102345506820/BiPRVYw__normal.jpg"/>
    <hyperlink ref="G19" r:id="rId67" display="http://pbs.twimg.com/profile_images/1016314835431141376/VPUMg-rM_normal.jpg"/>
    <hyperlink ref="G20" r:id="rId68" display="http://pbs.twimg.com/profile_images/653601678814486529/OXh9n9Ky_normal.png"/>
    <hyperlink ref="G21" r:id="rId69" display="http://pbs.twimg.com/profile_images/1111022430653464578/TjhlqL7s_normal.png"/>
    <hyperlink ref="AY3" r:id="rId70" display="https://twitter.com/christinegotafe"/>
    <hyperlink ref="AY4" r:id="rId71" display="https://twitter.com/mleikas"/>
    <hyperlink ref="AY5" r:id="rId72" display="https://twitter.com/stewartrogers"/>
    <hyperlink ref="AY6" r:id="rId73" display="https://twitter.com/lambdasolutions"/>
    <hyperlink ref="AY7" r:id="rId74" display="https://twitter.com/limestonelearn"/>
    <hyperlink ref="AY8" r:id="rId75" display="https://twitter.com/chidambara09"/>
    <hyperlink ref="AY9" r:id="rId76" display="https://twitter.com/adobeelearning"/>
    <hyperlink ref="AY10" r:id="rId77" display="https://twitter.com/seidlitz_ed"/>
    <hyperlink ref="AY11" r:id="rId78" display="https://twitter.com/lilybiri"/>
    <hyperlink ref="AY12" r:id="rId79" display="https://twitter.com/cleardiff"/>
    <hyperlink ref="AY13" r:id="rId80" display="https://twitter.com/remotelearner"/>
    <hyperlink ref="AY14" r:id="rId81" display="https://twitter.com/edgametec"/>
    <hyperlink ref="AY15" r:id="rId82" display="https://twitter.com/jwriter"/>
    <hyperlink ref="AY16" r:id="rId83" display="https://twitter.com/atd"/>
    <hyperlink ref="AY17" r:id="rId84" display="https://twitter.com/andreyamin"/>
    <hyperlink ref="AY18" r:id="rId85" display="https://twitter.com/loriniles"/>
    <hyperlink ref="AY19" r:id="rId86" display="https://twitter.com/triec"/>
    <hyperlink ref="AY20" r:id="rId87" display="https://twitter.com/totaralearning"/>
    <hyperlink ref="AY21" r:id="rId88" display="https://twitter.com/sagradoglobal"/>
  </hyperlinks>
  <printOptions/>
  <pageMargins left="0.7" right="0.7" top="0.75" bottom="0.75" header="0.3" footer="0.3"/>
  <pageSetup horizontalDpi="600" verticalDpi="600" orientation="portrait" r:id="rId93"/>
  <drawing r:id="rId92"/>
  <legacyDrawing r:id="rId90"/>
  <tableParts>
    <tablePart r:id="rId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703</v>
      </c>
      <c r="Z2" s="13" t="s">
        <v>712</v>
      </c>
      <c r="AA2" s="13" t="s">
        <v>731</v>
      </c>
      <c r="AB2" s="13" t="s">
        <v>769</v>
      </c>
      <c r="AC2" s="13" t="s">
        <v>813</v>
      </c>
      <c r="AD2" s="13" t="s">
        <v>830</v>
      </c>
      <c r="AE2" s="13" t="s">
        <v>831</v>
      </c>
      <c r="AF2" s="13" t="s">
        <v>842</v>
      </c>
      <c r="AG2" s="67" t="s">
        <v>1049</v>
      </c>
      <c r="AH2" s="67" t="s">
        <v>1050</v>
      </c>
      <c r="AI2" s="67" t="s">
        <v>1051</v>
      </c>
      <c r="AJ2" s="67" t="s">
        <v>1052</v>
      </c>
      <c r="AK2" s="67" t="s">
        <v>1053</v>
      </c>
      <c r="AL2" s="67" t="s">
        <v>1054</v>
      </c>
      <c r="AM2" s="67" t="s">
        <v>1055</v>
      </c>
      <c r="AN2" s="67" t="s">
        <v>1056</v>
      </c>
      <c r="AO2" s="67" t="s">
        <v>1059</v>
      </c>
    </row>
    <row r="3" spans="1:41" ht="15">
      <c r="A3" s="126" t="s">
        <v>671</v>
      </c>
      <c r="B3" s="127" t="s">
        <v>676</v>
      </c>
      <c r="C3" s="127" t="s">
        <v>56</v>
      </c>
      <c r="D3" s="118"/>
      <c r="E3" s="117"/>
      <c r="F3" s="119" t="s">
        <v>1067</v>
      </c>
      <c r="G3" s="120"/>
      <c r="H3" s="120"/>
      <c r="I3" s="121">
        <v>3</v>
      </c>
      <c r="J3" s="122"/>
      <c r="K3" s="51">
        <v>8</v>
      </c>
      <c r="L3" s="51">
        <v>7</v>
      </c>
      <c r="M3" s="51">
        <v>19</v>
      </c>
      <c r="N3" s="51">
        <v>26</v>
      </c>
      <c r="O3" s="51">
        <v>15</v>
      </c>
      <c r="P3" s="52">
        <v>0.14285714285714285</v>
      </c>
      <c r="Q3" s="52">
        <v>0.25</v>
      </c>
      <c r="R3" s="51">
        <v>1</v>
      </c>
      <c r="S3" s="51">
        <v>0</v>
      </c>
      <c r="T3" s="51">
        <v>8</v>
      </c>
      <c r="U3" s="51">
        <v>26</v>
      </c>
      <c r="V3" s="51">
        <v>2</v>
      </c>
      <c r="W3" s="52">
        <v>1.53125</v>
      </c>
      <c r="X3" s="52">
        <v>0.14285714285714285</v>
      </c>
      <c r="Y3" s="85" t="s">
        <v>704</v>
      </c>
      <c r="Z3" s="85" t="s">
        <v>713</v>
      </c>
      <c r="AA3" s="85" t="s">
        <v>732</v>
      </c>
      <c r="AB3" s="91" t="s">
        <v>770</v>
      </c>
      <c r="AC3" s="91" t="s">
        <v>814</v>
      </c>
      <c r="AD3" s="91" t="s">
        <v>224</v>
      </c>
      <c r="AE3" s="91" t="s">
        <v>832</v>
      </c>
      <c r="AF3" s="91" t="s">
        <v>843</v>
      </c>
      <c r="AG3" s="132">
        <v>41</v>
      </c>
      <c r="AH3" s="135">
        <v>3.824626865671642</v>
      </c>
      <c r="AI3" s="132">
        <v>5</v>
      </c>
      <c r="AJ3" s="135">
        <v>0.4664179104477612</v>
      </c>
      <c r="AK3" s="132">
        <v>0</v>
      </c>
      <c r="AL3" s="135">
        <v>0</v>
      </c>
      <c r="AM3" s="132">
        <v>1026</v>
      </c>
      <c r="AN3" s="135">
        <v>95.7089552238806</v>
      </c>
      <c r="AO3" s="132">
        <v>1072</v>
      </c>
    </row>
    <row r="4" spans="1:41" ht="15">
      <c r="A4" s="126" t="s">
        <v>672</v>
      </c>
      <c r="B4" s="127" t="s">
        <v>677</v>
      </c>
      <c r="C4" s="127" t="s">
        <v>56</v>
      </c>
      <c r="D4" s="123"/>
      <c r="E4" s="100"/>
      <c r="F4" s="103" t="s">
        <v>1068</v>
      </c>
      <c r="G4" s="107"/>
      <c r="H4" s="107"/>
      <c r="I4" s="124">
        <v>4</v>
      </c>
      <c r="J4" s="110"/>
      <c r="K4" s="51">
        <v>3</v>
      </c>
      <c r="L4" s="51">
        <v>1</v>
      </c>
      <c r="M4" s="51">
        <v>2</v>
      </c>
      <c r="N4" s="51">
        <v>3</v>
      </c>
      <c r="O4" s="51">
        <v>0</v>
      </c>
      <c r="P4" s="52">
        <v>0</v>
      </c>
      <c r="Q4" s="52">
        <v>0</v>
      </c>
      <c r="R4" s="51">
        <v>1</v>
      </c>
      <c r="S4" s="51">
        <v>0</v>
      </c>
      <c r="T4" s="51">
        <v>3</v>
      </c>
      <c r="U4" s="51">
        <v>3</v>
      </c>
      <c r="V4" s="51">
        <v>2</v>
      </c>
      <c r="W4" s="52">
        <v>0.888889</v>
      </c>
      <c r="X4" s="52">
        <v>0.3333333333333333</v>
      </c>
      <c r="Y4" s="85" t="s">
        <v>282</v>
      </c>
      <c r="Z4" s="85" t="s">
        <v>305</v>
      </c>
      <c r="AA4" s="85" t="s">
        <v>319</v>
      </c>
      <c r="AB4" s="91" t="s">
        <v>771</v>
      </c>
      <c r="AC4" s="91" t="s">
        <v>815</v>
      </c>
      <c r="AD4" s="91"/>
      <c r="AE4" s="91" t="s">
        <v>833</v>
      </c>
      <c r="AF4" s="91" t="s">
        <v>844</v>
      </c>
      <c r="AG4" s="132">
        <v>1</v>
      </c>
      <c r="AH4" s="135">
        <v>1.2345679012345678</v>
      </c>
      <c r="AI4" s="132">
        <v>1</v>
      </c>
      <c r="AJ4" s="135">
        <v>1.2345679012345678</v>
      </c>
      <c r="AK4" s="132">
        <v>0</v>
      </c>
      <c r="AL4" s="135">
        <v>0</v>
      </c>
      <c r="AM4" s="132">
        <v>79</v>
      </c>
      <c r="AN4" s="135">
        <v>97.53086419753086</v>
      </c>
      <c r="AO4" s="132">
        <v>81</v>
      </c>
    </row>
    <row r="5" spans="1:41" ht="15">
      <c r="A5" s="126" t="s">
        <v>673</v>
      </c>
      <c r="B5" s="127" t="s">
        <v>678</v>
      </c>
      <c r="C5" s="127" t="s">
        <v>56</v>
      </c>
      <c r="D5" s="123"/>
      <c r="E5" s="100"/>
      <c r="F5" s="103" t="s">
        <v>1069</v>
      </c>
      <c r="G5" s="107"/>
      <c r="H5" s="107"/>
      <c r="I5" s="124">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733</v>
      </c>
      <c r="AB5" s="91" t="s">
        <v>772</v>
      </c>
      <c r="AC5" s="91" t="s">
        <v>816</v>
      </c>
      <c r="AD5" s="91"/>
      <c r="AE5" s="91" t="s">
        <v>834</v>
      </c>
      <c r="AF5" s="91" t="s">
        <v>845</v>
      </c>
      <c r="AG5" s="132">
        <v>2</v>
      </c>
      <c r="AH5" s="135">
        <v>1.834862385321101</v>
      </c>
      <c r="AI5" s="132">
        <v>0</v>
      </c>
      <c r="AJ5" s="135">
        <v>0</v>
      </c>
      <c r="AK5" s="132">
        <v>0</v>
      </c>
      <c r="AL5" s="135">
        <v>0</v>
      </c>
      <c r="AM5" s="132">
        <v>107</v>
      </c>
      <c r="AN5" s="135">
        <v>98.1651376146789</v>
      </c>
      <c r="AO5" s="132">
        <v>109</v>
      </c>
    </row>
    <row r="6" spans="1:41" ht="15">
      <c r="A6" s="126" t="s">
        <v>674</v>
      </c>
      <c r="B6" s="127" t="s">
        <v>679</v>
      </c>
      <c r="C6" s="127" t="s">
        <v>56</v>
      </c>
      <c r="D6" s="123"/>
      <c r="E6" s="100"/>
      <c r="F6" s="103" t="s">
        <v>674</v>
      </c>
      <c r="G6" s="107"/>
      <c r="H6" s="107"/>
      <c r="I6" s="124">
        <v>6</v>
      </c>
      <c r="J6" s="110"/>
      <c r="K6" s="51">
        <v>3</v>
      </c>
      <c r="L6" s="51">
        <v>2</v>
      </c>
      <c r="M6" s="51">
        <v>0</v>
      </c>
      <c r="N6" s="51">
        <v>2</v>
      </c>
      <c r="O6" s="51">
        <v>0</v>
      </c>
      <c r="P6" s="52">
        <v>0</v>
      </c>
      <c r="Q6" s="52">
        <v>0</v>
      </c>
      <c r="R6" s="51">
        <v>1</v>
      </c>
      <c r="S6" s="51">
        <v>0</v>
      </c>
      <c r="T6" s="51">
        <v>3</v>
      </c>
      <c r="U6" s="51">
        <v>2</v>
      </c>
      <c r="V6" s="51">
        <v>2</v>
      </c>
      <c r="W6" s="52">
        <v>0.888889</v>
      </c>
      <c r="X6" s="52">
        <v>0.3333333333333333</v>
      </c>
      <c r="Y6" s="85" t="s">
        <v>276</v>
      </c>
      <c r="Z6" s="85" t="s">
        <v>303</v>
      </c>
      <c r="AA6" s="85" t="s">
        <v>311</v>
      </c>
      <c r="AB6" s="91" t="s">
        <v>459</v>
      </c>
      <c r="AC6" s="91" t="s">
        <v>459</v>
      </c>
      <c r="AD6" s="91"/>
      <c r="AE6" s="91" t="s">
        <v>835</v>
      </c>
      <c r="AF6" s="91" t="s">
        <v>846</v>
      </c>
      <c r="AG6" s="132">
        <v>0</v>
      </c>
      <c r="AH6" s="135">
        <v>0</v>
      </c>
      <c r="AI6" s="132">
        <v>0</v>
      </c>
      <c r="AJ6" s="135">
        <v>0</v>
      </c>
      <c r="AK6" s="132">
        <v>0</v>
      </c>
      <c r="AL6" s="135">
        <v>0</v>
      </c>
      <c r="AM6" s="132">
        <v>13</v>
      </c>
      <c r="AN6" s="135">
        <v>100</v>
      </c>
      <c r="AO6" s="132">
        <v>13</v>
      </c>
    </row>
    <row r="7" spans="1:41" ht="15">
      <c r="A7" s="126" t="s">
        <v>675</v>
      </c>
      <c r="B7" s="127" t="s">
        <v>680</v>
      </c>
      <c r="C7" s="127" t="s">
        <v>56</v>
      </c>
      <c r="D7" s="123"/>
      <c r="E7" s="100"/>
      <c r="F7" s="103" t="s">
        <v>675</v>
      </c>
      <c r="G7" s="107"/>
      <c r="H7" s="107"/>
      <c r="I7" s="124">
        <v>7</v>
      </c>
      <c r="J7" s="110"/>
      <c r="K7" s="51">
        <v>2</v>
      </c>
      <c r="L7" s="51">
        <v>2</v>
      </c>
      <c r="M7" s="51">
        <v>0</v>
      </c>
      <c r="N7" s="51">
        <v>2</v>
      </c>
      <c r="O7" s="51">
        <v>2</v>
      </c>
      <c r="P7" s="52" t="s">
        <v>1060</v>
      </c>
      <c r="Q7" s="52" t="s">
        <v>1060</v>
      </c>
      <c r="R7" s="51">
        <v>2</v>
      </c>
      <c r="S7" s="51">
        <v>2</v>
      </c>
      <c r="T7" s="51">
        <v>1</v>
      </c>
      <c r="U7" s="51">
        <v>1</v>
      </c>
      <c r="V7" s="51">
        <v>0</v>
      </c>
      <c r="W7" s="52">
        <v>0</v>
      </c>
      <c r="X7" s="52">
        <v>0</v>
      </c>
      <c r="Y7" s="85" t="s">
        <v>705</v>
      </c>
      <c r="Z7" s="85" t="s">
        <v>302</v>
      </c>
      <c r="AA7" s="85" t="s">
        <v>734</v>
      </c>
      <c r="AB7" s="91" t="s">
        <v>459</v>
      </c>
      <c r="AC7" s="91" t="s">
        <v>459</v>
      </c>
      <c r="AD7" s="91"/>
      <c r="AE7" s="91"/>
      <c r="AF7" s="91" t="s">
        <v>847</v>
      </c>
      <c r="AG7" s="132">
        <v>2</v>
      </c>
      <c r="AH7" s="135">
        <v>5.882352941176471</v>
      </c>
      <c r="AI7" s="132">
        <v>0</v>
      </c>
      <c r="AJ7" s="135">
        <v>0</v>
      </c>
      <c r="AK7" s="132">
        <v>0</v>
      </c>
      <c r="AL7" s="135">
        <v>0</v>
      </c>
      <c r="AM7" s="132">
        <v>32</v>
      </c>
      <c r="AN7" s="135">
        <v>94.11764705882354</v>
      </c>
      <c r="AO7" s="132">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671</v>
      </c>
      <c r="B2" s="91" t="s">
        <v>221</v>
      </c>
      <c r="C2" s="85">
        <f>VLOOKUP(GroupVertices[[#This Row],[Vertex]],Vertices[],MATCH("ID",Vertices[[#Headers],[Vertex]:[Vertex Content Word Count]],0),FALSE)</f>
        <v>6</v>
      </c>
    </row>
    <row r="3" spans="1:3" ht="15">
      <c r="A3" s="85" t="s">
        <v>671</v>
      </c>
      <c r="B3" s="91" t="s">
        <v>230</v>
      </c>
      <c r="C3" s="85">
        <f>VLOOKUP(GroupVertices[[#This Row],[Vertex]],Vertices[],MATCH("ID",Vertices[[#Headers],[Vertex]:[Vertex Content Word Count]],0),FALSE)</f>
        <v>21</v>
      </c>
    </row>
    <row r="4" spans="1:3" ht="15">
      <c r="A4" s="85" t="s">
        <v>671</v>
      </c>
      <c r="B4" s="91" t="s">
        <v>222</v>
      </c>
      <c r="C4" s="85">
        <f>VLOOKUP(GroupVertices[[#This Row],[Vertex]],Vertices[],MATCH("ID",Vertices[[#Headers],[Vertex]:[Vertex Content Word Count]],0),FALSE)</f>
        <v>19</v>
      </c>
    </row>
    <row r="5" spans="1:3" ht="15">
      <c r="A5" s="85" t="s">
        <v>671</v>
      </c>
      <c r="B5" s="91" t="s">
        <v>229</v>
      </c>
      <c r="C5" s="85">
        <f>VLOOKUP(GroupVertices[[#This Row],[Vertex]],Vertices[],MATCH("ID",Vertices[[#Headers],[Vertex]:[Vertex Content Word Count]],0),FALSE)</f>
        <v>18</v>
      </c>
    </row>
    <row r="6" spans="1:3" ht="15">
      <c r="A6" s="85" t="s">
        <v>671</v>
      </c>
      <c r="B6" s="91" t="s">
        <v>228</v>
      </c>
      <c r="C6" s="85">
        <f>VLOOKUP(GroupVertices[[#This Row],[Vertex]],Vertices[],MATCH("ID",Vertices[[#Headers],[Vertex]:[Vertex Content Word Count]],0),FALSE)</f>
        <v>17</v>
      </c>
    </row>
    <row r="7" spans="1:3" ht="15">
      <c r="A7" s="85" t="s">
        <v>671</v>
      </c>
      <c r="B7" s="91" t="s">
        <v>218</v>
      </c>
      <c r="C7" s="85">
        <f>VLOOKUP(GroupVertices[[#This Row],[Vertex]],Vertices[],MATCH("ID",Vertices[[#Headers],[Vertex]:[Vertex Content Word Count]],0),FALSE)</f>
        <v>14</v>
      </c>
    </row>
    <row r="8" spans="1:3" ht="15">
      <c r="A8" s="85" t="s">
        <v>671</v>
      </c>
      <c r="B8" s="91" t="s">
        <v>215</v>
      </c>
      <c r="C8" s="85">
        <f>VLOOKUP(GroupVertices[[#This Row],[Vertex]],Vertices[],MATCH("ID",Vertices[[#Headers],[Vertex]:[Vertex Content Word Count]],0),FALSE)</f>
        <v>8</v>
      </c>
    </row>
    <row r="9" spans="1:3" ht="15">
      <c r="A9" s="85" t="s">
        <v>671</v>
      </c>
      <c r="B9" s="91" t="s">
        <v>214</v>
      </c>
      <c r="C9" s="85">
        <f>VLOOKUP(GroupVertices[[#This Row],[Vertex]],Vertices[],MATCH("ID",Vertices[[#Headers],[Vertex]:[Vertex Content Word Count]],0),FALSE)</f>
        <v>7</v>
      </c>
    </row>
    <row r="10" spans="1:3" ht="15">
      <c r="A10" s="85" t="s">
        <v>672</v>
      </c>
      <c r="B10" s="91" t="s">
        <v>223</v>
      </c>
      <c r="C10" s="85">
        <f>VLOOKUP(GroupVertices[[#This Row],[Vertex]],Vertices[],MATCH("ID",Vertices[[#Headers],[Vertex]:[Vertex Content Word Count]],0),FALSE)</f>
        <v>20</v>
      </c>
    </row>
    <row r="11" spans="1:3" ht="15">
      <c r="A11" s="85" t="s">
        <v>672</v>
      </c>
      <c r="B11" s="91" t="s">
        <v>224</v>
      </c>
      <c r="C11" s="85">
        <f>VLOOKUP(GroupVertices[[#This Row],[Vertex]],Vertices[],MATCH("ID",Vertices[[#Headers],[Vertex]:[Vertex Content Word Count]],0),FALSE)</f>
        <v>5</v>
      </c>
    </row>
    <row r="12" spans="1:3" ht="15">
      <c r="A12" s="85" t="s">
        <v>672</v>
      </c>
      <c r="B12" s="91" t="s">
        <v>213</v>
      </c>
      <c r="C12" s="85">
        <f>VLOOKUP(GroupVertices[[#This Row],[Vertex]],Vertices[],MATCH("ID",Vertices[[#Headers],[Vertex]:[Vertex Content Word Count]],0),FALSE)</f>
        <v>4</v>
      </c>
    </row>
    <row r="13" spans="1:3" ht="15">
      <c r="A13" s="85" t="s">
        <v>673</v>
      </c>
      <c r="B13" s="91" t="s">
        <v>227</v>
      </c>
      <c r="C13" s="85">
        <f>VLOOKUP(GroupVertices[[#This Row],[Vertex]],Vertices[],MATCH("ID",Vertices[[#Headers],[Vertex]:[Vertex Content Word Count]],0),FALSE)</f>
        <v>16</v>
      </c>
    </row>
    <row r="14" spans="1:3" ht="15">
      <c r="A14" s="85" t="s">
        <v>673</v>
      </c>
      <c r="B14" s="91" t="s">
        <v>220</v>
      </c>
      <c r="C14" s="85">
        <f>VLOOKUP(GroupVertices[[#This Row],[Vertex]],Vertices[],MATCH("ID",Vertices[[#Headers],[Vertex]:[Vertex Content Word Count]],0),FALSE)</f>
        <v>13</v>
      </c>
    </row>
    <row r="15" spans="1:3" ht="15">
      <c r="A15" s="85" t="s">
        <v>673</v>
      </c>
      <c r="B15" s="91" t="s">
        <v>217</v>
      </c>
      <c r="C15" s="85">
        <f>VLOOKUP(GroupVertices[[#This Row],[Vertex]],Vertices[],MATCH("ID",Vertices[[#Headers],[Vertex]:[Vertex Content Word Count]],0),FALSE)</f>
        <v>12</v>
      </c>
    </row>
    <row r="16" spans="1:3" ht="15">
      <c r="A16" s="85" t="s">
        <v>674</v>
      </c>
      <c r="B16" s="91" t="s">
        <v>216</v>
      </c>
      <c r="C16" s="85">
        <f>VLOOKUP(GroupVertices[[#This Row],[Vertex]],Vertices[],MATCH("ID",Vertices[[#Headers],[Vertex]:[Vertex Content Word Count]],0),FALSE)</f>
        <v>9</v>
      </c>
    </row>
    <row r="17" spans="1:3" ht="15">
      <c r="A17" s="85" t="s">
        <v>674</v>
      </c>
      <c r="B17" s="91" t="s">
        <v>226</v>
      </c>
      <c r="C17" s="85">
        <f>VLOOKUP(GroupVertices[[#This Row],[Vertex]],Vertices[],MATCH("ID",Vertices[[#Headers],[Vertex]:[Vertex Content Word Count]],0),FALSE)</f>
        <v>11</v>
      </c>
    </row>
    <row r="18" spans="1:3" ht="15">
      <c r="A18" s="85" t="s">
        <v>674</v>
      </c>
      <c r="B18" s="91" t="s">
        <v>225</v>
      </c>
      <c r="C18" s="85">
        <f>VLOOKUP(GroupVertices[[#This Row],[Vertex]],Vertices[],MATCH("ID",Vertices[[#Headers],[Vertex]:[Vertex Content Word Count]],0),FALSE)</f>
        <v>10</v>
      </c>
    </row>
    <row r="19" spans="1:3" ht="15">
      <c r="A19" s="85" t="s">
        <v>675</v>
      </c>
      <c r="B19" s="91" t="s">
        <v>212</v>
      </c>
      <c r="C19" s="85">
        <f>VLOOKUP(GroupVertices[[#This Row],[Vertex]],Vertices[],MATCH("ID",Vertices[[#Headers],[Vertex]:[Vertex Content Word Count]],0),FALSE)</f>
        <v>3</v>
      </c>
    </row>
    <row r="20" spans="1:3" ht="15">
      <c r="A20" s="85" t="s">
        <v>675</v>
      </c>
      <c r="B20" s="91" t="s">
        <v>219</v>
      </c>
      <c r="C20" s="85">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687</v>
      </c>
      <c r="B2" s="36" t="s">
        <v>632</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0.459905</v>
      </c>
      <c r="Q2" s="40">
        <f>COUNTIF(Vertices[PageRank],"&gt;= "&amp;P2)-COUNTIF(Vertices[PageRank],"&gt;="&amp;P3)</f>
        <v>9</v>
      </c>
      <c r="R2" s="39">
        <f>MIN(Vertices[Clustering Coefficient])</f>
        <v>0</v>
      </c>
      <c r="S2" s="45">
        <f>COUNTIF(Vertices[Clustering Coefficient],"&gt;= "&amp;R2)-COUNTIF(Vertices[Clustering Coefficient],"&gt;="&amp;R3)</f>
        <v>12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0.18181818181818182</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3.981818181818182</v>
      </c>
      <c r="K3" s="42">
        <f>COUNTIF(Vertices[Betweenness Centrality],"&gt;= "&amp;J3)-COUNTIF(Vertices[Betweenness Centrality],"&gt;="&amp;J4)</f>
        <v>0</v>
      </c>
      <c r="L3" s="41">
        <f aca="true" t="shared" si="5" ref="L3:L26">L2+($L$57-$L$2)/BinDivisor</f>
        <v>0.001010109090909091</v>
      </c>
      <c r="M3" s="42">
        <f>COUNTIF(Vertices[Closeness Centrality],"&gt;= "&amp;L3)-COUNTIF(Vertices[Closeness Centrality],"&gt;="&amp;L4)</f>
        <v>0</v>
      </c>
      <c r="N3" s="41">
        <f aca="true" t="shared" si="6" ref="N3:N26">N2+($N$57-$N$2)/BinDivisor</f>
        <v>0.003762690909090909</v>
      </c>
      <c r="O3" s="42">
        <f>COUNTIF(Vertices[Eigenvector Centrality],"&gt;= "&amp;N3)-COUNTIF(Vertices[Eigenvector Centrality],"&gt;="&amp;N4)</f>
        <v>0</v>
      </c>
      <c r="P3" s="41">
        <f aca="true" t="shared" si="7" ref="P3:P26">P2+($P$57-$P$2)/BinDivisor</f>
        <v>0.5509783272727273</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0.36363636363636365</v>
      </c>
      <c r="G4" s="40">
        <f>COUNTIF(Vertices[In-Degree],"&gt;= "&amp;F4)-COUNTIF(Vertices[In-Degree],"&gt;="&amp;F5)</f>
        <v>0</v>
      </c>
      <c r="H4" s="39">
        <f t="shared" si="3"/>
        <v>0.32727272727272727</v>
      </c>
      <c r="I4" s="40">
        <f>COUNTIF(Vertices[Out-Degree],"&gt;= "&amp;H4)-COUNTIF(Vertices[Out-Degree],"&gt;="&amp;H5)</f>
        <v>0</v>
      </c>
      <c r="J4" s="39">
        <f t="shared" si="4"/>
        <v>7.963636363636364</v>
      </c>
      <c r="K4" s="40">
        <f>COUNTIF(Vertices[Betweenness Centrality],"&gt;= "&amp;J4)-COUNTIF(Vertices[Betweenness Centrality],"&gt;="&amp;J5)</f>
        <v>0</v>
      </c>
      <c r="L4" s="39">
        <f t="shared" si="5"/>
        <v>0.002020218181818182</v>
      </c>
      <c r="M4" s="40">
        <f>COUNTIF(Vertices[Closeness Centrality],"&gt;= "&amp;L4)-COUNTIF(Vertices[Closeness Centrality],"&gt;="&amp;L5)</f>
        <v>0</v>
      </c>
      <c r="N4" s="39">
        <f t="shared" si="6"/>
        <v>0.007525381818181818</v>
      </c>
      <c r="O4" s="40">
        <f>COUNTIF(Vertices[Eigenvector Centrality],"&gt;= "&amp;N4)-COUNTIF(Vertices[Eigenvector Centrality],"&gt;="&amp;N5)</f>
        <v>2</v>
      </c>
      <c r="P4" s="39">
        <f t="shared" si="7"/>
        <v>0.6420516545454547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0.5454545454545454</v>
      </c>
      <c r="G5" s="42">
        <f>COUNTIF(Vertices[In-Degree],"&gt;= "&amp;F5)-COUNTIF(Vertices[In-Degree],"&gt;="&amp;F6)</f>
        <v>0</v>
      </c>
      <c r="H5" s="41">
        <f t="shared" si="3"/>
        <v>0.4909090909090909</v>
      </c>
      <c r="I5" s="42">
        <f>COUNTIF(Vertices[Out-Degree],"&gt;= "&amp;H5)-COUNTIF(Vertices[Out-Degree],"&gt;="&amp;H6)</f>
        <v>0</v>
      </c>
      <c r="J5" s="41">
        <f t="shared" si="4"/>
        <v>11.945454545454545</v>
      </c>
      <c r="K5" s="42">
        <f>COUNTIF(Vertices[Betweenness Centrality],"&gt;= "&amp;J5)-COUNTIF(Vertices[Betweenness Centrality],"&gt;="&amp;J6)</f>
        <v>0</v>
      </c>
      <c r="L5" s="41">
        <f t="shared" si="5"/>
        <v>0.003030327272727273</v>
      </c>
      <c r="M5" s="42">
        <f>COUNTIF(Vertices[Closeness Centrality],"&gt;= "&amp;L5)-COUNTIF(Vertices[Closeness Centrality],"&gt;="&amp;L6)</f>
        <v>0</v>
      </c>
      <c r="N5" s="41">
        <f t="shared" si="6"/>
        <v>0.011288072727272726</v>
      </c>
      <c r="O5" s="42">
        <f>COUNTIF(Vertices[Eigenvector Centrality],"&gt;= "&amp;N5)-COUNTIF(Vertices[Eigenvector Centrality],"&gt;="&amp;N6)</f>
        <v>0</v>
      </c>
      <c r="P5" s="41">
        <f t="shared" si="7"/>
        <v>0.733124981818182</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0.7272727272727273</v>
      </c>
      <c r="G6" s="40">
        <f>COUNTIF(Vertices[In-Degree],"&gt;= "&amp;F6)-COUNTIF(Vertices[In-Degree],"&gt;="&amp;F7)</f>
        <v>0</v>
      </c>
      <c r="H6" s="39">
        <f t="shared" si="3"/>
        <v>0.6545454545454545</v>
      </c>
      <c r="I6" s="40">
        <f>COUNTIF(Vertices[Out-Degree],"&gt;= "&amp;H6)-COUNTIF(Vertices[Out-Degree],"&gt;="&amp;H7)</f>
        <v>0</v>
      </c>
      <c r="J6" s="39">
        <f t="shared" si="4"/>
        <v>15.927272727272728</v>
      </c>
      <c r="K6" s="40">
        <f>COUNTIF(Vertices[Betweenness Centrality],"&gt;= "&amp;J6)-COUNTIF(Vertices[Betweenness Centrality],"&gt;="&amp;J7)</f>
        <v>0</v>
      </c>
      <c r="L6" s="39">
        <f t="shared" si="5"/>
        <v>0.004040436363636364</v>
      </c>
      <c r="M6" s="40">
        <f>COUNTIF(Vertices[Closeness Centrality],"&gt;= "&amp;L6)-COUNTIF(Vertices[Closeness Centrality],"&gt;="&amp;L7)</f>
        <v>0</v>
      </c>
      <c r="N6" s="39">
        <f t="shared" si="6"/>
        <v>0.015050763636363635</v>
      </c>
      <c r="O6" s="40">
        <f>COUNTIF(Vertices[Eigenvector Centrality],"&gt;= "&amp;N6)-COUNTIF(Vertices[Eigenvector Centrality],"&gt;="&amp;N7)</f>
        <v>0</v>
      </c>
      <c r="P6" s="39">
        <f t="shared" si="7"/>
        <v>0.8241983090909093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0.9090909090909092</v>
      </c>
      <c r="G7" s="42">
        <f>COUNTIF(Vertices[In-Degree],"&gt;= "&amp;F7)-COUNTIF(Vertices[In-Degree],"&gt;="&amp;F8)</f>
        <v>9</v>
      </c>
      <c r="H7" s="41">
        <f t="shared" si="3"/>
        <v>0.8181818181818181</v>
      </c>
      <c r="I7" s="42">
        <f>COUNTIF(Vertices[Out-Degree],"&gt;= "&amp;H7)-COUNTIF(Vertices[Out-Degree],"&gt;="&amp;H8)</f>
        <v>0</v>
      </c>
      <c r="J7" s="41">
        <f t="shared" si="4"/>
        <v>19.90909090909091</v>
      </c>
      <c r="K7" s="42">
        <f>COUNTIF(Vertices[Betweenness Centrality],"&gt;= "&amp;J7)-COUNTIF(Vertices[Betweenness Centrality],"&gt;="&amp;J8)</f>
        <v>0</v>
      </c>
      <c r="L7" s="41">
        <f t="shared" si="5"/>
        <v>0.005050545454545455</v>
      </c>
      <c r="M7" s="42">
        <f>COUNTIF(Vertices[Closeness Centrality],"&gt;= "&amp;L7)-COUNTIF(Vertices[Closeness Centrality],"&gt;="&amp;L8)</f>
        <v>0</v>
      </c>
      <c r="N7" s="41">
        <f t="shared" si="6"/>
        <v>0.018813454545454543</v>
      </c>
      <c r="O7" s="42">
        <f>COUNTIF(Vertices[Eigenvector Centrality],"&gt;= "&amp;N7)-COUNTIF(Vertices[Eigenvector Centrality],"&gt;="&amp;N8)</f>
        <v>0</v>
      </c>
      <c r="P7" s="41">
        <f t="shared" si="7"/>
        <v>0.9152716363636366</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1.090909090909091</v>
      </c>
      <c r="G8" s="40">
        <f>COUNTIF(Vertices[In-Degree],"&gt;= "&amp;F8)-COUNTIF(Vertices[In-Degree],"&gt;="&amp;F9)</f>
        <v>0</v>
      </c>
      <c r="H8" s="39">
        <f t="shared" si="3"/>
        <v>0.9818181818181817</v>
      </c>
      <c r="I8" s="40">
        <f>COUNTIF(Vertices[Out-Degree],"&gt;= "&amp;H8)-COUNTIF(Vertices[Out-Degree],"&gt;="&amp;H9)</f>
        <v>6</v>
      </c>
      <c r="J8" s="39">
        <f t="shared" si="4"/>
        <v>23.89090909090909</v>
      </c>
      <c r="K8" s="40">
        <f>COUNTIF(Vertices[Betweenness Centrality],"&gt;= "&amp;J8)-COUNTIF(Vertices[Betweenness Centrality],"&gt;="&amp;J9)</f>
        <v>0</v>
      </c>
      <c r="L8" s="39">
        <f t="shared" si="5"/>
        <v>0.0060606545454545465</v>
      </c>
      <c r="M8" s="40">
        <f>COUNTIF(Vertices[Closeness Centrality],"&gt;= "&amp;L8)-COUNTIF(Vertices[Closeness Centrality],"&gt;="&amp;L9)</f>
        <v>0</v>
      </c>
      <c r="N8" s="39">
        <f t="shared" si="6"/>
        <v>0.022576145454545452</v>
      </c>
      <c r="O8" s="40">
        <f>COUNTIF(Vertices[Eigenvector Centrality],"&gt;= "&amp;N8)-COUNTIF(Vertices[Eigenvector Centrality],"&gt;="&amp;N9)</f>
        <v>0</v>
      </c>
      <c r="P8" s="39">
        <f t="shared" si="7"/>
        <v>1.006344963636364</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1.272727272727273</v>
      </c>
      <c r="G9" s="42">
        <f>COUNTIF(Vertices[In-Degree],"&gt;= "&amp;F9)-COUNTIF(Vertices[In-Degree],"&gt;="&amp;F10)</f>
        <v>0</v>
      </c>
      <c r="H9" s="41">
        <f t="shared" si="3"/>
        <v>1.1454545454545453</v>
      </c>
      <c r="I9" s="42">
        <f>COUNTIF(Vertices[Out-Degree],"&gt;= "&amp;H9)-COUNTIF(Vertices[Out-Degree],"&gt;="&amp;H10)</f>
        <v>0</v>
      </c>
      <c r="J9" s="41">
        <f t="shared" si="4"/>
        <v>27.87272727272727</v>
      </c>
      <c r="K9" s="42">
        <f>COUNTIF(Vertices[Betweenness Centrality],"&gt;= "&amp;J9)-COUNTIF(Vertices[Betweenness Centrality],"&gt;="&amp;J10)</f>
        <v>0</v>
      </c>
      <c r="L9" s="41">
        <f t="shared" si="5"/>
        <v>0.007070763636363638</v>
      </c>
      <c r="M9" s="42">
        <f>COUNTIF(Vertices[Closeness Centrality],"&gt;= "&amp;L9)-COUNTIF(Vertices[Closeness Centrality],"&gt;="&amp;L10)</f>
        <v>0</v>
      </c>
      <c r="N9" s="41">
        <f t="shared" si="6"/>
        <v>0.02633883636363636</v>
      </c>
      <c r="O9" s="42">
        <f>COUNTIF(Vertices[Eigenvector Centrality],"&gt;= "&amp;N9)-COUNTIF(Vertices[Eigenvector Centrality],"&gt;="&amp;N10)</f>
        <v>0</v>
      </c>
      <c r="P9" s="41">
        <f t="shared" si="7"/>
        <v>1.0974182909090913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17</v>
      </c>
      <c r="D10" s="34">
        <f t="shared" si="1"/>
        <v>0</v>
      </c>
      <c r="E10" s="3">
        <f>COUNTIF(Vertices[Degree],"&gt;= "&amp;D10)-COUNTIF(Vertices[Degree],"&gt;="&amp;D11)</f>
        <v>0</v>
      </c>
      <c r="F10" s="39">
        <f t="shared" si="2"/>
        <v>1.4545454545454548</v>
      </c>
      <c r="G10" s="40">
        <f>COUNTIF(Vertices[In-Degree],"&gt;= "&amp;F10)-COUNTIF(Vertices[In-Degree],"&gt;="&amp;F11)</f>
        <v>0</v>
      </c>
      <c r="H10" s="39">
        <f t="shared" si="3"/>
        <v>1.3090909090909089</v>
      </c>
      <c r="I10" s="40">
        <f>COUNTIF(Vertices[Out-Degree],"&gt;= "&amp;H10)-COUNTIF(Vertices[Out-Degree],"&gt;="&amp;H11)</f>
        <v>0</v>
      </c>
      <c r="J10" s="39">
        <f t="shared" si="4"/>
        <v>31.854545454545452</v>
      </c>
      <c r="K10" s="40">
        <f>COUNTIF(Vertices[Betweenness Centrality],"&gt;= "&amp;J10)-COUNTIF(Vertices[Betweenness Centrality],"&gt;="&amp;J11)</f>
        <v>0</v>
      </c>
      <c r="L10" s="39">
        <f t="shared" si="5"/>
        <v>0.00808087272727273</v>
      </c>
      <c r="M10" s="40">
        <f>COUNTIF(Vertices[Closeness Centrality],"&gt;= "&amp;L10)-COUNTIF(Vertices[Closeness Centrality],"&gt;="&amp;L11)</f>
        <v>0</v>
      </c>
      <c r="N10" s="39">
        <f t="shared" si="6"/>
        <v>0.03010152727272727</v>
      </c>
      <c r="O10" s="40">
        <f>COUNTIF(Vertices[Eigenvector Centrality],"&gt;= "&amp;N10)-COUNTIF(Vertices[Eigenvector Centrality],"&gt;="&amp;N11)</f>
        <v>0</v>
      </c>
      <c r="P10" s="39">
        <f t="shared" si="7"/>
        <v>1.1884916181818186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1.6363636363636367</v>
      </c>
      <c r="G11" s="42">
        <f>COUNTIF(Vertices[In-Degree],"&gt;= "&amp;F11)-COUNTIF(Vertices[In-Degree],"&gt;="&amp;F12)</f>
        <v>0</v>
      </c>
      <c r="H11" s="41">
        <f t="shared" si="3"/>
        <v>1.4727272727272724</v>
      </c>
      <c r="I11" s="42">
        <f>COUNTIF(Vertices[Out-Degree],"&gt;= "&amp;H11)-COUNTIF(Vertices[Out-Degree],"&gt;="&amp;H12)</f>
        <v>0</v>
      </c>
      <c r="J11" s="41">
        <f t="shared" si="4"/>
        <v>35.836363636363636</v>
      </c>
      <c r="K11" s="42">
        <f>COUNTIF(Vertices[Betweenness Centrality],"&gt;= "&amp;J11)-COUNTIF(Vertices[Betweenness Centrality],"&gt;="&amp;J12)</f>
        <v>0</v>
      </c>
      <c r="L11" s="41">
        <f t="shared" si="5"/>
        <v>0.00909098181818182</v>
      </c>
      <c r="M11" s="42">
        <f>COUNTIF(Vertices[Closeness Centrality],"&gt;= "&amp;L11)-COUNTIF(Vertices[Closeness Centrality],"&gt;="&amp;L12)</f>
        <v>0</v>
      </c>
      <c r="N11" s="41">
        <f t="shared" si="6"/>
        <v>0.03386421818181818</v>
      </c>
      <c r="O11" s="42">
        <f>COUNTIF(Vertices[Eigenvector Centrality],"&gt;= "&amp;N11)-COUNTIF(Vertices[Eigenvector Centrality],"&gt;="&amp;N12)</f>
        <v>0</v>
      </c>
      <c r="P11" s="41">
        <f t="shared" si="7"/>
        <v>1.279564945454546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0.14285714285714285</v>
      </c>
      <c r="D12" s="34">
        <f t="shared" si="1"/>
        <v>0</v>
      </c>
      <c r="E12" s="3">
        <f>COUNTIF(Vertices[Degree],"&gt;= "&amp;D12)-COUNTIF(Vertices[Degree],"&gt;="&amp;D13)</f>
        <v>0</v>
      </c>
      <c r="F12" s="39">
        <f t="shared" si="2"/>
        <v>1.8181818181818186</v>
      </c>
      <c r="G12" s="40">
        <f>COUNTIF(Vertices[In-Degree],"&gt;= "&amp;F12)-COUNTIF(Vertices[In-Degree],"&gt;="&amp;F13)</f>
        <v>0</v>
      </c>
      <c r="H12" s="39">
        <f t="shared" si="3"/>
        <v>1.636363636363636</v>
      </c>
      <c r="I12" s="40">
        <f>COUNTIF(Vertices[Out-Degree],"&gt;= "&amp;H12)-COUNTIF(Vertices[Out-Degree],"&gt;="&amp;H13)</f>
        <v>0</v>
      </c>
      <c r="J12" s="39">
        <f t="shared" si="4"/>
        <v>39.81818181818182</v>
      </c>
      <c r="K12" s="40">
        <f>COUNTIF(Vertices[Betweenness Centrality],"&gt;= "&amp;J12)-COUNTIF(Vertices[Betweenness Centrality],"&gt;="&amp;J13)</f>
        <v>0</v>
      </c>
      <c r="L12" s="39">
        <f t="shared" si="5"/>
        <v>0.010101090909090912</v>
      </c>
      <c r="M12" s="40">
        <f>COUNTIF(Vertices[Closeness Centrality],"&gt;= "&amp;L12)-COUNTIF(Vertices[Closeness Centrality],"&gt;="&amp;L13)</f>
        <v>0</v>
      </c>
      <c r="N12" s="39">
        <f t="shared" si="6"/>
        <v>0.037626909090909086</v>
      </c>
      <c r="O12" s="40">
        <f>COUNTIF(Vertices[Eigenvector Centrality],"&gt;= "&amp;N12)-COUNTIF(Vertices[Eigenvector Centrality],"&gt;="&amp;N13)</f>
        <v>0</v>
      </c>
      <c r="P12" s="39">
        <f t="shared" si="7"/>
        <v>1.3706382727272732</v>
      </c>
      <c r="Q12" s="40">
        <f>COUNTIF(Vertices[PageRank],"&gt;= "&amp;P12)-COUNTIF(Vertices[PageRank],"&gt;="&amp;P13)</f>
        <v>2</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0.25</v>
      </c>
      <c r="D13" s="34">
        <f t="shared" si="1"/>
        <v>0</v>
      </c>
      <c r="E13" s="3">
        <f>COUNTIF(Vertices[Degree],"&gt;= "&amp;D13)-COUNTIF(Vertices[Degree],"&gt;="&amp;D14)</f>
        <v>0</v>
      </c>
      <c r="F13" s="41">
        <f t="shared" si="2"/>
        <v>2.0000000000000004</v>
      </c>
      <c r="G13" s="42">
        <f>COUNTIF(Vertices[In-Degree],"&gt;= "&amp;F13)-COUNTIF(Vertices[In-Degree],"&gt;="&amp;F14)</f>
        <v>2</v>
      </c>
      <c r="H13" s="41">
        <f t="shared" si="3"/>
        <v>1.7999999999999996</v>
      </c>
      <c r="I13" s="42">
        <f>COUNTIF(Vertices[Out-Degree],"&gt;= "&amp;H13)-COUNTIF(Vertices[Out-Degree],"&gt;="&amp;H14)</f>
        <v>0</v>
      </c>
      <c r="J13" s="41">
        <f t="shared" si="4"/>
        <v>43.800000000000004</v>
      </c>
      <c r="K13" s="42">
        <f>COUNTIF(Vertices[Betweenness Centrality],"&gt;= "&amp;J13)-COUNTIF(Vertices[Betweenness Centrality],"&gt;="&amp;J14)</f>
        <v>0</v>
      </c>
      <c r="L13" s="41">
        <f t="shared" si="5"/>
        <v>0.011111200000000003</v>
      </c>
      <c r="M13" s="42">
        <f>COUNTIF(Vertices[Closeness Centrality],"&gt;= "&amp;L13)-COUNTIF(Vertices[Closeness Centrality],"&gt;="&amp;L14)</f>
        <v>0</v>
      </c>
      <c r="N13" s="41">
        <f t="shared" si="6"/>
        <v>0.04138959999999999</v>
      </c>
      <c r="O13" s="42">
        <f>COUNTIF(Vertices[Eigenvector Centrality],"&gt;= "&amp;N13)-COUNTIF(Vertices[Eigenvector Centrality],"&gt;="&amp;N14)</f>
        <v>7</v>
      </c>
      <c r="P13" s="41">
        <f t="shared" si="7"/>
        <v>1.4617116000000006</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2.181818181818182</v>
      </c>
      <c r="G14" s="40">
        <f>COUNTIF(Vertices[In-Degree],"&gt;= "&amp;F14)-COUNTIF(Vertices[In-Degree],"&gt;="&amp;F15)</f>
        <v>0</v>
      </c>
      <c r="H14" s="39">
        <f t="shared" si="3"/>
        <v>1.9636363636363632</v>
      </c>
      <c r="I14" s="40">
        <f>COUNTIF(Vertices[Out-Degree],"&gt;= "&amp;H14)-COUNTIF(Vertices[Out-Degree],"&gt;="&amp;H15)</f>
        <v>3</v>
      </c>
      <c r="J14" s="39">
        <f t="shared" si="4"/>
        <v>47.78181818181819</v>
      </c>
      <c r="K14" s="40">
        <f>COUNTIF(Vertices[Betweenness Centrality],"&gt;= "&amp;J14)-COUNTIF(Vertices[Betweenness Centrality],"&gt;="&amp;J15)</f>
        <v>0</v>
      </c>
      <c r="L14" s="39">
        <f t="shared" si="5"/>
        <v>0.012121309090909095</v>
      </c>
      <c r="M14" s="40">
        <f>COUNTIF(Vertices[Closeness Centrality],"&gt;= "&amp;L14)-COUNTIF(Vertices[Closeness Centrality],"&gt;="&amp;L15)</f>
        <v>0</v>
      </c>
      <c r="N14" s="39">
        <f t="shared" si="6"/>
        <v>0.0451522909090909</v>
      </c>
      <c r="O14" s="40">
        <f>COUNTIF(Vertices[Eigenvector Centrality],"&gt;= "&amp;N14)-COUNTIF(Vertices[Eigenvector Centrality],"&gt;="&amp;N15)</f>
        <v>1</v>
      </c>
      <c r="P14" s="39">
        <f t="shared" si="7"/>
        <v>1.5527849272727279</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3</v>
      </c>
      <c r="D15" s="34">
        <f t="shared" si="1"/>
        <v>0</v>
      </c>
      <c r="E15" s="3">
        <f>COUNTIF(Vertices[Degree],"&gt;= "&amp;D15)-COUNTIF(Vertices[Degree],"&gt;="&amp;D16)</f>
        <v>0</v>
      </c>
      <c r="F15" s="41">
        <f t="shared" si="2"/>
        <v>2.3636363636363638</v>
      </c>
      <c r="G15" s="42">
        <f>COUNTIF(Vertices[In-Degree],"&gt;= "&amp;F15)-COUNTIF(Vertices[In-Degree],"&gt;="&amp;F16)</f>
        <v>0</v>
      </c>
      <c r="H15" s="41">
        <f t="shared" si="3"/>
        <v>2.127272727272727</v>
      </c>
      <c r="I15" s="42">
        <f>COUNTIF(Vertices[Out-Degree],"&gt;= "&amp;H15)-COUNTIF(Vertices[Out-Degree],"&gt;="&amp;H16)</f>
        <v>0</v>
      </c>
      <c r="J15" s="41">
        <f t="shared" si="4"/>
        <v>51.76363636363637</v>
      </c>
      <c r="K15" s="42">
        <f>COUNTIF(Vertices[Betweenness Centrality],"&gt;= "&amp;J15)-COUNTIF(Vertices[Betweenness Centrality],"&gt;="&amp;J16)</f>
        <v>0</v>
      </c>
      <c r="L15" s="41">
        <f t="shared" si="5"/>
        <v>0.013131418181818186</v>
      </c>
      <c r="M15" s="42">
        <f>COUNTIF(Vertices[Closeness Centrality],"&gt;= "&amp;L15)-COUNTIF(Vertices[Closeness Centrality],"&gt;="&amp;L16)</f>
        <v>0</v>
      </c>
      <c r="N15" s="41">
        <f t="shared" si="6"/>
        <v>0.0489149818181818</v>
      </c>
      <c r="O15" s="42">
        <f>COUNTIF(Vertices[Eigenvector Centrality],"&gt;= "&amp;N15)-COUNTIF(Vertices[Eigenvector Centrality],"&gt;="&amp;N16)</f>
        <v>0</v>
      </c>
      <c r="P15" s="41">
        <f t="shared" si="7"/>
        <v>1.6438582545454552</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2</v>
      </c>
      <c r="D16" s="34">
        <f t="shared" si="1"/>
        <v>0</v>
      </c>
      <c r="E16" s="3">
        <f>COUNTIF(Vertices[Degree],"&gt;= "&amp;D16)-COUNTIF(Vertices[Degree],"&gt;="&amp;D17)</f>
        <v>0</v>
      </c>
      <c r="F16" s="39">
        <f t="shared" si="2"/>
        <v>2.5454545454545454</v>
      </c>
      <c r="G16" s="40">
        <f>COUNTIF(Vertices[In-Degree],"&gt;= "&amp;F16)-COUNTIF(Vertices[In-Degree],"&gt;="&amp;F17)</f>
        <v>0</v>
      </c>
      <c r="H16" s="39">
        <f t="shared" si="3"/>
        <v>2.2909090909090906</v>
      </c>
      <c r="I16" s="40">
        <f>COUNTIF(Vertices[Out-Degree],"&gt;= "&amp;H16)-COUNTIF(Vertices[Out-Degree],"&gt;="&amp;H17)</f>
        <v>0</v>
      </c>
      <c r="J16" s="39">
        <f t="shared" si="4"/>
        <v>55.74545454545456</v>
      </c>
      <c r="K16" s="40">
        <f>COUNTIF(Vertices[Betweenness Centrality],"&gt;= "&amp;J16)-COUNTIF(Vertices[Betweenness Centrality],"&gt;="&amp;J17)</f>
        <v>1</v>
      </c>
      <c r="L16" s="39">
        <f t="shared" si="5"/>
        <v>0.014141527272727277</v>
      </c>
      <c r="M16" s="40">
        <f>COUNTIF(Vertices[Closeness Centrality],"&gt;= "&amp;L16)-COUNTIF(Vertices[Closeness Centrality],"&gt;="&amp;L17)</f>
        <v>0</v>
      </c>
      <c r="N16" s="39">
        <f t="shared" si="6"/>
        <v>0.05267767272727271</v>
      </c>
      <c r="O16" s="40">
        <f>COUNTIF(Vertices[Eigenvector Centrality],"&gt;= "&amp;N16)-COUNTIF(Vertices[Eigenvector Centrality],"&gt;="&amp;N17)</f>
        <v>0</v>
      </c>
      <c r="P16" s="39">
        <f t="shared" si="7"/>
        <v>1.7349315818181825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17</v>
      </c>
      <c r="D17" s="34">
        <f t="shared" si="1"/>
        <v>0</v>
      </c>
      <c r="E17" s="3">
        <f>COUNTIF(Vertices[Degree],"&gt;= "&amp;D17)-COUNTIF(Vertices[Degree],"&gt;="&amp;D18)</f>
        <v>0</v>
      </c>
      <c r="F17" s="41">
        <f t="shared" si="2"/>
        <v>2.727272727272727</v>
      </c>
      <c r="G17" s="42">
        <f>COUNTIF(Vertices[In-Degree],"&gt;= "&amp;F17)-COUNTIF(Vertices[In-Degree],"&gt;="&amp;F18)</f>
        <v>0</v>
      </c>
      <c r="H17" s="41">
        <f t="shared" si="3"/>
        <v>2.454545454545454</v>
      </c>
      <c r="I17" s="42">
        <f>COUNTIF(Vertices[Out-Degree],"&gt;= "&amp;H17)-COUNTIF(Vertices[Out-Degree],"&gt;="&amp;H18)</f>
        <v>0</v>
      </c>
      <c r="J17" s="41">
        <f t="shared" si="4"/>
        <v>59.72727272727274</v>
      </c>
      <c r="K17" s="42">
        <f>COUNTIF(Vertices[Betweenness Centrality],"&gt;= "&amp;J17)-COUNTIF(Vertices[Betweenness Centrality],"&gt;="&amp;J18)</f>
        <v>0</v>
      </c>
      <c r="L17" s="41">
        <f t="shared" si="5"/>
        <v>0.015151636363636369</v>
      </c>
      <c r="M17" s="42">
        <f>COUNTIF(Vertices[Closeness Centrality],"&gt;= "&amp;L17)-COUNTIF(Vertices[Closeness Centrality],"&gt;="&amp;L18)</f>
        <v>0</v>
      </c>
      <c r="N17" s="41">
        <f t="shared" si="6"/>
        <v>0.056440363636363615</v>
      </c>
      <c r="O17" s="42">
        <f>COUNTIF(Vertices[Eigenvector Centrality],"&gt;= "&amp;N17)-COUNTIF(Vertices[Eigenvector Centrality],"&gt;="&amp;N18)</f>
        <v>1</v>
      </c>
      <c r="P17" s="41">
        <f t="shared" si="7"/>
        <v>1.8260049090909098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56</v>
      </c>
      <c r="D18" s="34">
        <f t="shared" si="1"/>
        <v>0</v>
      </c>
      <c r="E18" s="3">
        <f>COUNTIF(Vertices[Degree],"&gt;= "&amp;D18)-COUNTIF(Vertices[Degree],"&gt;="&amp;D19)</f>
        <v>0</v>
      </c>
      <c r="F18" s="39">
        <f t="shared" si="2"/>
        <v>2.9090909090909087</v>
      </c>
      <c r="G18" s="40">
        <f>COUNTIF(Vertices[In-Degree],"&gt;= "&amp;F18)-COUNTIF(Vertices[In-Degree],"&gt;="&amp;F19)</f>
        <v>0</v>
      </c>
      <c r="H18" s="39">
        <f t="shared" si="3"/>
        <v>2.6181818181818177</v>
      </c>
      <c r="I18" s="40">
        <f>COUNTIF(Vertices[Out-Degree],"&gt;= "&amp;H18)-COUNTIF(Vertices[Out-Degree],"&gt;="&amp;H19)</f>
        <v>0</v>
      </c>
      <c r="J18" s="39">
        <f t="shared" si="4"/>
        <v>63.709090909090925</v>
      </c>
      <c r="K18" s="40">
        <f>COUNTIF(Vertices[Betweenness Centrality],"&gt;= "&amp;J18)-COUNTIF(Vertices[Betweenness Centrality],"&gt;="&amp;J19)</f>
        <v>0</v>
      </c>
      <c r="L18" s="39">
        <f t="shared" si="5"/>
        <v>0.01616174545454546</v>
      </c>
      <c r="M18" s="40">
        <f>COUNTIF(Vertices[Closeness Centrality],"&gt;= "&amp;L18)-COUNTIF(Vertices[Closeness Centrality],"&gt;="&amp;L19)</f>
        <v>0</v>
      </c>
      <c r="N18" s="39">
        <f t="shared" si="6"/>
        <v>0.06020305454545452</v>
      </c>
      <c r="O18" s="40">
        <f>COUNTIF(Vertices[Eigenvector Centrality],"&gt;= "&amp;N18)-COUNTIF(Vertices[Eigenvector Centrality],"&gt;="&amp;N19)</f>
        <v>2</v>
      </c>
      <c r="P18" s="39">
        <f t="shared" si="7"/>
        <v>1.9170782363636372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3.0909090909090904</v>
      </c>
      <c r="G19" s="42">
        <f>COUNTIF(Vertices[In-Degree],"&gt;= "&amp;F19)-COUNTIF(Vertices[In-Degree],"&gt;="&amp;F20)</f>
        <v>0</v>
      </c>
      <c r="H19" s="41">
        <f t="shared" si="3"/>
        <v>2.7818181818181813</v>
      </c>
      <c r="I19" s="42">
        <f>COUNTIF(Vertices[Out-Degree],"&gt;= "&amp;H19)-COUNTIF(Vertices[Out-Degree],"&gt;="&amp;H20)</f>
        <v>0</v>
      </c>
      <c r="J19" s="41">
        <f t="shared" si="4"/>
        <v>67.6909090909091</v>
      </c>
      <c r="K19" s="42">
        <f>COUNTIF(Vertices[Betweenness Centrality],"&gt;= "&amp;J19)-COUNTIF(Vertices[Betweenness Centrality],"&gt;="&amp;J20)</f>
        <v>0</v>
      </c>
      <c r="L19" s="41">
        <f t="shared" si="5"/>
        <v>0.01717185454545455</v>
      </c>
      <c r="M19" s="42">
        <f>COUNTIF(Vertices[Closeness Centrality],"&gt;= "&amp;L19)-COUNTIF(Vertices[Closeness Centrality],"&gt;="&amp;L20)</f>
        <v>0</v>
      </c>
      <c r="N19" s="41">
        <f t="shared" si="6"/>
        <v>0.06396574545454543</v>
      </c>
      <c r="O19" s="42">
        <f>COUNTIF(Vertices[Eigenvector Centrality],"&gt;= "&amp;N19)-COUNTIF(Vertices[Eigenvector Centrality],"&gt;="&amp;N20)</f>
        <v>0</v>
      </c>
      <c r="P19" s="41">
        <f t="shared" si="7"/>
        <v>2.0081515636363645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3.272727272727272</v>
      </c>
      <c r="G20" s="40">
        <f>COUNTIF(Vertices[In-Degree],"&gt;= "&amp;F20)-COUNTIF(Vertices[In-Degree],"&gt;="&amp;F21)</f>
        <v>0</v>
      </c>
      <c r="H20" s="39">
        <f t="shared" si="3"/>
        <v>2.945454545454545</v>
      </c>
      <c r="I20" s="40">
        <f>COUNTIF(Vertices[Out-Degree],"&gt;= "&amp;H20)-COUNTIF(Vertices[Out-Degree],"&gt;="&amp;H21)</f>
        <v>2</v>
      </c>
      <c r="J20" s="39">
        <f t="shared" si="4"/>
        <v>71.67272727272729</v>
      </c>
      <c r="K20" s="40">
        <f>COUNTIF(Vertices[Betweenness Centrality],"&gt;= "&amp;J20)-COUNTIF(Vertices[Betweenness Centrality],"&gt;="&amp;J21)</f>
        <v>0</v>
      </c>
      <c r="L20" s="39">
        <f t="shared" si="5"/>
        <v>0.01818196363636364</v>
      </c>
      <c r="M20" s="40">
        <f>COUNTIF(Vertices[Closeness Centrality],"&gt;= "&amp;L20)-COUNTIF(Vertices[Closeness Centrality],"&gt;="&amp;L21)</f>
        <v>0</v>
      </c>
      <c r="N20" s="39">
        <f t="shared" si="6"/>
        <v>0.06772843636363635</v>
      </c>
      <c r="O20" s="40">
        <f>COUNTIF(Vertices[Eigenvector Centrality],"&gt;= "&amp;N20)-COUNTIF(Vertices[Eigenvector Centrality],"&gt;="&amp;N21)</f>
        <v>0</v>
      </c>
      <c r="P20" s="39">
        <f t="shared" si="7"/>
        <v>2.099224890909092</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1.90378</v>
      </c>
      <c r="D21" s="34">
        <f t="shared" si="1"/>
        <v>0</v>
      </c>
      <c r="E21" s="3">
        <f>COUNTIF(Vertices[Degree],"&gt;= "&amp;D21)-COUNTIF(Vertices[Degree],"&gt;="&amp;D22)</f>
        <v>0</v>
      </c>
      <c r="F21" s="41">
        <f t="shared" si="2"/>
        <v>3.4545454545454537</v>
      </c>
      <c r="G21" s="42">
        <f>COUNTIF(Vertices[In-Degree],"&gt;= "&amp;F21)-COUNTIF(Vertices[In-Degree],"&gt;="&amp;F22)</f>
        <v>0</v>
      </c>
      <c r="H21" s="41">
        <f t="shared" si="3"/>
        <v>3.1090909090909085</v>
      </c>
      <c r="I21" s="42">
        <f>COUNTIF(Vertices[Out-Degree],"&gt;= "&amp;H21)-COUNTIF(Vertices[Out-Degree],"&gt;="&amp;H22)</f>
        <v>0</v>
      </c>
      <c r="J21" s="41">
        <f t="shared" si="4"/>
        <v>75.65454545454547</v>
      </c>
      <c r="K21" s="42">
        <f>COUNTIF(Vertices[Betweenness Centrality],"&gt;= "&amp;J21)-COUNTIF(Vertices[Betweenness Centrality],"&gt;="&amp;J22)</f>
        <v>0</v>
      </c>
      <c r="L21" s="41">
        <f t="shared" si="5"/>
        <v>0.019192072727272733</v>
      </c>
      <c r="M21" s="42">
        <f>COUNTIF(Vertices[Closeness Centrality],"&gt;= "&amp;L21)-COUNTIF(Vertices[Closeness Centrality],"&gt;="&amp;L22)</f>
        <v>0</v>
      </c>
      <c r="N21" s="41">
        <f t="shared" si="6"/>
        <v>0.07149112727272726</v>
      </c>
      <c r="O21" s="42">
        <f>COUNTIF(Vertices[Eigenvector Centrality],"&gt;= "&amp;N21)-COUNTIF(Vertices[Eigenvector Centrality],"&gt;="&amp;N22)</f>
        <v>1</v>
      </c>
      <c r="P21" s="41">
        <f t="shared" si="7"/>
        <v>2.190298218181819</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3.6363636363636354</v>
      </c>
      <c r="G22" s="40">
        <f>COUNTIF(Vertices[In-Degree],"&gt;= "&amp;F22)-COUNTIF(Vertices[In-Degree],"&gt;="&amp;F23)</f>
        <v>0</v>
      </c>
      <c r="H22" s="39">
        <f t="shared" si="3"/>
        <v>3.272727272727272</v>
      </c>
      <c r="I22" s="40">
        <f>COUNTIF(Vertices[Out-Degree],"&gt;= "&amp;H22)-COUNTIF(Vertices[Out-Degree],"&gt;="&amp;H23)</f>
        <v>0</v>
      </c>
      <c r="J22" s="39">
        <f t="shared" si="4"/>
        <v>79.63636363636365</v>
      </c>
      <c r="K22" s="40">
        <f>COUNTIF(Vertices[Betweenness Centrality],"&gt;= "&amp;J22)-COUNTIF(Vertices[Betweenness Centrality],"&gt;="&amp;J23)</f>
        <v>0</v>
      </c>
      <c r="L22" s="39">
        <f t="shared" si="5"/>
        <v>0.020202181818181824</v>
      </c>
      <c r="M22" s="40">
        <f>COUNTIF(Vertices[Closeness Centrality],"&gt;= "&amp;L22)-COUNTIF(Vertices[Closeness Centrality],"&gt;="&amp;L23)</f>
        <v>0</v>
      </c>
      <c r="N22" s="39">
        <f t="shared" si="6"/>
        <v>0.07525381818181817</v>
      </c>
      <c r="O22" s="40">
        <f>COUNTIF(Vertices[Eigenvector Centrality],"&gt;= "&amp;N22)-COUNTIF(Vertices[Eigenvector Centrality],"&gt;="&amp;N23)</f>
        <v>1</v>
      </c>
      <c r="P22" s="39">
        <f t="shared" si="7"/>
        <v>2.2813715454545465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0.07017543859649122</v>
      </c>
      <c r="D23" s="34">
        <f t="shared" si="1"/>
        <v>0</v>
      </c>
      <c r="E23" s="3">
        <f>COUNTIF(Vertices[Degree],"&gt;= "&amp;D23)-COUNTIF(Vertices[Degree],"&gt;="&amp;D24)</f>
        <v>0</v>
      </c>
      <c r="F23" s="41">
        <f t="shared" si="2"/>
        <v>3.818181818181817</v>
      </c>
      <c r="G23" s="42">
        <f>COUNTIF(Vertices[In-Degree],"&gt;= "&amp;F23)-COUNTIF(Vertices[In-Degree],"&gt;="&amp;F24)</f>
        <v>0</v>
      </c>
      <c r="H23" s="41">
        <f t="shared" si="3"/>
        <v>3.4363636363636356</v>
      </c>
      <c r="I23" s="42">
        <f>COUNTIF(Vertices[Out-Degree],"&gt;= "&amp;H23)-COUNTIF(Vertices[Out-Degree],"&gt;="&amp;H24)</f>
        <v>0</v>
      </c>
      <c r="J23" s="41">
        <f t="shared" si="4"/>
        <v>83.61818181818184</v>
      </c>
      <c r="K23" s="42">
        <f>COUNTIF(Vertices[Betweenness Centrality],"&gt;= "&amp;J23)-COUNTIF(Vertices[Betweenness Centrality],"&gt;="&amp;J24)</f>
        <v>0</v>
      </c>
      <c r="L23" s="41">
        <f t="shared" si="5"/>
        <v>0.021212290909090915</v>
      </c>
      <c r="M23" s="42">
        <f>COUNTIF(Vertices[Closeness Centrality],"&gt;= "&amp;L23)-COUNTIF(Vertices[Closeness Centrality],"&gt;="&amp;L24)</f>
        <v>0</v>
      </c>
      <c r="N23" s="41">
        <f t="shared" si="6"/>
        <v>0.07901650909090908</v>
      </c>
      <c r="O23" s="42">
        <f>COUNTIF(Vertices[Eigenvector Centrality],"&gt;= "&amp;N23)-COUNTIF(Vertices[Eigenvector Centrality],"&gt;="&amp;N24)</f>
        <v>0</v>
      </c>
      <c r="P23" s="41">
        <f t="shared" si="7"/>
        <v>2.372444872727274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688</v>
      </c>
      <c r="B24" s="36">
        <v>0.202363</v>
      </c>
      <c r="D24" s="34">
        <f t="shared" si="1"/>
        <v>0</v>
      </c>
      <c r="E24" s="3">
        <f>COUNTIF(Vertices[Degree],"&gt;= "&amp;D24)-COUNTIF(Vertices[Degree],"&gt;="&amp;D25)</f>
        <v>0</v>
      </c>
      <c r="F24" s="39">
        <f t="shared" si="2"/>
        <v>3.9999999999999987</v>
      </c>
      <c r="G24" s="40">
        <f>COUNTIF(Vertices[In-Degree],"&gt;= "&amp;F24)-COUNTIF(Vertices[In-Degree],"&gt;="&amp;F25)</f>
        <v>1</v>
      </c>
      <c r="H24" s="39">
        <f t="shared" si="3"/>
        <v>3.599999999999999</v>
      </c>
      <c r="I24" s="40">
        <f>COUNTIF(Vertices[Out-Degree],"&gt;= "&amp;H24)-COUNTIF(Vertices[Out-Degree],"&gt;="&amp;H25)</f>
        <v>0</v>
      </c>
      <c r="J24" s="39">
        <f t="shared" si="4"/>
        <v>87.60000000000002</v>
      </c>
      <c r="K24" s="40">
        <f>COUNTIF(Vertices[Betweenness Centrality],"&gt;= "&amp;J24)-COUNTIF(Vertices[Betweenness Centrality],"&gt;="&amp;J25)</f>
        <v>0</v>
      </c>
      <c r="L24" s="39">
        <f t="shared" si="5"/>
        <v>0.022222400000000007</v>
      </c>
      <c r="M24" s="40">
        <f>COUNTIF(Vertices[Closeness Centrality],"&gt;= "&amp;L24)-COUNTIF(Vertices[Closeness Centrality],"&gt;="&amp;L25)</f>
        <v>2</v>
      </c>
      <c r="N24" s="39">
        <f t="shared" si="6"/>
        <v>0.0827792</v>
      </c>
      <c r="O24" s="40">
        <f>COUNTIF(Vertices[Eigenvector Centrality],"&gt;= "&amp;N24)-COUNTIF(Vertices[Eigenvector Centrality],"&gt;="&amp;N25)</f>
        <v>1</v>
      </c>
      <c r="P24" s="39">
        <f t="shared" si="7"/>
        <v>2.463518200000001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4.181818181818181</v>
      </c>
      <c r="G25" s="42">
        <f>COUNTIF(Vertices[In-Degree],"&gt;= "&amp;F25)-COUNTIF(Vertices[In-Degree],"&gt;="&amp;F26)</f>
        <v>0</v>
      </c>
      <c r="H25" s="41">
        <f t="shared" si="3"/>
        <v>3.763636363636363</v>
      </c>
      <c r="I25" s="42">
        <f>COUNTIF(Vertices[Out-Degree],"&gt;= "&amp;H25)-COUNTIF(Vertices[Out-Degree],"&gt;="&amp;H26)</f>
        <v>0</v>
      </c>
      <c r="J25" s="41">
        <f t="shared" si="4"/>
        <v>91.5818181818182</v>
      </c>
      <c r="K25" s="42">
        <f>COUNTIF(Vertices[Betweenness Centrality],"&gt;= "&amp;J25)-COUNTIF(Vertices[Betweenness Centrality],"&gt;="&amp;J26)</f>
        <v>0</v>
      </c>
      <c r="L25" s="41">
        <f t="shared" si="5"/>
        <v>0.023232509090909098</v>
      </c>
      <c r="M25" s="42">
        <f>COUNTIF(Vertices[Closeness Centrality],"&gt;= "&amp;L25)-COUNTIF(Vertices[Closeness Centrality],"&gt;="&amp;L26)</f>
        <v>0</v>
      </c>
      <c r="N25" s="41">
        <f t="shared" si="6"/>
        <v>0.08654189090909091</v>
      </c>
      <c r="O25" s="42">
        <f>COUNTIF(Vertices[Eigenvector Centrality],"&gt;= "&amp;N25)-COUNTIF(Vertices[Eigenvector Centrality],"&gt;="&amp;N26)</f>
        <v>0</v>
      </c>
      <c r="P25" s="41">
        <f t="shared" si="7"/>
        <v>2.5545915272727284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689</v>
      </c>
      <c r="B26" s="36" t="s">
        <v>690</v>
      </c>
      <c r="D26" s="34">
        <f t="shared" si="1"/>
        <v>0</v>
      </c>
      <c r="E26" s="3">
        <f>COUNTIF(Vertices[Degree],"&gt;= "&amp;D26)-COUNTIF(Vertices[Degree],"&gt;="&amp;D28)</f>
        <v>0</v>
      </c>
      <c r="F26" s="39">
        <f t="shared" si="2"/>
        <v>4.363636363636362</v>
      </c>
      <c r="G26" s="40">
        <f>COUNTIF(Vertices[In-Degree],"&gt;= "&amp;F26)-COUNTIF(Vertices[In-Degree],"&gt;="&amp;F28)</f>
        <v>0</v>
      </c>
      <c r="H26" s="39">
        <f t="shared" si="3"/>
        <v>3.9272727272727264</v>
      </c>
      <c r="I26" s="40">
        <f>COUNTIF(Vertices[Out-Degree],"&gt;= "&amp;H26)-COUNTIF(Vertices[Out-Degree],"&gt;="&amp;H28)</f>
        <v>0</v>
      </c>
      <c r="J26" s="39">
        <f t="shared" si="4"/>
        <v>95.56363636363639</v>
      </c>
      <c r="K26" s="40">
        <f>COUNTIF(Vertices[Betweenness Centrality],"&gt;= "&amp;J26)-COUNTIF(Vertices[Betweenness Centrality],"&gt;="&amp;J28)</f>
        <v>0</v>
      </c>
      <c r="L26" s="39">
        <f t="shared" si="5"/>
        <v>0.02424261818181819</v>
      </c>
      <c r="M26" s="40">
        <f>COUNTIF(Vertices[Closeness Centrality],"&gt;= "&amp;L26)-COUNTIF(Vertices[Closeness Centrality],"&gt;="&amp;L28)</f>
        <v>0</v>
      </c>
      <c r="N26" s="39">
        <f t="shared" si="6"/>
        <v>0.09030458181818182</v>
      </c>
      <c r="O26" s="40">
        <f>COUNTIF(Vertices[Eigenvector Centrality],"&gt;= "&amp;N26)-COUNTIF(Vertices[Eigenvector Centrality],"&gt;="&amp;N28)</f>
        <v>0</v>
      </c>
      <c r="P26" s="39">
        <f t="shared" si="7"/>
        <v>2.6456648545454557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-15</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4.545454545454544</v>
      </c>
      <c r="G28" s="42">
        <f>COUNTIF(Vertices[In-Degree],"&gt;= "&amp;F28)-COUNTIF(Vertices[In-Degree],"&gt;="&amp;F40)</f>
        <v>0</v>
      </c>
      <c r="H28" s="41">
        <f>H26+($H$57-$H$2)/BinDivisor</f>
        <v>4.09090909090909</v>
      </c>
      <c r="I28" s="42">
        <f>COUNTIF(Vertices[Out-Degree],"&gt;= "&amp;H28)-COUNTIF(Vertices[Out-Degree],"&gt;="&amp;H40)</f>
        <v>0</v>
      </c>
      <c r="J28" s="41">
        <f>J26+($J$57-$J$2)/BinDivisor</f>
        <v>99.54545454545458</v>
      </c>
      <c r="K28" s="42">
        <f>COUNTIF(Vertices[Betweenness Centrality],"&gt;= "&amp;J28)-COUNTIF(Vertices[Betweenness Centrality],"&gt;="&amp;J40)</f>
        <v>0</v>
      </c>
      <c r="L28" s="41">
        <f>L26+($L$57-$L$2)/BinDivisor</f>
        <v>0.02525272727272728</v>
      </c>
      <c r="M28" s="42">
        <f>COUNTIF(Vertices[Closeness Centrality],"&gt;= "&amp;L28)-COUNTIF(Vertices[Closeness Centrality],"&gt;="&amp;L40)</f>
        <v>0</v>
      </c>
      <c r="N28" s="41">
        <f>N26+($N$57-$N$2)/BinDivisor</f>
        <v>0.09406727272727274</v>
      </c>
      <c r="O28" s="42">
        <f>COUNTIF(Vertices[Eigenvector Centrality],"&gt;= "&amp;N28)-COUNTIF(Vertices[Eigenvector Centrality],"&gt;="&amp;N40)</f>
        <v>0</v>
      </c>
      <c r="P28" s="41">
        <f>P26+($P$57-$P$2)/BinDivisor</f>
        <v>2.736738181818183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-15</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-15</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4.727272727272726</v>
      </c>
      <c r="G40" s="40">
        <f>COUNTIF(Vertices[In-Degree],"&gt;= "&amp;F40)-COUNTIF(Vertices[In-Degree],"&gt;="&amp;F41)</f>
        <v>0</v>
      </c>
      <c r="H40" s="39">
        <f>H28+($H$57-$H$2)/BinDivisor</f>
        <v>4.254545454545454</v>
      </c>
      <c r="I40" s="40">
        <f>COUNTIF(Vertices[Out-Degree],"&gt;= "&amp;H40)-COUNTIF(Vertices[Out-Degree],"&gt;="&amp;H41)</f>
        <v>0</v>
      </c>
      <c r="J40" s="39">
        <f>J28+($J$57-$J$2)/BinDivisor</f>
        <v>103.52727272727276</v>
      </c>
      <c r="K40" s="40">
        <f>COUNTIF(Vertices[Betweenness Centrality],"&gt;= "&amp;J40)-COUNTIF(Vertices[Betweenness Centrality],"&gt;="&amp;J41)</f>
        <v>0</v>
      </c>
      <c r="L40" s="39">
        <f>L28+($L$57-$L$2)/BinDivisor</f>
        <v>0.026262836363636372</v>
      </c>
      <c r="M40" s="40">
        <f>COUNTIF(Vertices[Closeness Centrality],"&gt;= "&amp;L40)-COUNTIF(Vertices[Closeness Centrality],"&gt;="&amp;L41)</f>
        <v>0</v>
      </c>
      <c r="N40" s="39">
        <f>N28+($N$57-$N$2)/BinDivisor</f>
        <v>0.09782996363636365</v>
      </c>
      <c r="O40" s="40">
        <f>COUNTIF(Vertices[Eigenvector Centrality],"&gt;= "&amp;N40)-COUNTIF(Vertices[Eigenvector Centrality],"&gt;="&amp;N41)</f>
        <v>0</v>
      </c>
      <c r="P40" s="39">
        <f>P28+($P$57-$P$2)/BinDivisor</f>
        <v>2.8278115090909104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4.909090909090907</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107.50909090909094</v>
      </c>
      <c r="K41" s="42">
        <f>COUNTIF(Vertices[Betweenness Centrality],"&gt;= "&amp;J41)-COUNTIF(Vertices[Betweenness Centrality],"&gt;="&amp;J42)</f>
        <v>0</v>
      </c>
      <c r="L41" s="41">
        <f aca="true" t="shared" si="14" ref="L41:L56">L40+($L$57-$L$2)/BinDivisor</f>
        <v>0.027272945454545464</v>
      </c>
      <c r="M41" s="42">
        <f>COUNTIF(Vertices[Closeness Centrality],"&gt;= "&amp;L41)-COUNTIF(Vertices[Closeness Centrality],"&gt;="&amp;L42)</f>
        <v>0</v>
      </c>
      <c r="N41" s="41">
        <f aca="true" t="shared" si="15" ref="N41:N56">N40+($N$57-$N$2)/BinDivisor</f>
        <v>0.10159265454545456</v>
      </c>
      <c r="O41" s="42">
        <f>COUNTIF(Vertices[Eigenvector Centrality],"&gt;= "&amp;N41)-COUNTIF(Vertices[Eigenvector Centrality],"&gt;="&amp;N42)</f>
        <v>0</v>
      </c>
      <c r="P41" s="41">
        <f aca="true" t="shared" si="16" ref="P41:P56">P40+($P$57-$P$2)/BinDivisor</f>
        <v>2.9188848363636377</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5.090909090909089</v>
      </c>
      <c r="G42" s="40">
        <f>COUNTIF(Vertices[In-Degree],"&gt;= "&amp;F42)-COUNTIF(Vertices[In-Degree],"&gt;="&amp;F43)</f>
        <v>0</v>
      </c>
      <c r="H42" s="39">
        <f t="shared" si="12"/>
        <v>4.581818181818182</v>
      </c>
      <c r="I42" s="40">
        <f>COUNTIF(Vertices[Out-Degree],"&gt;= "&amp;H42)-COUNTIF(Vertices[Out-Degree],"&gt;="&amp;H43)</f>
        <v>0</v>
      </c>
      <c r="J42" s="39">
        <f t="shared" si="13"/>
        <v>111.49090909090913</v>
      </c>
      <c r="K42" s="40">
        <f>COUNTIF(Vertices[Betweenness Centrality],"&gt;= "&amp;J42)-COUNTIF(Vertices[Betweenness Centrality],"&gt;="&amp;J43)</f>
        <v>0</v>
      </c>
      <c r="L42" s="39">
        <f t="shared" si="14"/>
        <v>0.028283054545454555</v>
      </c>
      <c r="M42" s="40">
        <f>COUNTIF(Vertices[Closeness Centrality],"&gt;= "&amp;L42)-COUNTIF(Vertices[Closeness Centrality],"&gt;="&amp;L43)</f>
        <v>0</v>
      </c>
      <c r="N42" s="39">
        <f t="shared" si="15"/>
        <v>0.10535534545454547</v>
      </c>
      <c r="O42" s="40">
        <f>COUNTIF(Vertices[Eigenvector Centrality],"&gt;= "&amp;N42)-COUNTIF(Vertices[Eigenvector Centrality],"&gt;="&amp;N43)</f>
        <v>0</v>
      </c>
      <c r="P42" s="39">
        <f t="shared" si="16"/>
        <v>3.009958163636365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5.272727272727271</v>
      </c>
      <c r="G43" s="42">
        <f>COUNTIF(Vertices[In-Degree],"&gt;= "&amp;F43)-COUNTIF(Vertices[In-Degree],"&gt;="&amp;F44)</f>
        <v>0</v>
      </c>
      <c r="H43" s="41">
        <f t="shared" si="12"/>
        <v>4.745454545454546</v>
      </c>
      <c r="I43" s="42">
        <f>COUNTIF(Vertices[Out-Degree],"&gt;= "&amp;H43)-COUNTIF(Vertices[Out-Degree],"&gt;="&amp;H44)</f>
        <v>0</v>
      </c>
      <c r="J43" s="41">
        <f t="shared" si="13"/>
        <v>115.47272727272731</v>
      </c>
      <c r="K43" s="42">
        <f>COUNTIF(Vertices[Betweenness Centrality],"&gt;= "&amp;J43)-COUNTIF(Vertices[Betweenness Centrality],"&gt;="&amp;J44)</f>
        <v>0</v>
      </c>
      <c r="L43" s="41">
        <f t="shared" si="14"/>
        <v>0.029293163636363646</v>
      </c>
      <c r="M43" s="42">
        <f>COUNTIF(Vertices[Closeness Centrality],"&gt;= "&amp;L43)-COUNTIF(Vertices[Closeness Centrality],"&gt;="&amp;L44)</f>
        <v>7</v>
      </c>
      <c r="N43" s="41">
        <f t="shared" si="15"/>
        <v>0.10911803636363639</v>
      </c>
      <c r="O43" s="42">
        <f>COUNTIF(Vertices[Eigenvector Centrality],"&gt;= "&amp;N43)-COUNTIF(Vertices[Eigenvector Centrality],"&gt;="&amp;N44)</f>
        <v>0</v>
      </c>
      <c r="P43" s="41">
        <f t="shared" si="16"/>
        <v>3.1010314909090924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5.454545454545452</v>
      </c>
      <c r="G44" s="40">
        <f>COUNTIF(Vertices[In-Degree],"&gt;= "&amp;F44)-COUNTIF(Vertices[In-Degree],"&gt;="&amp;F45)</f>
        <v>0</v>
      </c>
      <c r="H44" s="39">
        <f t="shared" si="12"/>
        <v>4.90909090909091</v>
      </c>
      <c r="I44" s="40">
        <f>COUNTIF(Vertices[Out-Degree],"&gt;= "&amp;H44)-COUNTIF(Vertices[Out-Degree],"&gt;="&amp;H45)</f>
        <v>0</v>
      </c>
      <c r="J44" s="39">
        <f t="shared" si="13"/>
        <v>119.4545454545455</v>
      </c>
      <c r="K44" s="40">
        <f>COUNTIF(Vertices[Betweenness Centrality],"&gt;= "&amp;J44)-COUNTIF(Vertices[Betweenness Centrality],"&gt;="&amp;J45)</f>
        <v>0</v>
      </c>
      <c r="L44" s="39">
        <f t="shared" si="14"/>
        <v>0.030303272727272738</v>
      </c>
      <c r="M44" s="40">
        <f>COUNTIF(Vertices[Closeness Centrality],"&gt;= "&amp;L44)-COUNTIF(Vertices[Closeness Centrality],"&gt;="&amp;L45)</f>
        <v>3</v>
      </c>
      <c r="N44" s="39">
        <f t="shared" si="15"/>
        <v>0.1128807272727273</v>
      </c>
      <c r="O44" s="40">
        <f>COUNTIF(Vertices[Eigenvector Centrality],"&gt;= "&amp;N44)-COUNTIF(Vertices[Eigenvector Centrality],"&gt;="&amp;N45)</f>
        <v>0</v>
      </c>
      <c r="P44" s="39">
        <f t="shared" si="16"/>
        <v>3.1921048181818197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5.636363636363634</v>
      </c>
      <c r="G45" s="42">
        <f>COUNTIF(Vertices[In-Degree],"&gt;= "&amp;F45)-COUNTIF(Vertices[In-Degree],"&gt;="&amp;F46)</f>
        <v>0</v>
      </c>
      <c r="H45" s="41">
        <f t="shared" si="12"/>
        <v>5.072727272727274</v>
      </c>
      <c r="I45" s="42">
        <f>COUNTIF(Vertices[Out-Degree],"&gt;= "&amp;H45)-COUNTIF(Vertices[Out-Degree],"&gt;="&amp;H46)</f>
        <v>0</v>
      </c>
      <c r="J45" s="41">
        <f t="shared" si="13"/>
        <v>123.43636363636368</v>
      </c>
      <c r="K45" s="42">
        <f>COUNTIF(Vertices[Betweenness Centrality],"&gt;= "&amp;J45)-COUNTIF(Vertices[Betweenness Centrality],"&gt;="&amp;J46)</f>
        <v>0</v>
      </c>
      <c r="L45" s="41">
        <f t="shared" si="14"/>
        <v>0.03131338181818183</v>
      </c>
      <c r="M45" s="42">
        <f>COUNTIF(Vertices[Closeness Centrality],"&gt;= "&amp;L45)-COUNTIF(Vertices[Closeness Centrality],"&gt;="&amp;L46)</f>
        <v>2</v>
      </c>
      <c r="N45" s="41">
        <f t="shared" si="15"/>
        <v>0.11664341818181821</v>
      </c>
      <c r="O45" s="42">
        <f>COUNTIF(Vertices[Eigenvector Centrality],"&gt;= "&amp;N45)-COUNTIF(Vertices[Eigenvector Centrality],"&gt;="&amp;N46)</f>
        <v>0</v>
      </c>
      <c r="P45" s="41">
        <f t="shared" si="16"/>
        <v>3.283178145454547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5.818181818181816</v>
      </c>
      <c r="G46" s="40">
        <f>COUNTIF(Vertices[In-Degree],"&gt;= "&amp;F46)-COUNTIF(Vertices[In-Degree],"&gt;="&amp;F47)</f>
        <v>0</v>
      </c>
      <c r="H46" s="39">
        <f t="shared" si="12"/>
        <v>5.236363636363638</v>
      </c>
      <c r="I46" s="40">
        <f>COUNTIF(Vertices[Out-Degree],"&gt;= "&amp;H46)-COUNTIF(Vertices[Out-Degree],"&gt;="&amp;H47)</f>
        <v>0</v>
      </c>
      <c r="J46" s="39">
        <f t="shared" si="13"/>
        <v>127.41818181818186</v>
      </c>
      <c r="K46" s="40">
        <f>COUNTIF(Vertices[Betweenness Centrality],"&gt;= "&amp;J46)-COUNTIF(Vertices[Betweenness Centrality],"&gt;="&amp;J47)</f>
        <v>0</v>
      </c>
      <c r="L46" s="39">
        <f t="shared" si="14"/>
        <v>0.03232349090909092</v>
      </c>
      <c r="M46" s="40">
        <f>COUNTIF(Vertices[Closeness Centrality],"&gt;= "&amp;L46)-COUNTIF(Vertices[Closeness Centrality],"&gt;="&amp;L47)</f>
        <v>1</v>
      </c>
      <c r="N46" s="39">
        <f t="shared" si="15"/>
        <v>0.12040610909090912</v>
      </c>
      <c r="O46" s="40">
        <f>COUNTIF(Vertices[Eigenvector Centrality],"&gt;= "&amp;N46)-COUNTIF(Vertices[Eigenvector Centrality],"&gt;="&amp;N47)</f>
        <v>0</v>
      </c>
      <c r="P46" s="39">
        <f t="shared" si="16"/>
        <v>3.3742514727272743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5.999999999999997</v>
      </c>
      <c r="G47" s="42">
        <f>COUNTIF(Vertices[In-Degree],"&gt;= "&amp;F47)-COUNTIF(Vertices[In-Degree],"&gt;="&amp;F48)</f>
        <v>0</v>
      </c>
      <c r="H47" s="41">
        <f t="shared" si="12"/>
        <v>5.400000000000002</v>
      </c>
      <c r="I47" s="42">
        <f>COUNTIF(Vertices[Out-Degree],"&gt;= "&amp;H47)-COUNTIF(Vertices[Out-Degree],"&gt;="&amp;H48)</f>
        <v>0</v>
      </c>
      <c r="J47" s="41">
        <f t="shared" si="13"/>
        <v>131.40000000000003</v>
      </c>
      <c r="K47" s="42">
        <f>COUNTIF(Vertices[Betweenness Centrality],"&gt;= "&amp;J47)-COUNTIF(Vertices[Betweenness Centrality],"&gt;="&amp;J48)</f>
        <v>0</v>
      </c>
      <c r="L47" s="41">
        <f t="shared" si="14"/>
        <v>0.033333600000000005</v>
      </c>
      <c r="M47" s="42">
        <f>COUNTIF(Vertices[Closeness Centrality],"&gt;= "&amp;L47)-COUNTIF(Vertices[Closeness Centrality],"&gt;="&amp;L48)</f>
        <v>0</v>
      </c>
      <c r="N47" s="41">
        <f t="shared" si="15"/>
        <v>0.12416880000000004</v>
      </c>
      <c r="O47" s="42">
        <f>COUNTIF(Vertices[Eigenvector Centrality],"&gt;= "&amp;N47)-COUNTIF(Vertices[Eigenvector Centrality],"&gt;="&amp;N48)</f>
        <v>0</v>
      </c>
      <c r="P47" s="41">
        <f t="shared" si="16"/>
        <v>3.4653248000000016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6.181818181818179</v>
      </c>
      <c r="G48" s="40">
        <f>COUNTIF(Vertices[In-Degree],"&gt;= "&amp;F48)-COUNTIF(Vertices[In-Degree],"&gt;="&amp;F49)</f>
        <v>0</v>
      </c>
      <c r="H48" s="39">
        <f t="shared" si="12"/>
        <v>5.563636363636366</v>
      </c>
      <c r="I48" s="40">
        <f>COUNTIF(Vertices[Out-Degree],"&gt;= "&amp;H48)-COUNTIF(Vertices[Out-Degree],"&gt;="&amp;H49)</f>
        <v>0</v>
      </c>
      <c r="J48" s="39">
        <f t="shared" si="13"/>
        <v>135.3818181818182</v>
      </c>
      <c r="K48" s="40">
        <f>COUNTIF(Vertices[Betweenness Centrality],"&gt;= "&amp;J48)-COUNTIF(Vertices[Betweenness Centrality],"&gt;="&amp;J49)</f>
        <v>0</v>
      </c>
      <c r="L48" s="39">
        <f t="shared" si="14"/>
        <v>0.03434370909090909</v>
      </c>
      <c r="M48" s="40">
        <f>COUNTIF(Vertices[Closeness Centrality],"&gt;= "&amp;L48)-COUNTIF(Vertices[Closeness Centrality],"&gt;="&amp;L49)</f>
        <v>1</v>
      </c>
      <c r="N48" s="39">
        <f t="shared" si="15"/>
        <v>0.12793149090909095</v>
      </c>
      <c r="O48" s="40">
        <f>COUNTIF(Vertices[Eigenvector Centrality],"&gt;= "&amp;N48)-COUNTIF(Vertices[Eigenvector Centrality],"&gt;="&amp;N49)</f>
        <v>0</v>
      </c>
      <c r="P48" s="39">
        <f t="shared" si="16"/>
        <v>3.556398127272729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6.363636363636361</v>
      </c>
      <c r="G49" s="42">
        <f>COUNTIF(Vertices[In-Degree],"&gt;= "&amp;F49)-COUNTIF(Vertices[In-Degree],"&gt;="&amp;F50)</f>
        <v>0</v>
      </c>
      <c r="H49" s="41">
        <f t="shared" si="12"/>
        <v>5.72727272727273</v>
      </c>
      <c r="I49" s="42">
        <f>COUNTIF(Vertices[Out-Degree],"&gt;= "&amp;H49)-COUNTIF(Vertices[Out-Degree],"&gt;="&amp;H50)</f>
        <v>0</v>
      </c>
      <c r="J49" s="41">
        <f t="shared" si="13"/>
        <v>139.36363636363637</v>
      </c>
      <c r="K49" s="42">
        <f>COUNTIF(Vertices[Betweenness Centrality],"&gt;= "&amp;J49)-COUNTIF(Vertices[Betweenness Centrality],"&gt;="&amp;J50)</f>
        <v>0</v>
      </c>
      <c r="L49" s="41">
        <f t="shared" si="14"/>
        <v>0.03535381818181818</v>
      </c>
      <c r="M49" s="42">
        <f>COUNTIF(Vertices[Closeness Centrality],"&gt;= "&amp;L49)-COUNTIF(Vertices[Closeness Centrality],"&gt;="&amp;L50)</f>
        <v>0</v>
      </c>
      <c r="N49" s="41">
        <f t="shared" si="15"/>
        <v>0.13169418181818185</v>
      </c>
      <c r="O49" s="42">
        <f>COUNTIF(Vertices[Eigenvector Centrality],"&gt;= "&amp;N49)-COUNTIF(Vertices[Eigenvector Centrality],"&gt;="&amp;N50)</f>
        <v>0</v>
      </c>
      <c r="P49" s="41">
        <f t="shared" si="16"/>
        <v>3.6474714545454563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6.545454545454542</v>
      </c>
      <c r="G50" s="40">
        <f>COUNTIF(Vertices[In-Degree],"&gt;= "&amp;F50)-COUNTIF(Vertices[In-Degree],"&gt;="&amp;F51)</f>
        <v>0</v>
      </c>
      <c r="H50" s="39">
        <f t="shared" si="12"/>
        <v>5.890909090909094</v>
      </c>
      <c r="I50" s="40">
        <f>COUNTIF(Vertices[Out-Degree],"&gt;= "&amp;H50)-COUNTIF(Vertices[Out-Degree],"&gt;="&amp;H51)</f>
        <v>0</v>
      </c>
      <c r="J50" s="39">
        <f t="shared" si="13"/>
        <v>143.34545454545454</v>
      </c>
      <c r="K50" s="40">
        <f>COUNTIF(Vertices[Betweenness Centrality],"&gt;= "&amp;J50)-COUNTIF(Vertices[Betweenness Centrality],"&gt;="&amp;J51)</f>
        <v>0</v>
      </c>
      <c r="L50" s="39">
        <f t="shared" si="14"/>
        <v>0.03636392727272727</v>
      </c>
      <c r="M50" s="40">
        <f>COUNTIF(Vertices[Closeness Centrality],"&gt;= "&amp;L50)-COUNTIF(Vertices[Closeness Centrality],"&gt;="&amp;L51)</f>
        <v>0</v>
      </c>
      <c r="N50" s="39">
        <f t="shared" si="15"/>
        <v>0.13545687272727275</v>
      </c>
      <c r="O50" s="40">
        <f>COUNTIF(Vertices[Eigenvector Centrality],"&gt;= "&amp;N50)-COUNTIF(Vertices[Eigenvector Centrality],"&gt;="&amp;N51)</f>
        <v>0</v>
      </c>
      <c r="P50" s="39">
        <f t="shared" si="16"/>
        <v>3.7385447818181836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6.727272727272724</v>
      </c>
      <c r="G51" s="42">
        <f>COUNTIF(Vertices[In-Degree],"&gt;= "&amp;F51)-COUNTIF(Vertices[In-Degree],"&gt;="&amp;F52)</f>
        <v>0</v>
      </c>
      <c r="H51" s="41">
        <f t="shared" si="12"/>
        <v>6.054545454545458</v>
      </c>
      <c r="I51" s="42">
        <f>COUNTIF(Vertices[Out-Degree],"&gt;= "&amp;H51)-COUNTIF(Vertices[Out-Degree],"&gt;="&amp;H52)</f>
        <v>0</v>
      </c>
      <c r="J51" s="41">
        <f t="shared" si="13"/>
        <v>147.3272727272727</v>
      </c>
      <c r="K51" s="42">
        <f>COUNTIF(Vertices[Betweenness Centrality],"&gt;= "&amp;J51)-COUNTIF(Vertices[Betweenness Centrality],"&gt;="&amp;J52)</f>
        <v>0</v>
      </c>
      <c r="L51" s="41">
        <f t="shared" si="14"/>
        <v>0.037374036363636357</v>
      </c>
      <c r="M51" s="42">
        <f>COUNTIF(Vertices[Closeness Centrality],"&gt;= "&amp;L51)-COUNTIF(Vertices[Closeness Centrality],"&gt;="&amp;L52)</f>
        <v>0</v>
      </c>
      <c r="N51" s="41">
        <f t="shared" si="15"/>
        <v>0.13921956363636365</v>
      </c>
      <c r="O51" s="42">
        <f>COUNTIF(Vertices[Eigenvector Centrality],"&gt;= "&amp;N51)-COUNTIF(Vertices[Eigenvector Centrality],"&gt;="&amp;N52)</f>
        <v>0</v>
      </c>
      <c r="P51" s="41">
        <f t="shared" si="16"/>
        <v>3.829618109090911</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6.909090909090906</v>
      </c>
      <c r="G52" s="40">
        <f>COUNTIF(Vertices[In-Degree],"&gt;= "&amp;F52)-COUNTIF(Vertices[In-Degree],"&gt;="&amp;F53)</f>
        <v>0</v>
      </c>
      <c r="H52" s="39">
        <f t="shared" si="12"/>
        <v>6.218181818181822</v>
      </c>
      <c r="I52" s="40">
        <f>COUNTIF(Vertices[Out-Degree],"&gt;= "&amp;H52)-COUNTIF(Vertices[Out-Degree],"&gt;="&amp;H53)</f>
        <v>0</v>
      </c>
      <c r="J52" s="39">
        <f t="shared" si="13"/>
        <v>151.30909090909088</v>
      </c>
      <c r="K52" s="40">
        <f>COUNTIF(Vertices[Betweenness Centrality],"&gt;= "&amp;J52)-COUNTIF(Vertices[Betweenness Centrality],"&gt;="&amp;J53)</f>
        <v>0</v>
      </c>
      <c r="L52" s="39">
        <f t="shared" si="14"/>
        <v>0.038384145454545444</v>
      </c>
      <c r="M52" s="40">
        <f>COUNTIF(Vertices[Closeness Centrality],"&gt;= "&amp;L52)-COUNTIF(Vertices[Closeness Centrality],"&gt;="&amp;L53)</f>
        <v>0</v>
      </c>
      <c r="N52" s="39">
        <f t="shared" si="15"/>
        <v>0.14298225454545455</v>
      </c>
      <c r="O52" s="40">
        <f>COUNTIF(Vertices[Eigenvector Centrality],"&gt;= "&amp;N52)-COUNTIF(Vertices[Eigenvector Centrality],"&gt;="&amp;N53)</f>
        <v>0</v>
      </c>
      <c r="P52" s="39">
        <f t="shared" si="16"/>
        <v>3.9206914363636383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7.090909090909087</v>
      </c>
      <c r="G53" s="42">
        <f>COUNTIF(Vertices[In-Degree],"&gt;= "&amp;F53)-COUNTIF(Vertices[In-Degree],"&gt;="&amp;F54)</f>
        <v>0</v>
      </c>
      <c r="H53" s="41">
        <f t="shared" si="12"/>
        <v>6.381818181818186</v>
      </c>
      <c r="I53" s="42">
        <f>COUNTIF(Vertices[Out-Degree],"&gt;= "&amp;H53)-COUNTIF(Vertices[Out-Degree],"&gt;="&amp;H54)</f>
        <v>0</v>
      </c>
      <c r="J53" s="41">
        <f t="shared" si="13"/>
        <v>155.29090909090905</v>
      </c>
      <c r="K53" s="42">
        <f>COUNTIF(Vertices[Betweenness Centrality],"&gt;= "&amp;J53)-COUNTIF(Vertices[Betweenness Centrality],"&gt;="&amp;J54)</f>
        <v>0</v>
      </c>
      <c r="L53" s="41">
        <f t="shared" si="14"/>
        <v>0.03939425454545453</v>
      </c>
      <c r="M53" s="42">
        <f>COUNTIF(Vertices[Closeness Centrality],"&gt;= "&amp;L53)-COUNTIF(Vertices[Closeness Centrality],"&gt;="&amp;L54)</f>
        <v>0</v>
      </c>
      <c r="N53" s="41">
        <f t="shared" si="15"/>
        <v>0.14674494545454544</v>
      </c>
      <c r="O53" s="42">
        <f>COUNTIF(Vertices[Eigenvector Centrality],"&gt;= "&amp;N53)-COUNTIF(Vertices[Eigenvector Centrality],"&gt;="&amp;N54)</f>
        <v>0</v>
      </c>
      <c r="P53" s="41">
        <f t="shared" si="16"/>
        <v>4.011764763636365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7.272727272727269</v>
      </c>
      <c r="G54" s="40">
        <f>COUNTIF(Vertices[In-Degree],"&gt;= "&amp;F54)-COUNTIF(Vertices[In-Degree],"&gt;="&amp;F55)</f>
        <v>0</v>
      </c>
      <c r="H54" s="39">
        <f t="shared" si="12"/>
        <v>6.54545454545455</v>
      </c>
      <c r="I54" s="40">
        <f>COUNTIF(Vertices[Out-Degree],"&gt;= "&amp;H54)-COUNTIF(Vertices[Out-Degree],"&gt;="&amp;H55)</f>
        <v>0</v>
      </c>
      <c r="J54" s="39">
        <f t="shared" si="13"/>
        <v>159.27272727272722</v>
      </c>
      <c r="K54" s="40">
        <f>COUNTIF(Vertices[Betweenness Centrality],"&gt;= "&amp;J54)-COUNTIF(Vertices[Betweenness Centrality],"&gt;="&amp;J55)</f>
        <v>0</v>
      </c>
      <c r="L54" s="39">
        <f t="shared" si="14"/>
        <v>0.04040436363636362</v>
      </c>
      <c r="M54" s="40">
        <f>COUNTIF(Vertices[Closeness Centrality],"&gt;= "&amp;L54)-COUNTIF(Vertices[Closeness Centrality],"&gt;="&amp;L55)</f>
        <v>0</v>
      </c>
      <c r="N54" s="39">
        <f t="shared" si="15"/>
        <v>0.15050763636363634</v>
      </c>
      <c r="O54" s="40">
        <f>COUNTIF(Vertices[Eigenvector Centrality],"&gt;= "&amp;N54)-COUNTIF(Vertices[Eigenvector Centrality],"&gt;="&amp;N55)</f>
        <v>0</v>
      </c>
      <c r="P54" s="39">
        <f t="shared" si="16"/>
        <v>4.102838090909092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7.454545454545451</v>
      </c>
      <c r="G55" s="42">
        <f>COUNTIF(Vertices[In-Degree],"&gt;= "&amp;F55)-COUNTIF(Vertices[In-Degree],"&gt;="&amp;F56)</f>
        <v>0</v>
      </c>
      <c r="H55" s="41">
        <f t="shared" si="12"/>
        <v>6.709090909090914</v>
      </c>
      <c r="I55" s="42">
        <f>COUNTIF(Vertices[Out-Degree],"&gt;= "&amp;H55)-COUNTIF(Vertices[Out-Degree],"&gt;="&amp;H56)</f>
        <v>0</v>
      </c>
      <c r="J55" s="41">
        <f t="shared" si="13"/>
        <v>163.2545454545454</v>
      </c>
      <c r="K55" s="42">
        <f>COUNTIF(Vertices[Betweenness Centrality],"&gt;= "&amp;J55)-COUNTIF(Vertices[Betweenness Centrality],"&gt;="&amp;J56)</f>
        <v>0</v>
      </c>
      <c r="L55" s="41">
        <f t="shared" si="14"/>
        <v>0.04141447272727271</v>
      </c>
      <c r="M55" s="42">
        <f>COUNTIF(Vertices[Closeness Centrality],"&gt;= "&amp;L55)-COUNTIF(Vertices[Closeness Centrality],"&gt;="&amp;L56)</f>
        <v>0</v>
      </c>
      <c r="N55" s="41">
        <f t="shared" si="15"/>
        <v>0.15427032727272724</v>
      </c>
      <c r="O55" s="42">
        <f>COUNTIF(Vertices[Eigenvector Centrality],"&gt;= "&amp;N55)-COUNTIF(Vertices[Eigenvector Centrality],"&gt;="&amp;N56)</f>
        <v>0</v>
      </c>
      <c r="P55" s="41">
        <f t="shared" si="16"/>
        <v>4.193911418181819</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7.636363636363632</v>
      </c>
      <c r="G56" s="40">
        <f>COUNTIF(Vertices[In-Degree],"&gt;= "&amp;F56)-COUNTIF(Vertices[In-Degree],"&gt;="&amp;F57)</f>
        <v>0</v>
      </c>
      <c r="H56" s="39">
        <f t="shared" si="12"/>
        <v>6.872727272727278</v>
      </c>
      <c r="I56" s="40">
        <f>COUNTIF(Vertices[Out-Degree],"&gt;= "&amp;H56)-COUNTIF(Vertices[Out-Degree],"&gt;="&amp;H57)</f>
        <v>0</v>
      </c>
      <c r="J56" s="39">
        <f t="shared" si="13"/>
        <v>167.23636363636356</v>
      </c>
      <c r="K56" s="40">
        <f>COUNTIF(Vertices[Betweenness Centrality],"&gt;= "&amp;J56)-COUNTIF(Vertices[Betweenness Centrality],"&gt;="&amp;J57)</f>
        <v>0</v>
      </c>
      <c r="L56" s="39">
        <f t="shared" si="14"/>
        <v>0.042424581818181796</v>
      </c>
      <c r="M56" s="40">
        <f>COUNTIF(Vertices[Closeness Centrality],"&gt;= "&amp;L56)-COUNTIF(Vertices[Closeness Centrality],"&gt;="&amp;L57)</f>
        <v>0</v>
      </c>
      <c r="N56" s="39">
        <f t="shared" si="15"/>
        <v>0.15803301818181814</v>
      </c>
      <c r="O56" s="40">
        <f>COUNTIF(Vertices[Eigenvector Centrality],"&gt;= "&amp;N56)-COUNTIF(Vertices[Eigenvector Centrality],"&gt;="&amp;N57)</f>
        <v>0</v>
      </c>
      <c r="P56" s="39">
        <f t="shared" si="16"/>
        <v>4.284984745454546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10</v>
      </c>
      <c r="G57" s="44">
        <f>COUNTIF(Vertices[In-Degree],"&gt;= "&amp;F57)-COUNTIF(Vertices[In-Degree],"&gt;="&amp;F58)</f>
        <v>1</v>
      </c>
      <c r="H57" s="43">
        <f>MAX(Vertices[Out-Degree])</f>
        <v>9</v>
      </c>
      <c r="I57" s="44">
        <f>COUNTIF(Vertices[Out-Degree],"&gt;= "&amp;H57)-COUNTIF(Vertices[Out-Degree],"&gt;="&amp;H58)</f>
        <v>1</v>
      </c>
      <c r="J57" s="43">
        <f>MAX(Vertices[Betweenness Centrality])</f>
        <v>219</v>
      </c>
      <c r="K57" s="44">
        <f>COUNTIF(Vertices[Betweenness Centrality],"&gt;= "&amp;J57)-COUNTIF(Vertices[Betweenness Centrality],"&gt;="&amp;J58)</f>
        <v>1</v>
      </c>
      <c r="L57" s="43">
        <f>MAX(Vertices[Closeness Centrality])</f>
        <v>0.055556</v>
      </c>
      <c r="M57" s="44">
        <f>COUNTIF(Vertices[Closeness Centrality],"&gt;= "&amp;L57)-COUNTIF(Vertices[Closeness Centrality],"&gt;="&amp;L58)</f>
        <v>1</v>
      </c>
      <c r="N57" s="43">
        <f>MAX(Vertices[Eigenvector Centrality])</f>
        <v>0.206948</v>
      </c>
      <c r="O57" s="44">
        <f>COUNTIF(Vertices[Eigenvector Centrality],"&gt;= "&amp;N57)-COUNTIF(Vertices[Eigenvector Centrality],"&gt;="&amp;N58)</f>
        <v>1</v>
      </c>
      <c r="P57" s="43">
        <f>MAX(Vertices[PageRank])</f>
        <v>5.468938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10</v>
      </c>
    </row>
    <row r="71" spans="1:2" ht="15">
      <c r="A71" s="35" t="s">
        <v>90</v>
      </c>
      <c r="B71" s="49">
        <f>_xlfn.IFERROR(AVERAGE(Vertices[In-Degree]),NoMetricMessage)</f>
        <v>1.4210526315789473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9</v>
      </c>
    </row>
    <row r="85" spans="1:2" ht="15">
      <c r="A85" s="35" t="s">
        <v>96</v>
      </c>
      <c r="B85" s="49">
        <f>_xlfn.IFERROR(AVERAGE(Vertices[Out-Degree]),NoMetricMessage)</f>
        <v>1.4210526315789473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219</v>
      </c>
    </row>
    <row r="99" spans="1:2" ht="15">
      <c r="A99" s="35" t="s">
        <v>102</v>
      </c>
      <c r="B99" s="49">
        <f>_xlfn.IFERROR(AVERAGE(Vertices[Betweenness Centrality]),NoMetricMessage)</f>
        <v>14.842105263157896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0.055556</v>
      </c>
    </row>
    <row r="113" spans="1:2" ht="15">
      <c r="A113" s="35" t="s">
        <v>108</v>
      </c>
      <c r="B113" s="49">
        <f>_xlfn.IFERROR(AVERAGE(Vertices[Closeness Centrality]),NoMetricMessage)</f>
        <v>0.02837963157894737</v>
      </c>
    </row>
    <row r="114" spans="1:2" ht="15">
      <c r="A114" s="35" t="s">
        <v>109</v>
      </c>
      <c r="B114" s="49">
        <f>_xlfn.IFERROR(MEDIAN(Vertices[Closeness Centrality]),NoMetricMessage)</f>
        <v>0.030303</v>
      </c>
    </row>
    <row r="125" spans="1:2" ht="15">
      <c r="A125" s="35" t="s">
        <v>112</v>
      </c>
      <c r="B125" s="49">
        <f>IF(COUNT(Vertices[Eigenvector Centrality])&gt;0,N2,NoMetricMessage)</f>
        <v>0</v>
      </c>
    </row>
    <row r="126" spans="1:2" ht="15">
      <c r="A126" s="35" t="s">
        <v>113</v>
      </c>
      <c r="B126" s="49">
        <f>IF(COUNT(Vertices[Eigenvector Centrality])&gt;0,N57,NoMetricMessage)</f>
        <v>0.206948</v>
      </c>
    </row>
    <row r="127" spans="1:2" ht="15">
      <c r="A127" s="35" t="s">
        <v>114</v>
      </c>
      <c r="B127" s="49">
        <f>_xlfn.IFERROR(AVERAGE(Vertices[Eigenvector Centrality]),NoMetricMessage)</f>
        <v>0.05263152631578949</v>
      </c>
    </row>
    <row r="128" spans="1:2" ht="15">
      <c r="A128" s="35" t="s">
        <v>115</v>
      </c>
      <c r="B128" s="49">
        <f>_xlfn.IFERROR(MEDIAN(Vertices[Eigenvector Centrality]),NoMetricMessage)</f>
        <v>0.043714</v>
      </c>
    </row>
    <row r="139" spans="1:2" ht="15">
      <c r="A139" s="35" t="s">
        <v>140</v>
      </c>
      <c r="B139" s="49">
        <f>IF(COUNT(Vertices[PageRank])&gt;0,P2,NoMetricMessage)</f>
        <v>0.459905</v>
      </c>
    </row>
    <row r="140" spans="1:2" ht="15">
      <c r="A140" s="35" t="s">
        <v>141</v>
      </c>
      <c r="B140" s="49">
        <f>IF(COUNT(Vertices[PageRank])&gt;0,P57,NoMetricMessage)</f>
        <v>5.468938</v>
      </c>
    </row>
    <row r="141" spans="1:2" ht="15">
      <c r="A141" s="35" t="s">
        <v>142</v>
      </c>
      <c r="B141" s="49">
        <f>_xlfn.IFERROR(AVERAGE(Vertices[PageRank]),NoMetricMessage)</f>
        <v>0.9999713157894735</v>
      </c>
    </row>
    <row r="142" spans="1:2" ht="15">
      <c r="A142" s="35" t="s">
        <v>143</v>
      </c>
      <c r="B142" s="49">
        <f>_xlfn.IFERROR(MEDIAN(Vertices[PageRank]),NoMetricMessage)</f>
        <v>0.759001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0.16811258916522076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634</v>
      </c>
      <c r="K7" s="13" t="s">
        <v>635</v>
      </c>
    </row>
    <row r="8" spans="1:11" ht="409.5">
      <c r="A8"/>
      <c r="B8">
        <v>2</v>
      </c>
      <c r="C8">
        <v>2</v>
      </c>
      <c r="D8" t="s">
        <v>61</v>
      </c>
      <c r="E8" t="s">
        <v>61</v>
      </c>
      <c r="H8" t="s">
        <v>73</v>
      </c>
      <c r="J8" t="s">
        <v>636</v>
      </c>
      <c r="K8" s="13" t="s">
        <v>637</v>
      </c>
    </row>
    <row r="9" spans="1:11" ht="409.5">
      <c r="A9"/>
      <c r="B9">
        <v>3</v>
      </c>
      <c r="C9">
        <v>4</v>
      </c>
      <c r="D9" t="s">
        <v>62</v>
      </c>
      <c r="E9" t="s">
        <v>62</v>
      </c>
      <c r="H9" t="s">
        <v>74</v>
      </c>
      <c r="J9" t="s">
        <v>638</v>
      </c>
      <c r="K9" s="116" t="s">
        <v>639</v>
      </c>
    </row>
    <row r="10" spans="1:11" ht="409.5">
      <c r="A10"/>
      <c r="B10">
        <v>4</v>
      </c>
      <c r="D10" t="s">
        <v>63</v>
      </c>
      <c r="E10" t="s">
        <v>63</v>
      </c>
      <c r="H10" t="s">
        <v>75</v>
      </c>
      <c r="J10" t="s">
        <v>640</v>
      </c>
      <c r="K10" s="13" t="s">
        <v>641</v>
      </c>
    </row>
    <row r="11" spans="1:11" ht="15">
      <c r="A11"/>
      <c r="B11">
        <v>5</v>
      </c>
      <c r="D11" t="s">
        <v>46</v>
      </c>
      <c r="E11">
        <v>1</v>
      </c>
      <c r="H11" t="s">
        <v>76</v>
      </c>
      <c r="J11" t="s">
        <v>642</v>
      </c>
      <c r="K11" t="s">
        <v>643</v>
      </c>
    </row>
    <row r="12" spans="1:11" ht="15">
      <c r="A12"/>
      <c r="B12"/>
      <c r="D12" t="s">
        <v>64</v>
      </c>
      <c r="E12">
        <v>2</v>
      </c>
      <c r="H12">
        <v>0</v>
      </c>
      <c r="J12" t="s">
        <v>644</v>
      </c>
      <c r="K12" t="s">
        <v>645</v>
      </c>
    </row>
    <row r="13" spans="1:11" ht="15">
      <c r="A13"/>
      <c r="B13"/>
      <c r="D13">
        <v>1</v>
      </c>
      <c r="E13">
        <v>3</v>
      </c>
      <c r="H13">
        <v>1</v>
      </c>
      <c r="J13" t="s">
        <v>646</v>
      </c>
      <c r="K13" t="s">
        <v>647</v>
      </c>
    </row>
    <row r="14" spans="4:11" ht="15">
      <c r="D14">
        <v>2</v>
      </c>
      <c r="E14">
        <v>4</v>
      </c>
      <c r="H14">
        <v>2</v>
      </c>
      <c r="J14" t="s">
        <v>648</v>
      </c>
      <c r="K14" t="s">
        <v>649</v>
      </c>
    </row>
    <row r="15" spans="4:11" ht="15">
      <c r="D15">
        <v>3</v>
      </c>
      <c r="E15">
        <v>5</v>
      </c>
      <c r="H15">
        <v>3</v>
      </c>
      <c r="J15" t="s">
        <v>650</v>
      </c>
      <c r="K15" t="s">
        <v>651</v>
      </c>
    </row>
    <row r="16" spans="4:11" ht="15">
      <c r="D16">
        <v>4</v>
      </c>
      <c r="E16">
        <v>6</v>
      </c>
      <c r="H16">
        <v>4</v>
      </c>
      <c r="J16" t="s">
        <v>652</v>
      </c>
      <c r="K16" t="s">
        <v>653</v>
      </c>
    </row>
    <row r="17" spans="4:11" ht="15">
      <c r="D17">
        <v>5</v>
      </c>
      <c r="E17">
        <v>7</v>
      </c>
      <c r="H17">
        <v>5</v>
      </c>
      <c r="J17" t="s">
        <v>654</v>
      </c>
      <c r="K17" t="s">
        <v>655</v>
      </c>
    </row>
    <row r="18" spans="4:11" ht="15">
      <c r="D18">
        <v>6</v>
      </c>
      <c r="E18">
        <v>8</v>
      </c>
      <c r="H18">
        <v>6</v>
      </c>
      <c r="J18" t="s">
        <v>656</v>
      </c>
      <c r="K18" t="s">
        <v>657</v>
      </c>
    </row>
    <row r="19" spans="4:11" ht="15">
      <c r="D19">
        <v>7</v>
      </c>
      <c r="E19">
        <v>9</v>
      </c>
      <c r="H19">
        <v>7</v>
      </c>
      <c r="J19" t="s">
        <v>658</v>
      </c>
      <c r="K19" t="s">
        <v>659</v>
      </c>
    </row>
    <row r="20" spans="4:11" ht="15">
      <c r="D20">
        <v>8</v>
      </c>
      <c r="H20">
        <v>8</v>
      </c>
      <c r="J20" t="s">
        <v>660</v>
      </c>
      <c r="K20" t="s">
        <v>661</v>
      </c>
    </row>
    <row r="21" spans="4:11" ht="409.5">
      <c r="D21">
        <v>9</v>
      </c>
      <c r="H21">
        <v>9</v>
      </c>
      <c r="J21" t="s">
        <v>662</v>
      </c>
      <c r="K21" s="13" t="s">
        <v>663</v>
      </c>
    </row>
    <row r="22" spans="4:11" ht="409.5">
      <c r="D22">
        <v>10</v>
      </c>
      <c r="J22" t="s">
        <v>664</v>
      </c>
      <c r="K22" s="13" t="s">
        <v>665</v>
      </c>
    </row>
    <row r="23" spans="4:11" ht="409.5">
      <c r="D23">
        <v>11</v>
      </c>
      <c r="J23" t="s">
        <v>666</v>
      </c>
      <c r="K23" s="13" t="s">
        <v>667</v>
      </c>
    </row>
    <row r="24" spans="10:11" ht="409.5">
      <c r="J24" t="s">
        <v>668</v>
      </c>
      <c r="K24" s="13" t="s">
        <v>1073</v>
      </c>
    </row>
    <row r="25" spans="10:11" ht="15">
      <c r="J25" t="s">
        <v>669</v>
      </c>
      <c r="K25" t="b">
        <v>0</v>
      </c>
    </row>
    <row r="26" spans="10:11" ht="15">
      <c r="J26" t="s">
        <v>1070</v>
      </c>
      <c r="K26" t="s">
        <v>1071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684</v>
      </c>
      <c r="B2" s="129" t="s">
        <v>685</v>
      </c>
      <c r="C2" s="67" t="s">
        <v>686</v>
      </c>
    </row>
    <row r="3" spans="1:3" ht="15">
      <c r="A3" s="128" t="s">
        <v>671</v>
      </c>
      <c r="B3" s="128" t="s">
        <v>671</v>
      </c>
      <c r="C3" s="36">
        <v>26</v>
      </c>
    </row>
    <row r="4" spans="1:3" ht="15">
      <c r="A4" s="128" t="s">
        <v>671</v>
      </c>
      <c r="B4" s="128" t="s">
        <v>672</v>
      </c>
      <c r="C4" s="36">
        <v>8</v>
      </c>
    </row>
    <row r="5" spans="1:3" ht="15">
      <c r="A5" s="128" t="s">
        <v>671</v>
      </c>
      <c r="B5" s="128" t="s">
        <v>673</v>
      </c>
      <c r="C5" s="36">
        <v>4</v>
      </c>
    </row>
    <row r="6" spans="1:3" ht="15">
      <c r="A6" s="128" t="s">
        <v>672</v>
      </c>
      <c r="B6" s="128" t="s">
        <v>671</v>
      </c>
      <c r="C6" s="36">
        <v>4</v>
      </c>
    </row>
    <row r="7" spans="1:3" ht="15">
      <c r="A7" s="128" t="s">
        <v>672</v>
      </c>
      <c r="B7" s="128" t="s">
        <v>672</v>
      </c>
      <c r="C7" s="36">
        <v>3</v>
      </c>
    </row>
    <row r="8" spans="1:3" ht="15">
      <c r="A8" s="128" t="s">
        <v>673</v>
      </c>
      <c r="B8" s="128" t="s">
        <v>671</v>
      </c>
      <c r="C8" s="36">
        <v>5</v>
      </c>
    </row>
    <row r="9" spans="1:3" ht="15">
      <c r="A9" s="128" t="s">
        <v>673</v>
      </c>
      <c r="B9" s="128" t="s">
        <v>672</v>
      </c>
      <c r="C9" s="36">
        <v>1</v>
      </c>
    </row>
    <row r="10" spans="1:3" ht="15">
      <c r="A10" s="128" t="s">
        <v>673</v>
      </c>
      <c r="B10" s="128" t="s">
        <v>673</v>
      </c>
      <c r="C10" s="36">
        <v>2</v>
      </c>
    </row>
    <row r="11" spans="1:3" ht="15">
      <c r="A11" s="128" t="s">
        <v>674</v>
      </c>
      <c r="B11" s="128" t="s">
        <v>671</v>
      </c>
      <c r="C11" s="36">
        <v>1</v>
      </c>
    </row>
    <row r="12" spans="1:3" ht="15">
      <c r="A12" s="128" t="s">
        <v>674</v>
      </c>
      <c r="B12" s="128" t="s">
        <v>674</v>
      </c>
      <c r="C12" s="36">
        <v>2</v>
      </c>
    </row>
    <row r="13" spans="1:3" ht="15">
      <c r="A13" s="128" t="s">
        <v>675</v>
      </c>
      <c r="B13" s="128" t="s">
        <v>675</v>
      </c>
      <c r="C13"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691</v>
      </c>
      <c r="B1" s="13" t="s">
        <v>692</v>
      </c>
      <c r="C1" s="13" t="s">
        <v>693</v>
      </c>
      <c r="D1" s="13" t="s">
        <v>695</v>
      </c>
      <c r="E1" s="13" t="s">
        <v>694</v>
      </c>
      <c r="F1" s="13" t="s">
        <v>697</v>
      </c>
      <c r="G1" s="85" t="s">
        <v>696</v>
      </c>
      <c r="H1" s="85" t="s">
        <v>699</v>
      </c>
      <c r="I1" s="13" t="s">
        <v>698</v>
      </c>
      <c r="J1" s="13" t="s">
        <v>701</v>
      </c>
      <c r="K1" s="13" t="s">
        <v>700</v>
      </c>
      <c r="L1" s="13" t="s">
        <v>702</v>
      </c>
    </row>
    <row r="2" spans="1:12" ht="15">
      <c r="A2" s="89" t="s">
        <v>286</v>
      </c>
      <c r="B2" s="85">
        <v>1</v>
      </c>
      <c r="C2" s="89" t="s">
        <v>286</v>
      </c>
      <c r="D2" s="85">
        <v>1</v>
      </c>
      <c r="E2" s="89" t="s">
        <v>282</v>
      </c>
      <c r="F2" s="85">
        <v>1</v>
      </c>
      <c r="G2" s="85"/>
      <c r="H2" s="85"/>
      <c r="I2" s="89" t="s">
        <v>276</v>
      </c>
      <c r="J2" s="85">
        <v>1</v>
      </c>
      <c r="K2" s="89" t="s">
        <v>274</v>
      </c>
      <c r="L2" s="85">
        <v>1</v>
      </c>
    </row>
    <row r="3" spans="1:12" ht="15">
      <c r="A3" s="89" t="s">
        <v>285</v>
      </c>
      <c r="B3" s="85">
        <v>1</v>
      </c>
      <c r="C3" s="89" t="s">
        <v>280</v>
      </c>
      <c r="D3" s="85">
        <v>1</v>
      </c>
      <c r="E3" s="85"/>
      <c r="F3" s="85"/>
      <c r="G3" s="85"/>
      <c r="H3" s="85"/>
      <c r="I3" s="85"/>
      <c r="J3" s="85"/>
      <c r="K3" s="89" t="s">
        <v>277</v>
      </c>
      <c r="L3" s="85">
        <v>1</v>
      </c>
    </row>
    <row r="4" spans="1:12" ht="15">
      <c r="A4" s="89" t="s">
        <v>284</v>
      </c>
      <c r="B4" s="85">
        <v>1</v>
      </c>
      <c r="C4" s="89" t="s">
        <v>287</v>
      </c>
      <c r="D4" s="85">
        <v>1</v>
      </c>
      <c r="E4" s="85"/>
      <c r="F4" s="85"/>
      <c r="G4" s="85"/>
      <c r="H4" s="85"/>
      <c r="I4" s="85"/>
      <c r="J4" s="85"/>
      <c r="K4" s="85"/>
      <c r="L4" s="85"/>
    </row>
    <row r="5" spans="1:12" ht="15">
      <c r="A5" s="89" t="s">
        <v>283</v>
      </c>
      <c r="B5" s="85">
        <v>1</v>
      </c>
      <c r="C5" s="89" t="s">
        <v>288</v>
      </c>
      <c r="D5" s="85">
        <v>1</v>
      </c>
      <c r="E5" s="85"/>
      <c r="F5" s="85"/>
      <c r="G5" s="85"/>
      <c r="H5" s="85"/>
      <c r="I5" s="85"/>
      <c r="J5" s="85"/>
      <c r="K5" s="85"/>
      <c r="L5" s="85"/>
    </row>
    <row r="6" spans="1:12" ht="15">
      <c r="A6" s="89" t="s">
        <v>281</v>
      </c>
      <c r="B6" s="85">
        <v>1</v>
      </c>
      <c r="C6" s="89" t="s">
        <v>289</v>
      </c>
      <c r="D6" s="85">
        <v>1</v>
      </c>
      <c r="E6" s="85"/>
      <c r="F6" s="85"/>
      <c r="G6" s="85"/>
      <c r="H6" s="85"/>
      <c r="I6" s="85"/>
      <c r="J6" s="85"/>
      <c r="K6" s="85"/>
      <c r="L6" s="85"/>
    </row>
    <row r="7" spans="1:12" ht="15">
      <c r="A7" s="89" t="s">
        <v>282</v>
      </c>
      <c r="B7" s="85">
        <v>1</v>
      </c>
      <c r="C7" s="89" t="s">
        <v>290</v>
      </c>
      <c r="D7" s="85">
        <v>1</v>
      </c>
      <c r="E7" s="85"/>
      <c r="F7" s="85"/>
      <c r="G7" s="85"/>
      <c r="H7" s="85"/>
      <c r="I7" s="85"/>
      <c r="J7" s="85"/>
      <c r="K7" s="85"/>
      <c r="L7" s="85"/>
    </row>
    <row r="8" spans="1:12" ht="15">
      <c r="A8" s="89" t="s">
        <v>279</v>
      </c>
      <c r="B8" s="85">
        <v>1</v>
      </c>
      <c r="C8" s="89" t="s">
        <v>291</v>
      </c>
      <c r="D8" s="85">
        <v>1</v>
      </c>
      <c r="E8" s="85"/>
      <c r="F8" s="85"/>
      <c r="G8" s="85"/>
      <c r="H8" s="85"/>
      <c r="I8" s="85"/>
      <c r="J8" s="85"/>
      <c r="K8" s="85"/>
      <c r="L8" s="85"/>
    </row>
    <row r="9" spans="1:12" ht="15">
      <c r="A9" s="89" t="s">
        <v>278</v>
      </c>
      <c r="B9" s="85">
        <v>1</v>
      </c>
      <c r="C9" s="89" t="s">
        <v>292</v>
      </c>
      <c r="D9" s="85">
        <v>1</v>
      </c>
      <c r="E9" s="85"/>
      <c r="F9" s="85"/>
      <c r="G9" s="85"/>
      <c r="H9" s="85"/>
      <c r="I9" s="85"/>
      <c r="J9" s="85"/>
      <c r="K9" s="85"/>
      <c r="L9" s="85"/>
    </row>
    <row r="10" spans="1:12" ht="15">
      <c r="A10" s="89" t="s">
        <v>277</v>
      </c>
      <c r="B10" s="85">
        <v>1</v>
      </c>
      <c r="C10" s="89" t="s">
        <v>293</v>
      </c>
      <c r="D10" s="85">
        <v>1</v>
      </c>
      <c r="E10" s="85"/>
      <c r="F10" s="85"/>
      <c r="G10" s="85"/>
      <c r="H10" s="85"/>
      <c r="I10" s="85"/>
      <c r="J10" s="85"/>
      <c r="K10" s="85"/>
      <c r="L10" s="85"/>
    </row>
    <row r="11" spans="1:12" ht="15">
      <c r="A11" s="89" t="s">
        <v>276</v>
      </c>
      <c r="B11" s="85">
        <v>1</v>
      </c>
      <c r="C11" s="89" t="s">
        <v>294</v>
      </c>
      <c r="D11" s="85">
        <v>1</v>
      </c>
      <c r="E11" s="85"/>
      <c r="F11" s="85"/>
      <c r="G11" s="85"/>
      <c r="H11" s="85"/>
      <c r="I11" s="85"/>
      <c r="J11" s="85"/>
      <c r="K11" s="85"/>
      <c r="L11" s="85"/>
    </row>
    <row r="14" spans="1:12" ht="15" customHeight="1">
      <c r="A14" s="13" t="s">
        <v>706</v>
      </c>
      <c r="B14" s="13" t="s">
        <v>692</v>
      </c>
      <c r="C14" s="13" t="s">
        <v>707</v>
      </c>
      <c r="D14" s="13" t="s">
        <v>695</v>
      </c>
      <c r="E14" s="13" t="s">
        <v>708</v>
      </c>
      <c r="F14" s="13" t="s">
        <v>697</v>
      </c>
      <c r="G14" s="85" t="s">
        <v>709</v>
      </c>
      <c r="H14" s="85" t="s">
        <v>699</v>
      </c>
      <c r="I14" s="13" t="s">
        <v>710</v>
      </c>
      <c r="J14" s="13" t="s">
        <v>701</v>
      </c>
      <c r="K14" s="13" t="s">
        <v>711</v>
      </c>
      <c r="L14" s="13" t="s">
        <v>702</v>
      </c>
    </row>
    <row r="15" spans="1:12" ht="15">
      <c r="A15" s="85" t="s">
        <v>302</v>
      </c>
      <c r="B15" s="85">
        <v>22</v>
      </c>
      <c r="C15" s="85" t="s">
        <v>302</v>
      </c>
      <c r="D15" s="85">
        <v>20</v>
      </c>
      <c r="E15" s="85" t="s">
        <v>305</v>
      </c>
      <c r="F15" s="85">
        <v>1</v>
      </c>
      <c r="G15" s="85"/>
      <c r="H15" s="85"/>
      <c r="I15" s="85" t="s">
        <v>303</v>
      </c>
      <c r="J15" s="85">
        <v>1</v>
      </c>
      <c r="K15" s="85" t="s">
        <v>302</v>
      </c>
      <c r="L15" s="85">
        <v>2</v>
      </c>
    </row>
    <row r="16" spans="1:12" ht="15">
      <c r="A16" s="85" t="s">
        <v>305</v>
      </c>
      <c r="B16" s="85">
        <v>3</v>
      </c>
      <c r="C16" s="85" t="s">
        <v>305</v>
      </c>
      <c r="D16" s="85">
        <v>2</v>
      </c>
      <c r="E16" s="85"/>
      <c r="F16" s="85"/>
      <c r="G16" s="85"/>
      <c r="H16" s="85"/>
      <c r="I16" s="85"/>
      <c r="J16" s="85"/>
      <c r="K16" s="85"/>
      <c r="L16" s="85"/>
    </row>
    <row r="17" spans="1:12" ht="15">
      <c r="A17" s="85" t="s">
        <v>306</v>
      </c>
      <c r="B17" s="85">
        <v>1</v>
      </c>
      <c r="C17" s="85" t="s">
        <v>304</v>
      </c>
      <c r="D17" s="85">
        <v>1</v>
      </c>
      <c r="E17" s="85"/>
      <c r="F17" s="85"/>
      <c r="G17" s="85"/>
      <c r="H17" s="85"/>
      <c r="I17" s="85"/>
      <c r="J17" s="85"/>
      <c r="K17" s="85"/>
      <c r="L17" s="85"/>
    </row>
    <row r="18" spans="1:12" ht="15">
      <c r="A18" s="85" t="s">
        <v>304</v>
      </c>
      <c r="B18" s="85">
        <v>1</v>
      </c>
      <c r="C18" s="85" t="s">
        <v>306</v>
      </c>
      <c r="D18" s="85">
        <v>1</v>
      </c>
      <c r="E18" s="85"/>
      <c r="F18" s="85"/>
      <c r="G18" s="85"/>
      <c r="H18" s="85"/>
      <c r="I18" s="85"/>
      <c r="J18" s="85"/>
      <c r="K18" s="85"/>
      <c r="L18" s="85"/>
    </row>
    <row r="19" spans="1:12" ht="15">
      <c r="A19" s="85" t="s">
        <v>303</v>
      </c>
      <c r="B19" s="85">
        <v>1</v>
      </c>
      <c r="C19" s="85"/>
      <c r="D19" s="85"/>
      <c r="E19" s="85"/>
      <c r="F19" s="85"/>
      <c r="G19" s="85"/>
      <c r="H19" s="85"/>
      <c r="I19" s="85"/>
      <c r="J19" s="85"/>
      <c r="K19" s="85"/>
      <c r="L19" s="85"/>
    </row>
    <row r="22" spans="1:12" ht="15" customHeight="1">
      <c r="A22" s="13" t="s">
        <v>714</v>
      </c>
      <c r="B22" s="13" t="s">
        <v>692</v>
      </c>
      <c r="C22" s="13" t="s">
        <v>721</v>
      </c>
      <c r="D22" s="13" t="s">
        <v>695</v>
      </c>
      <c r="E22" s="13" t="s">
        <v>724</v>
      </c>
      <c r="F22" s="13" t="s">
        <v>697</v>
      </c>
      <c r="G22" s="13" t="s">
        <v>725</v>
      </c>
      <c r="H22" s="13" t="s">
        <v>699</v>
      </c>
      <c r="I22" s="13" t="s">
        <v>726</v>
      </c>
      <c r="J22" s="13" t="s">
        <v>701</v>
      </c>
      <c r="K22" s="13" t="s">
        <v>729</v>
      </c>
      <c r="L22" s="13" t="s">
        <v>702</v>
      </c>
    </row>
    <row r="23" spans="1:12" ht="15">
      <c r="A23" s="85" t="s">
        <v>715</v>
      </c>
      <c r="B23" s="85">
        <v>22</v>
      </c>
      <c r="C23" s="85" t="s">
        <v>715</v>
      </c>
      <c r="D23" s="85">
        <v>20</v>
      </c>
      <c r="E23" s="85" t="s">
        <v>308</v>
      </c>
      <c r="F23" s="85">
        <v>2</v>
      </c>
      <c r="G23" s="85" t="s">
        <v>316</v>
      </c>
      <c r="H23" s="85">
        <v>4</v>
      </c>
      <c r="I23" s="85" t="s">
        <v>727</v>
      </c>
      <c r="J23" s="85">
        <v>1</v>
      </c>
      <c r="K23" s="85" t="s">
        <v>307</v>
      </c>
      <c r="L23" s="85">
        <v>1</v>
      </c>
    </row>
    <row r="24" spans="1:12" ht="15">
      <c r="A24" s="85" t="s">
        <v>307</v>
      </c>
      <c r="B24" s="85">
        <v>21</v>
      </c>
      <c r="C24" s="85" t="s">
        <v>307</v>
      </c>
      <c r="D24" s="85">
        <v>20</v>
      </c>
      <c r="E24" s="85" t="s">
        <v>312</v>
      </c>
      <c r="F24" s="85">
        <v>1</v>
      </c>
      <c r="G24" s="85" t="s">
        <v>718</v>
      </c>
      <c r="H24" s="85">
        <v>2</v>
      </c>
      <c r="I24" s="85" t="s">
        <v>728</v>
      </c>
      <c r="J24" s="85">
        <v>1</v>
      </c>
      <c r="K24" s="85" t="s">
        <v>715</v>
      </c>
      <c r="L24" s="85">
        <v>1</v>
      </c>
    </row>
    <row r="25" spans="1:12" ht="15">
      <c r="A25" s="85" t="s">
        <v>312</v>
      </c>
      <c r="B25" s="85">
        <v>16</v>
      </c>
      <c r="C25" s="85" t="s">
        <v>312</v>
      </c>
      <c r="D25" s="85">
        <v>14</v>
      </c>
      <c r="E25" s="85"/>
      <c r="F25" s="85"/>
      <c r="G25" s="85" t="s">
        <v>720</v>
      </c>
      <c r="H25" s="85">
        <v>1</v>
      </c>
      <c r="I25" s="85" t="s">
        <v>715</v>
      </c>
      <c r="J25" s="85">
        <v>1</v>
      </c>
      <c r="K25" s="85" t="s">
        <v>730</v>
      </c>
      <c r="L25" s="85">
        <v>1</v>
      </c>
    </row>
    <row r="26" spans="1:12" ht="15">
      <c r="A26" s="85" t="s">
        <v>316</v>
      </c>
      <c r="B26" s="85">
        <v>8</v>
      </c>
      <c r="C26" s="85" t="s">
        <v>716</v>
      </c>
      <c r="D26" s="85">
        <v>5</v>
      </c>
      <c r="E26" s="85"/>
      <c r="F26" s="85"/>
      <c r="G26" s="85" t="s">
        <v>312</v>
      </c>
      <c r="H26" s="85">
        <v>1</v>
      </c>
      <c r="I26" s="85"/>
      <c r="J26" s="85"/>
      <c r="K26" s="85"/>
      <c r="L26" s="85"/>
    </row>
    <row r="27" spans="1:12" ht="15">
      <c r="A27" s="85" t="s">
        <v>308</v>
      </c>
      <c r="B27" s="85">
        <v>7</v>
      </c>
      <c r="C27" s="85" t="s">
        <v>308</v>
      </c>
      <c r="D27" s="85">
        <v>5</v>
      </c>
      <c r="E27" s="85"/>
      <c r="F27" s="85"/>
      <c r="G27" s="85"/>
      <c r="H27" s="85"/>
      <c r="I27" s="85"/>
      <c r="J27" s="85"/>
      <c r="K27" s="85"/>
      <c r="L27" s="85"/>
    </row>
    <row r="28" spans="1:12" ht="15">
      <c r="A28" s="85" t="s">
        <v>716</v>
      </c>
      <c r="B28" s="85">
        <v>5</v>
      </c>
      <c r="C28" s="85" t="s">
        <v>316</v>
      </c>
      <c r="D28" s="85">
        <v>4</v>
      </c>
      <c r="E28" s="85"/>
      <c r="F28" s="85"/>
      <c r="G28" s="85"/>
      <c r="H28" s="85"/>
      <c r="I28" s="85"/>
      <c r="J28" s="85"/>
      <c r="K28" s="85"/>
      <c r="L28" s="85"/>
    </row>
    <row r="29" spans="1:12" ht="15">
      <c r="A29" s="85" t="s">
        <v>717</v>
      </c>
      <c r="B29" s="85">
        <v>4</v>
      </c>
      <c r="C29" s="85" t="s">
        <v>717</v>
      </c>
      <c r="D29" s="85">
        <v>4</v>
      </c>
      <c r="E29" s="85"/>
      <c r="F29" s="85"/>
      <c r="G29" s="85"/>
      <c r="H29" s="85"/>
      <c r="I29" s="85"/>
      <c r="J29" s="85"/>
      <c r="K29" s="85"/>
      <c r="L29" s="85"/>
    </row>
    <row r="30" spans="1:12" ht="15">
      <c r="A30" s="85" t="s">
        <v>718</v>
      </c>
      <c r="B30" s="85">
        <v>4</v>
      </c>
      <c r="C30" s="85" t="s">
        <v>722</v>
      </c>
      <c r="D30" s="85">
        <v>3</v>
      </c>
      <c r="E30" s="85"/>
      <c r="F30" s="85"/>
      <c r="G30" s="85"/>
      <c r="H30" s="85"/>
      <c r="I30" s="85"/>
      <c r="J30" s="85"/>
      <c r="K30" s="85"/>
      <c r="L30" s="85"/>
    </row>
    <row r="31" spans="1:12" ht="15">
      <c r="A31" s="85" t="s">
        <v>719</v>
      </c>
      <c r="B31" s="85">
        <v>3</v>
      </c>
      <c r="C31" s="85" t="s">
        <v>723</v>
      </c>
      <c r="D31" s="85">
        <v>3</v>
      </c>
      <c r="E31" s="85"/>
      <c r="F31" s="85"/>
      <c r="G31" s="85"/>
      <c r="H31" s="85"/>
      <c r="I31" s="85"/>
      <c r="J31" s="85"/>
      <c r="K31" s="85"/>
      <c r="L31" s="85"/>
    </row>
    <row r="32" spans="1:12" ht="15">
      <c r="A32" s="85" t="s">
        <v>720</v>
      </c>
      <c r="B32" s="85">
        <v>3</v>
      </c>
      <c r="C32" s="85" t="s">
        <v>719</v>
      </c>
      <c r="D32" s="85">
        <v>3</v>
      </c>
      <c r="E32" s="85"/>
      <c r="F32" s="85"/>
      <c r="G32" s="85"/>
      <c r="H32" s="85"/>
      <c r="I32" s="85"/>
      <c r="J32" s="85"/>
      <c r="K32" s="85"/>
      <c r="L32" s="85"/>
    </row>
    <row r="35" spans="1:12" ht="15" customHeight="1">
      <c r="A35" s="13" t="s">
        <v>735</v>
      </c>
      <c r="B35" s="13" t="s">
        <v>692</v>
      </c>
      <c r="C35" s="13" t="s">
        <v>745</v>
      </c>
      <c r="D35" s="13" t="s">
        <v>695</v>
      </c>
      <c r="E35" s="13" t="s">
        <v>751</v>
      </c>
      <c r="F35" s="13" t="s">
        <v>697</v>
      </c>
      <c r="G35" s="13" t="s">
        <v>759</v>
      </c>
      <c r="H35" s="13" t="s">
        <v>699</v>
      </c>
      <c r="I35" s="85" t="s">
        <v>767</v>
      </c>
      <c r="J35" s="85" t="s">
        <v>701</v>
      </c>
      <c r="K35" s="85" t="s">
        <v>768</v>
      </c>
      <c r="L35" s="85" t="s">
        <v>702</v>
      </c>
    </row>
    <row r="36" spans="1:12" ht="15">
      <c r="A36" s="91" t="s">
        <v>736</v>
      </c>
      <c r="B36" s="91">
        <v>46</v>
      </c>
      <c r="C36" s="91" t="s">
        <v>741</v>
      </c>
      <c r="D36" s="91">
        <v>20</v>
      </c>
      <c r="E36" s="91" t="s">
        <v>221</v>
      </c>
      <c r="F36" s="91">
        <v>4</v>
      </c>
      <c r="G36" s="91" t="s">
        <v>221</v>
      </c>
      <c r="H36" s="91">
        <v>5</v>
      </c>
      <c r="I36" s="91"/>
      <c r="J36" s="91"/>
      <c r="K36" s="91"/>
      <c r="L36" s="91"/>
    </row>
    <row r="37" spans="1:12" ht="15">
      <c r="A37" s="91" t="s">
        <v>737</v>
      </c>
      <c r="B37" s="91">
        <v>6</v>
      </c>
      <c r="C37" s="91" t="s">
        <v>742</v>
      </c>
      <c r="D37" s="91">
        <v>20</v>
      </c>
      <c r="E37" s="91" t="s">
        <v>752</v>
      </c>
      <c r="F37" s="91">
        <v>3</v>
      </c>
      <c r="G37" s="91" t="s">
        <v>760</v>
      </c>
      <c r="H37" s="91">
        <v>4</v>
      </c>
      <c r="I37" s="91"/>
      <c r="J37" s="91"/>
      <c r="K37" s="91"/>
      <c r="L37" s="91"/>
    </row>
    <row r="38" spans="1:12" ht="15">
      <c r="A38" s="91" t="s">
        <v>738</v>
      </c>
      <c r="B38" s="91">
        <v>0</v>
      </c>
      <c r="C38" s="91" t="s">
        <v>743</v>
      </c>
      <c r="D38" s="91">
        <v>14</v>
      </c>
      <c r="E38" s="91" t="s">
        <v>753</v>
      </c>
      <c r="F38" s="91">
        <v>3</v>
      </c>
      <c r="G38" s="91" t="s">
        <v>220</v>
      </c>
      <c r="H38" s="91">
        <v>3</v>
      </c>
      <c r="I38" s="91"/>
      <c r="J38" s="91"/>
      <c r="K38" s="91"/>
      <c r="L38" s="91"/>
    </row>
    <row r="39" spans="1:12" ht="15">
      <c r="A39" s="91" t="s">
        <v>739</v>
      </c>
      <c r="B39" s="91">
        <v>1257</v>
      </c>
      <c r="C39" s="91" t="s">
        <v>746</v>
      </c>
      <c r="D39" s="91">
        <v>11</v>
      </c>
      <c r="E39" s="91" t="s">
        <v>224</v>
      </c>
      <c r="F39" s="91">
        <v>3</v>
      </c>
      <c r="G39" s="91" t="s">
        <v>761</v>
      </c>
      <c r="H39" s="91">
        <v>2</v>
      </c>
      <c r="I39" s="91"/>
      <c r="J39" s="91"/>
      <c r="K39" s="91"/>
      <c r="L39" s="91"/>
    </row>
    <row r="40" spans="1:12" ht="15">
      <c r="A40" s="91" t="s">
        <v>740</v>
      </c>
      <c r="B40" s="91">
        <v>1309</v>
      </c>
      <c r="C40" s="91" t="s">
        <v>744</v>
      </c>
      <c r="D40" s="91">
        <v>8</v>
      </c>
      <c r="E40" s="91" t="s">
        <v>754</v>
      </c>
      <c r="F40" s="91">
        <v>2</v>
      </c>
      <c r="G40" s="91" t="s">
        <v>762</v>
      </c>
      <c r="H40" s="91">
        <v>2</v>
      </c>
      <c r="I40" s="91"/>
      <c r="J40" s="91"/>
      <c r="K40" s="91"/>
      <c r="L40" s="91"/>
    </row>
    <row r="41" spans="1:12" ht="15">
      <c r="A41" s="91" t="s">
        <v>741</v>
      </c>
      <c r="B41" s="91">
        <v>22</v>
      </c>
      <c r="C41" s="91" t="s">
        <v>747</v>
      </c>
      <c r="D41" s="91">
        <v>8</v>
      </c>
      <c r="E41" s="91" t="s">
        <v>730</v>
      </c>
      <c r="F41" s="91">
        <v>2</v>
      </c>
      <c r="G41" s="91" t="s">
        <v>763</v>
      </c>
      <c r="H41" s="91">
        <v>2</v>
      </c>
      <c r="I41" s="91"/>
      <c r="J41" s="91"/>
      <c r="K41" s="91"/>
      <c r="L41" s="91"/>
    </row>
    <row r="42" spans="1:12" ht="15">
      <c r="A42" s="91" t="s">
        <v>742</v>
      </c>
      <c r="B42" s="91">
        <v>21</v>
      </c>
      <c r="C42" s="91" t="s">
        <v>748</v>
      </c>
      <c r="D42" s="91">
        <v>8</v>
      </c>
      <c r="E42" s="91" t="s">
        <v>755</v>
      </c>
      <c r="F42" s="91">
        <v>2</v>
      </c>
      <c r="G42" s="91" t="s">
        <v>764</v>
      </c>
      <c r="H42" s="91">
        <v>2</v>
      </c>
      <c r="I42" s="91"/>
      <c r="J42" s="91"/>
      <c r="K42" s="91"/>
      <c r="L42" s="91"/>
    </row>
    <row r="43" spans="1:12" ht="15">
      <c r="A43" s="91" t="s">
        <v>743</v>
      </c>
      <c r="B43" s="91">
        <v>16</v>
      </c>
      <c r="C43" s="91" t="s">
        <v>749</v>
      </c>
      <c r="D43" s="91">
        <v>7</v>
      </c>
      <c r="E43" s="91" t="s">
        <v>756</v>
      </c>
      <c r="F43" s="91">
        <v>2</v>
      </c>
      <c r="G43" s="91" t="s">
        <v>765</v>
      </c>
      <c r="H43" s="91">
        <v>2</v>
      </c>
      <c r="I43" s="91"/>
      <c r="J43" s="91"/>
      <c r="K43" s="91"/>
      <c r="L43" s="91"/>
    </row>
    <row r="44" spans="1:12" ht="15">
      <c r="A44" s="91" t="s">
        <v>221</v>
      </c>
      <c r="B44" s="91">
        <v>14</v>
      </c>
      <c r="C44" s="91" t="s">
        <v>750</v>
      </c>
      <c r="D44" s="91">
        <v>7</v>
      </c>
      <c r="E44" s="91" t="s">
        <v>757</v>
      </c>
      <c r="F44" s="91">
        <v>2</v>
      </c>
      <c r="G44" s="91" t="s">
        <v>744</v>
      </c>
      <c r="H44" s="91">
        <v>2</v>
      </c>
      <c r="I44" s="91"/>
      <c r="J44" s="91"/>
      <c r="K44" s="91"/>
      <c r="L44" s="91"/>
    </row>
    <row r="45" spans="1:12" ht="15">
      <c r="A45" s="91" t="s">
        <v>744</v>
      </c>
      <c r="B45" s="91">
        <v>11</v>
      </c>
      <c r="C45" s="91" t="s">
        <v>730</v>
      </c>
      <c r="D45" s="91">
        <v>7</v>
      </c>
      <c r="E45" s="91" t="s">
        <v>758</v>
      </c>
      <c r="F45" s="91">
        <v>2</v>
      </c>
      <c r="G45" s="91" t="s">
        <v>766</v>
      </c>
      <c r="H45" s="91">
        <v>2</v>
      </c>
      <c r="I45" s="91"/>
      <c r="J45" s="91"/>
      <c r="K45" s="91"/>
      <c r="L45" s="91"/>
    </row>
    <row r="48" spans="1:12" ht="15" customHeight="1">
      <c r="A48" s="13" t="s">
        <v>773</v>
      </c>
      <c r="B48" s="13" t="s">
        <v>692</v>
      </c>
      <c r="C48" s="13" t="s">
        <v>784</v>
      </c>
      <c r="D48" s="13" t="s">
        <v>695</v>
      </c>
      <c r="E48" s="13" t="s">
        <v>791</v>
      </c>
      <c r="F48" s="13" t="s">
        <v>697</v>
      </c>
      <c r="G48" s="13" t="s">
        <v>800</v>
      </c>
      <c r="H48" s="13" t="s">
        <v>699</v>
      </c>
      <c r="I48" s="85" t="s">
        <v>811</v>
      </c>
      <c r="J48" s="85" t="s">
        <v>701</v>
      </c>
      <c r="K48" s="85" t="s">
        <v>812</v>
      </c>
      <c r="L48" s="85" t="s">
        <v>702</v>
      </c>
    </row>
    <row r="49" spans="1:12" ht="15">
      <c r="A49" s="91" t="s">
        <v>774</v>
      </c>
      <c r="B49" s="91">
        <v>7</v>
      </c>
      <c r="C49" s="91" t="s">
        <v>776</v>
      </c>
      <c r="D49" s="91">
        <v>4</v>
      </c>
      <c r="E49" s="91" t="s">
        <v>774</v>
      </c>
      <c r="F49" s="91">
        <v>3</v>
      </c>
      <c r="G49" s="91" t="s">
        <v>801</v>
      </c>
      <c r="H49" s="91">
        <v>2</v>
      </c>
      <c r="I49" s="91"/>
      <c r="J49" s="91"/>
      <c r="K49" s="91"/>
      <c r="L49" s="91"/>
    </row>
    <row r="50" spans="1:12" ht="15">
      <c r="A50" s="91" t="s">
        <v>775</v>
      </c>
      <c r="B50" s="91">
        <v>7</v>
      </c>
      <c r="C50" s="91" t="s">
        <v>777</v>
      </c>
      <c r="D50" s="91">
        <v>4</v>
      </c>
      <c r="E50" s="91" t="s">
        <v>775</v>
      </c>
      <c r="F50" s="91">
        <v>3</v>
      </c>
      <c r="G50" s="91" t="s">
        <v>802</v>
      </c>
      <c r="H50" s="91">
        <v>2</v>
      </c>
      <c r="I50" s="91"/>
      <c r="J50" s="91"/>
      <c r="K50" s="91"/>
      <c r="L50" s="91"/>
    </row>
    <row r="51" spans="1:12" ht="15">
      <c r="A51" s="91" t="s">
        <v>776</v>
      </c>
      <c r="B51" s="91">
        <v>4</v>
      </c>
      <c r="C51" s="91" t="s">
        <v>778</v>
      </c>
      <c r="D51" s="91">
        <v>3</v>
      </c>
      <c r="E51" s="91" t="s">
        <v>792</v>
      </c>
      <c r="F51" s="91">
        <v>2</v>
      </c>
      <c r="G51" s="91" t="s">
        <v>803</v>
      </c>
      <c r="H51" s="91">
        <v>2</v>
      </c>
      <c r="I51" s="91"/>
      <c r="J51" s="91"/>
      <c r="K51" s="91"/>
      <c r="L51" s="91"/>
    </row>
    <row r="52" spans="1:12" ht="15">
      <c r="A52" s="91" t="s">
        <v>777</v>
      </c>
      <c r="B52" s="91">
        <v>4</v>
      </c>
      <c r="C52" s="91" t="s">
        <v>779</v>
      </c>
      <c r="D52" s="91">
        <v>3</v>
      </c>
      <c r="E52" s="91" t="s">
        <v>793</v>
      </c>
      <c r="F52" s="91">
        <v>2</v>
      </c>
      <c r="G52" s="91" t="s">
        <v>804</v>
      </c>
      <c r="H52" s="91">
        <v>2</v>
      </c>
      <c r="I52" s="91"/>
      <c r="J52" s="91"/>
      <c r="K52" s="91"/>
      <c r="L52" s="91"/>
    </row>
    <row r="53" spans="1:12" ht="15">
      <c r="A53" s="91" t="s">
        <v>778</v>
      </c>
      <c r="B53" s="91">
        <v>3</v>
      </c>
      <c r="C53" s="91" t="s">
        <v>785</v>
      </c>
      <c r="D53" s="91">
        <v>3</v>
      </c>
      <c r="E53" s="91" t="s">
        <v>794</v>
      </c>
      <c r="F53" s="91">
        <v>2</v>
      </c>
      <c r="G53" s="91" t="s">
        <v>805</v>
      </c>
      <c r="H53" s="91">
        <v>2</v>
      </c>
      <c r="I53" s="91"/>
      <c r="J53" s="91"/>
      <c r="K53" s="91"/>
      <c r="L53" s="91"/>
    </row>
    <row r="54" spans="1:12" ht="15">
      <c r="A54" s="91" t="s">
        <v>779</v>
      </c>
      <c r="B54" s="91">
        <v>3</v>
      </c>
      <c r="C54" s="91" t="s">
        <v>786</v>
      </c>
      <c r="D54" s="91">
        <v>3</v>
      </c>
      <c r="E54" s="91" t="s">
        <v>795</v>
      </c>
      <c r="F54" s="91">
        <v>2</v>
      </c>
      <c r="G54" s="91" t="s">
        <v>806</v>
      </c>
      <c r="H54" s="91">
        <v>2</v>
      </c>
      <c r="I54" s="91"/>
      <c r="J54" s="91"/>
      <c r="K54" s="91"/>
      <c r="L54" s="91"/>
    </row>
    <row r="55" spans="1:12" ht="15">
      <c r="A55" s="91" t="s">
        <v>780</v>
      </c>
      <c r="B55" s="91">
        <v>3</v>
      </c>
      <c r="C55" s="91" t="s">
        <v>787</v>
      </c>
      <c r="D55" s="91">
        <v>3</v>
      </c>
      <c r="E55" s="91" t="s">
        <v>796</v>
      </c>
      <c r="F55" s="91">
        <v>2</v>
      </c>
      <c r="G55" s="91" t="s">
        <v>807</v>
      </c>
      <c r="H55" s="91">
        <v>2</v>
      </c>
      <c r="I55" s="91"/>
      <c r="J55" s="91"/>
      <c r="K55" s="91"/>
      <c r="L55" s="91"/>
    </row>
    <row r="56" spans="1:12" ht="15">
      <c r="A56" s="91" t="s">
        <v>781</v>
      </c>
      <c r="B56" s="91">
        <v>3</v>
      </c>
      <c r="C56" s="91" t="s">
        <v>788</v>
      </c>
      <c r="D56" s="91">
        <v>3</v>
      </c>
      <c r="E56" s="91" t="s">
        <v>797</v>
      </c>
      <c r="F56" s="91">
        <v>2</v>
      </c>
      <c r="G56" s="91" t="s">
        <v>808</v>
      </c>
      <c r="H56" s="91">
        <v>2</v>
      </c>
      <c r="I56" s="91"/>
      <c r="J56" s="91"/>
      <c r="K56" s="91"/>
      <c r="L56" s="91"/>
    </row>
    <row r="57" spans="1:12" ht="15">
      <c r="A57" s="91" t="s">
        <v>782</v>
      </c>
      <c r="B57" s="91">
        <v>3</v>
      </c>
      <c r="C57" s="91" t="s">
        <v>789</v>
      </c>
      <c r="D57" s="91">
        <v>3</v>
      </c>
      <c r="E57" s="91" t="s">
        <v>798</v>
      </c>
      <c r="F57" s="91">
        <v>2</v>
      </c>
      <c r="G57" s="91" t="s">
        <v>809</v>
      </c>
      <c r="H57" s="91">
        <v>2</v>
      </c>
      <c r="I57" s="91"/>
      <c r="J57" s="91"/>
      <c r="K57" s="91"/>
      <c r="L57" s="91"/>
    </row>
    <row r="58" spans="1:12" ht="15">
      <c r="A58" s="91" t="s">
        <v>783</v>
      </c>
      <c r="B58" s="91">
        <v>3</v>
      </c>
      <c r="C58" s="91" t="s">
        <v>790</v>
      </c>
      <c r="D58" s="91">
        <v>3</v>
      </c>
      <c r="E58" s="91" t="s">
        <v>799</v>
      </c>
      <c r="F58" s="91">
        <v>2</v>
      </c>
      <c r="G58" s="91" t="s">
        <v>810</v>
      </c>
      <c r="H58" s="91">
        <v>2</v>
      </c>
      <c r="I58" s="91"/>
      <c r="J58" s="91"/>
      <c r="K58" s="91"/>
      <c r="L58" s="91"/>
    </row>
    <row r="61" spans="1:12" ht="15" customHeight="1">
      <c r="A61" s="13" t="s">
        <v>817</v>
      </c>
      <c r="B61" s="13" t="s">
        <v>692</v>
      </c>
      <c r="C61" s="13" t="s">
        <v>820</v>
      </c>
      <c r="D61" s="13" t="s">
        <v>695</v>
      </c>
      <c r="E61" s="85" t="s">
        <v>821</v>
      </c>
      <c r="F61" s="85" t="s">
        <v>697</v>
      </c>
      <c r="G61" s="85" t="s">
        <v>824</v>
      </c>
      <c r="H61" s="85" t="s">
        <v>699</v>
      </c>
      <c r="I61" s="85" t="s">
        <v>826</v>
      </c>
      <c r="J61" s="85" t="s">
        <v>701</v>
      </c>
      <c r="K61" s="85" t="s">
        <v>828</v>
      </c>
      <c r="L61" s="85" t="s">
        <v>702</v>
      </c>
    </row>
    <row r="62" spans="1:12" ht="15">
      <c r="A62" s="85" t="s">
        <v>224</v>
      </c>
      <c r="B62" s="85">
        <v>1</v>
      </c>
      <c r="C62" s="85" t="s">
        <v>224</v>
      </c>
      <c r="D62" s="85">
        <v>1</v>
      </c>
      <c r="E62" s="85"/>
      <c r="F62" s="85"/>
      <c r="G62" s="85"/>
      <c r="H62" s="85"/>
      <c r="I62" s="85"/>
      <c r="J62" s="85"/>
      <c r="K62" s="85"/>
      <c r="L62" s="85"/>
    </row>
    <row r="65" spans="1:12" ht="15" customHeight="1">
      <c r="A65" s="13" t="s">
        <v>818</v>
      </c>
      <c r="B65" s="13" t="s">
        <v>692</v>
      </c>
      <c r="C65" s="13" t="s">
        <v>822</v>
      </c>
      <c r="D65" s="13" t="s">
        <v>695</v>
      </c>
      <c r="E65" s="13" t="s">
        <v>823</v>
      </c>
      <c r="F65" s="13" t="s">
        <v>697</v>
      </c>
      <c r="G65" s="13" t="s">
        <v>825</v>
      </c>
      <c r="H65" s="13" t="s">
        <v>699</v>
      </c>
      <c r="I65" s="13" t="s">
        <v>827</v>
      </c>
      <c r="J65" s="13" t="s">
        <v>701</v>
      </c>
      <c r="K65" s="85" t="s">
        <v>829</v>
      </c>
      <c r="L65" s="85" t="s">
        <v>702</v>
      </c>
    </row>
    <row r="66" spans="1:12" ht="15">
      <c r="A66" s="85" t="s">
        <v>221</v>
      </c>
      <c r="B66" s="85">
        <v>14</v>
      </c>
      <c r="C66" s="85" t="s">
        <v>230</v>
      </c>
      <c r="D66" s="85">
        <v>4</v>
      </c>
      <c r="E66" s="85" t="s">
        <v>221</v>
      </c>
      <c r="F66" s="85">
        <v>4</v>
      </c>
      <c r="G66" s="85" t="s">
        <v>221</v>
      </c>
      <c r="H66" s="85">
        <v>5</v>
      </c>
      <c r="I66" s="85" t="s">
        <v>226</v>
      </c>
      <c r="J66" s="85">
        <v>1</v>
      </c>
      <c r="K66" s="85"/>
      <c r="L66" s="85"/>
    </row>
    <row r="67" spans="1:12" ht="15">
      <c r="A67" s="85" t="s">
        <v>224</v>
      </c>
      <c r="B67" s="85">
        <v>7</v>
      </c>
      <c r="C67" s="85" t="s">
        <v>223</v>
      </c>
      <c r="D67" s="85">
        <v>4</v>
      </c>
      <c r="E67" s="85" t="s">
        <v>224</v>
      </c>
      <c r="F67" s="85">
        <v>3</v>
      </c>
      <c r="G67" s="85" t="s">
        <v>220</v>
      </c>
      <c r="H67" s="85">
        <v>3</v>
      </c>
      <c r="I67" s="85" t="s">
        <v>225</v>
      </c>
      <c r="J67" s="85">
        <v>1</v>
      </c>
      <c r="K67" s="85"/>
      <c r="L67" s="85"/>
    </row>
    <row r="68" spans="1:12" ht="15">
      <c r="A68" s="85" t="s">
        <v>220</v>
      </c>
      <c r="B68" s="85">
        <v>6</v>
      </c>
      <c r="C68" s="85" t="s">
        <v>221</v>
      </c>
      <c r="D68" s="85">
        <v>4</v>
      </c>
      <c r="E68" s="85"/>
      <c r="F68" s="85"/>
      <c r="G68" s="85" t="s">
        <v>227</v>
      </c>
      <c r="H68" s="85">
        <v>1</v>
      </c>
      <c r="I68" s="85" t="s">
        <v>221</v>
      </c>
      <c r="J68" s="85">
        <v>1</v>
      </c>
      <c r="K68" s="85"/>
      <c r="L68" s="85"/>
    </row>
    <row r="69" spans="1:12" ht="15">
      <c r="A69" s="85" t="s">
        <v>230</v>
      </c>
      <c r="B69" s="85">
        <v>4</v>
      </c>
      <c r="C69" s="85" t="s">
        <v>220</v>
      </c>
      <c r="D69" s="85">
        <v>3</v>
      </c>
      <c r="E69" s="85"/>
      <c r="F69" s="85"/>
      <c r="G69" s="85" t="s">
        <v>819</v>
      </c>
      <c r="H69" s="85">
        <v>1</v>
      </c>
      <c r="I69" s="85"/>
      <c r="J69" s="85"/>
      <c r="K69" s="85"/>
      <c r="L69" s="85"/>
    </row>
    <row r="70" spans="1:12" ht="15">
      <c r="A70" s="85" t="s">
        <v>223</v>
      </c>
      <c r="B70" s="85">
        <v>4</v>
      </c>
      <c r="C70" s="85" t="s">
        <v>224</v>
      </c>
      <c r="D70" s="85">
        <v>3</v>
      </c>
      <c r="E70" s="85"/>
      <c r="F70" s="85"/>
      <c r="G70" s="85" t="s">
        <v>224</v>
      </c>
      <c r="H70" s="85">
        <v>1</v>
      </c>
      <c r="I70" s="85"/>
      <c r="J70" s="85"/>
      <c r="K70" s="85"/>
      <c r="L70" s="85"/>
    </row>
    <row r="71" spans="1:12" ht="15">
      <c r="A71" s="85" t="s">
        <v>222</v>
      </c>
      <c r="B71" s="85">
        <v>2</v>
      </c>
      <c r="C71" s="85" t="s">
        <v>222</v>
      </c>
      <c r="D71" s="85">
        <v>2</v>
      </c>
      <c r="E71" s="85"/>
      <c r="F71" s="85"/>
      <c r="G71" s="85"/>
      <c r="H71" s="85"/>
      <c r="I71" s="85"/>
      <c r="J71" s="85"/>
      <c r="K71" s="85"/>
      <c r="L71" s="85"/>
    </row>
    <row r="72" spans="1:12" ht="15">
      <c r="A72" s="85" t="s">
        <v>227</v>
      </c>
      <c r="B72" s="85">
        <v>2</v>
      </c>
      <c r="C72" s="85" t="s">
        <v>227</v>
      </c>
      <c r="D72" s="85">
        <v>1</v>
      </c>
      <c r="E72" s="85"/>
      <c r="F72" s="85"/>
      <c r="G72" s="85"/>
      <c r="H72" s="85"/>
      <c r="I72" s="85"/>
      <c r="J72" s="85"/>
      <c r="K72" s="85"/>
      <c r="L72" s="85"/>
    </row>
    <row r="73" spans="1:12" ht="15">
      <c r="A73" s="85" t="s">
        <v>229</v>
      </c>
      <c r="B73" s="85">
        <v>1</v>
      </c>
      <c r="C73" s="85" t="s">
        <v>229</v>
      </c>
      <c r="D73" s="85">
        <v>1</v>
      </c>
      <c r="E73" s="85"/>
      <c r="F73" s="85"/>
      <c r="G73" s="85"/>
      <c r="H73" s="85"/>
      <c r="I73" s="85"/>
      <c r="J73" s="85"/>
      <c r="K73" s="85"/>
      <c r="L73" s="85"/>
    </row>
    <row r="74" spans="1:12" ht="15">
      <c r="A74" s="85" t="s">
        <v>228</v>
      </c>
      <c r="B74" s="85">
        <v>1</v>
      </c>
      <c r="C74" s="85" t="s">
        <v>228</v>
      </c>
      <c r="D74" s="85">
        <v>1</v>
      </c>
      <c r="E74" s="85"/>
      <c r="F74" s="85"/>
      <c r="G74" s="85"/>
      <c r="H74" s="85"/>
      <c r="I74" s="85"/>
      <c r="J74" s="85"/>
      <c r="K74" s="85"/>
      <c r="L74" s="85"/>
    </row>
    <row r="75" spans="1:12" ht="15">
      <c r="A75" s="85" t="s">
        <v>819</v>
      </c>
      <c r="B75" s="85">
        <v>1</v>
      </c>
      <c r="C75" s="85"/>
      <c r="D75" s="85"/>
      <c r="E75" s="85"/>
      <c r="F75" s="85"/>
      <c r="G75" s="85"/>
      <c r="H75" s="85"/>
      <c r="I75" s="85"/>
      <c r="J75" s="85"/>
      <c r="K75" s="85"/>
      <c r="L75" s="85"/>
    </row>
    <row r="78" spans="1:12" ht="15" customHeight="1">
      <c r="A78" s="13" t="s">
        <v>836</v>
      </c>
      <c r="B78" s="13" t="s">
        <v>692</v>
      </c>
      <c r="C78" s="13" t="s">
        <v>837</v>
      </c>
      <c r="D78" s="13" t="s">
        <v>695</v>
      </c>
      <c r="E78" s="13" t="s">
        <v>838</v>
      </c>
      <c r="F78" s="13" t="s">
        <v>697</v>
      </c>
      <c r="G78" s="13" t="s">
        <v>839</v>
      </c>
      <c r="H78" s="13" t="s">
        <v>699</v>
      </c>
      <c r="I78" s="13" t="s">
        <v>840</v>
      </c>
      <c r="J78" s="13" t="s">
        <v>701</v>
      </c>
      <c r="K78" s="13" t="s">
        <v>841</v>
      </c>
      <c r="L78" s="13" t="s">
        <v>702</v>
      </c>
    </row>
    <row r="79" spans="1:12" ht="15">
      <c r="A79" s="125" t="s">
        <v>218</v>
      </c>
      <c r="B79" s="85">
        <v>640709</v>
      </c>
      <c r="C79" s="125" t="s">
        <v>218</v>
      </c>
      <c r="D79" s="85">
        <v>640709</v>
      </c>
      <c r="E79" s="125" t="s">
        <v>224</v>
      </c>
      <c r="F79" s="85">
        <v>25135</v>
      </c>
      <c r="G79" s="125" t="s">
        <v>217</v>
      </c>
      <c r="H79" s="85">
        <v>64452</v>
      </c>
      <c r="I79" s="125" t="s">
        <v>226</v>
      </c>
      <c r="J79" s="85">
        <v>16850</v>
      </c>
      <c r="K79" s="125" t="s">
        <v>219</v>
      </c>
      <c r="L79" s="85">
        <v>22231</v>
      </c>
    </row>
    <row r="80" spans="1:12" ht="15">
      <c r="A80" s="125" t="s">
        <v>215</v>
      </c>
      <c r="B80" s="85">
        <v>625517</v>
      </c>
      <c r="C80" s="125" t="s">
        <v>215</v>
      </c>
      <c r="D80" s="85">
        <v>625517</v>
      </c>
      <c r="E80" s="125" t="s">
        <v>223</v>
      </c>
      <c r="F80" s="85">
        <v>12768</v>
      </c>
      <c r="G80" s="125" t="s">
        <v>227</v>
      </c>
      <c r="H80" s="85">
        <v>15919</v>
      </c>
      <c r="I80" s="125" t="s">
        <v>216</v>
      </c>
      <c r="J80" s="85">
        <v>8192</v>
      </c>
      <c r="K80" s="125" t="s">
        <v>212</v>
      </c>
      <c r="L80" s="85">
        <v>2343</v>
      </c>
    </row>
    <row r="81" spans="1:12" ht="15">
      <c r="A81" s="125" t="s">
        <v>217</v>
      </c>
      <c r="B81" s="85">
        <v>64452</v>
      </c>
      <c r="C81" s="125" t="s">
        <v>222</v>
      </c>
      <c r="D81" s="85">
        <v>8713</v>
      </c>
      <c r="E81" s="125" t="s">
        <v>213</v>
      </c>
      <c r="F81" s="85">
        <v>3049</v>
      </c>
      <c r="G81" s="125" t="s">
        <v>220</v>
      </c>
      <c r="H81" s="85">
        <v>2640</v>
      </c>
      <c r="I81" s="125" t="s">
        <v>225</v>
      </c>
      <c r="J81" s="85">
        <v>5574</v>
      </c>
      <c r="K81" s="125"/>
      <c r="L81" s="85"/>
    </row>
    <row r="82" spans="1:12" ht="15">
      <c r="A82" s="125" t="s">
        <v>224</v>
      </c>
      <c r="B82" s="85">
        <v>25135</v>
      </c>
      <c r="C82" s="125" t="s">
        <v>221</v>
      </c>
      <c r="D82" s="85">
        <v>6993</v>
      </c>
      <c r="E82" s="125"/>
      <c r="F82" s="85"/>
      <c r="G82" s="125"/>
      <c r="H82" s="85"/>
      <c r="I82" s="125"/>
      <c r="J82" s="85"/>
      <c r="K82" s="125"/>
      <c r="L82" s="85"/>
    </row>
    <row r="83" spans="1:12" ht="15">
      <c r="A83" s="125" t="s">
        <v>219</v>
      </c>
      <c r="B83" s="85">
        <v>22231</v>
      </c>
      <c r="C83" s="125" t="s">
        <v>229</v>
      </c>
      <c r="D83" s="85">
        <v>2537</v>
      </c>
      <c r="E83" s="125"/>
      <c r="F83" s="85"/>
      <c r="G83" s="125"/>
      <c r="H83" s="85"/>
      <c r="I83" s="125"/>
      <c r="J83" s="85"/>
      <c r="K83" s="125"/>
      <c r="L83" s="85"/>
    </row>
    <row r="84" spans="1:12" ht="15">
      <c r="A84" s="125" t="s">
        <v>226</v>
      </c>
      <c r="B84" s="85">
        <v>16850</v>
      </c>
      <c r="C84" s="125" t="s">
        <v>214</v>
      </c>
      <c r="D84" s="85">
        <v>1365</v>
      </c>
      <c r="E84" s="125"/>
      <c r="F84" s="85"/>
      <c r="G84" s="125"/>
      <c r="H84" s="85"/>
      <c r="I84" s="125"/>
      <c r="J84" s="85"/>
      <c r="K84" s="125"/>
      <c r="L84" s="85"/>
    </row>
    <row r="85" spans="1:12" ht="15">
      <c r="A85" s="125" t="s">
        <v>227</v>
      </c>
      <c r="B85" s="85">
        <v>15919</v>
      </c>
      <c r="C85" s="125" t="s">
        <v>230</v>
      </c>
      <c r="D85" s="85">
        <v>936</v>
      </c>
      <c r="E85" s="125"/>
      <c r="F85" s="85"/>
      <c r="G85" s="125"/>
      <c r="H85" s="85"/>
      <c r="I85" s="125"/>
      <c r="J85" s="85"/>
      <c r="K85" s="125"/>
      <c r="L85" s="85"/>
    </row>
    <row r="86" spans="1:12" ht="15">
      <c r="A86" s="125" t="s">
        <v>223</v>
      </c>
      <c r="B86" s="85">
        <v>12768</v>
      </c>
      <c r="C86" s="125" t="s">
        <v>228</v>
      </c>
      <c r="D86" s="85">
        <v>471</v>
      </c>
      <c r="E86" s="125"/>
      <c r="F86" s="85"/>
      <c r="G86" s="125"/>
      <c r="H86" s="85"/>
      <c r="I86" s="125"/>
      <c r="J86" s="85"/>
      <c r="K86" s="125"/>
      <c r="L86" s="85"/>
    </row>
    <row r="87" spans="1:12" ht="15">
      <c r="A87" s="125" t="s">
        <v>222</v>
      </c>
      <c r="B87" s="85">
        <v>8713</v>
      </c>
      <c r="C87" s="125"/>
      <c r="D87" s="85"/>
      <c r="E87" s="125"/>
      <c r="F87" s="85"/>
      <c r="G87" s="125"/>
      <c r="H87" s="85"/>
      <c r="I87" s="125"/>
      <c r="J87" s="85"/>
      <c r="K87" s="125"/>
      <c r="L87" s="85"/>
    </row>
    <row r="88" spans="1:12" ht="15">
      <c r="A88" s="125" t="s">
        <v>216</v>
      </c>
      <c r="B88" s="85">
        <v>8192</v>
      </c>
      <c r="C88" s="125"/>
      <c r="D88" s="85"/>
      <c r="E88" s="125"/>
      <c r="F88" s="85"/>
      <c r="G88" s="125"/>
      <c r="H88" s="85"/>
      <c r="I88" s="125"/>
      <c r="J88" s="85"/>
      <c r="K88" s="125"/>
      <c r="L88" s="85"/>
    </row>
  </sheetData>
  <hyperlinks>
    <hyperlink ref="A2" r:id="rId1" display="https://go.lambdasolutions.net/extreme-lms-lessons-from-post-hurricane-puerto-rico?utm_campaign=%5B2019%5D%20Webinars&amp;utm_content=92056448&amp;utm_medium=social&amp;utm_source=twitter&amp;hss_channel=tw-86378776"/>
    <hyperlink ref="A3" r:id="rId2" display="https://go.lambdasolutions.net/extreme-lms-lessons-from-post-hurricane-puerto-rico?utm_campaign=%5B2019%5D%20Webinars&amp;utm_content=92056447&amp;utm_medium=social&amp;utm_source=twitter&amp;hss_channel=tw-86378776"/>
    <hyperlink ref="A4" r:id="rId3" display="https://go.lambdasolutions.net/extreme-lms-lessons-from-post-hurricane-puerto-rico?utm_campaign=%5B2019%5D%20Webinars&amp;utm_content=91928812&amp;utm_medium=social&amp;utm_source=twitter&amp;hss_channel=tw-86378776"/>
    <hyperlink ref="A5" r:id="rId4" display="https://go.lambdasolutions.net/extreme-lms-lessons-from-post-hurricane-puerto-rico?utm_campaign=%5B2019%5D%20Webinars&amp;utm_content=91928809&amp;utm_medium=social&amp;utm_source=twitter&amp;hss_channel=tw-86378776"/>
    <hyperlink ref="A6" r:id="rId5" display="http://www.zoola.io/?utm_campaign=%5B19%5D%20EMEA%20Totara%20User%20Conference&amp;utm_content=91930049&amp;utm_medium=social&amp;utm_source=twitter&amp;hss_channel=tw-86378776"/>
    <hyperlink ref="A7" r:id="rId6" display="https://www.totaralearning.com/customer-stories/sandler-training-boosts-lms-adoption-and-engagement-200-switching-proprietary?utm_content=91370190&amp;utm_medium=social&amp;utm_source=twitter&amp;hss_channel=tw-161072597"/>
    <hyperlink ref="A8" r:id="rId7" display="https://go.lambdasolutions.net/triec-uses-analytics-to-evaluate-learning-effectiveness?utm_campaign=%5B19%5D%20Case%20Studies&amp;utm_content=91875970&amp;utm_medium=social&amp;utm_source=twitter&amp;hss_channel=tw-86378776"/>
    <hyperlink ref="A9" r:id="rId8" display="https://atdconference.td.org/?utm_campaign=%5B19-04%5D%20ATD%202019%20Conference&amp;utm_content=91782459&amp;utm_medium=social&amp;utm_source=twitter&amp;hss_channel=tw-86378776"/>
    <hyperlink ref="A10" r:id="rId9" display="https://blog.lambdasolutions.net/5-elearning-benefits-for-talent-development-and-performance"/>
    <hyperlink ref="A11" r:id="rId10" display="https://paper.li/AdobeELearning/1292719852?edition_id=1c18b1f0-7b63-11e9-8adb-0cc47a0d1609"/>
    <hyperlink ref="C2" r:id="rId11" display="https://go.lambdasolutions.net/extreme-lms-lessons-from-post-hurricane-puerto-rico?utm_campaign=%5B2019%5D%20Webinars&amp;utm_content=92056448&amp;utm_medium=social&amp;utm_source=twitter&amp;hss_channel=tw-86378776"/>
    <hyperlink ref="C3" r:id="rId12" display="http://resources.totaralearning.com/emea-user-conference-2019-0?utm_campaign=%5B19%5D%20EMEA%20Totara%20User%20Conference&amp;utm_content=91781660&amp;utm_medium=social&amp;utm_source=twitter&amp;hss_channel=tw-86378776"/>
    <hyperlink ref="C4" r:id="rId13" display="https://blog.lambdasolutions.net/why-businesses-should-look-to-elearning-for-continuing-education?utm_content=91781532&amp;utm_medium=social&amp;utm_source=twitter&amp;hss_channel=tw-86378776"/>
    <hyperlink ref="C5" r:id="rId14" display="https://go.lambdasolutions.net/the-sticky-learning-knowledge-boosters-your-elearning-needs?utm_campaign=%5B2019%5D%20Masterclasses&amp;utm_content=91781685&amp;utm_medium=social&amp;utm_source=twitter&amp;hss_channel=tw-86378776"/>
    <hyperlink ref="C6" r:id="rId15" display="https://www.totaralearning.com/events/emea-totara-user-conference-2019?utm_content=91834490&amp;utm_medium=social&amp;utm_source=twitter&amp;hss_channel=tw-86378776"/>
    <hyperlink ref="C7" r:id="rId16" display="https://go.lambdasolutions.net/zoola-analytics-how-to-embed-and-schedule-reports-and-dashboards?utm_campaign=%5B2019%5D%20Lambda%20Lab&amp;utm_content=91929433&amp;utm_medium=social&amp;utm_source=twitter&amp;hss_channel=tw-86378776"/>
    <hyperlink ref="C8" r:id="rId17" display="https://blog.lambdasolutions.net/trends-defining-the-future-of-higher-education?utm_content=91876524&amp;utm_medium=social&amp;utm_source=twitter&amp;hss_channel=tw-86378776"/>
    <hyperlink ref="C9" r:id="rId18" display="https://blog.lambdasolutions.net/how-to-replace-adobe-flash?utm_content=91968769&amp;utm_medium=social&amp;utm_source=twitter&amp;hss_channel=tw-86378776"/>
    <hyperlink ref="C10" r:id="rId19" display="https://blog.lambdasolutions.net/using-data-analytics-in-ld-to-create-effective-corporate-training-experiences?utm_content=91968774&amp;utm_medium=social&amp;utm_source=twitter&amp;hss_channel=tw-86378776"/>
    <hyperlink ref="C11" r:id="rId20" display="https://go.lambdasolutions.net/zoola-analytics-how-to-embed-and-schedule-reports-and-dashboards?utm_campaign=%5B2019%5D%20Lambda%20Lab&amp;utm_content=91934423&amp;utm_medium=social&amp;utm_source=twitter&amp;hss_channel=tw-86378776"/>
    <hyperlink ref="E2" r:id="rId21" display="https://www.totaralearning.com/customer-stories/sandler-training-boosts-lms-adoption-and-engagement-200-switching-proprietary?utm_content=91370190&amp;utm_medium=social&amp;utm_source=twitter&amp;hss_channel=tw-161072597"/>
    <hyperlink ref="I2" r:id="rId22" display="https://paper.li/AdobeELearning/1292719852?edition_id=1c18b1f0-7b63-11e9-8adb-0cc47a0d1609"/>
    <hyperlink ref="K2" r:id="rId23" display="https://blog.lambdasolutions.net/how-to-replace-adobe-flash"/>
    <hyperlink ref="K3" r:id="rId24" display="https://blog.lambdasolutions.net/5-elearning-benefits-for-talent-development-and-performance"/>
  </hyperlinks>
  <printOptions/>
  <pageMargins left="0.7" right="0.7" top="0.75" bottom="0.75" header="0.3" footer="0.3"/>
  <pageSetup orientation="portrait" paperSize="9"/>
  <tableParts>
    <tablePart r:id="rId27"/>
    <tablePart r:id="rId30"/>
    <tablePart r:id="rId31"/>
    <tablePart r:id="rId28"/>
    <tablePart r:id="rId29"/>
    <tablePart r:id="rId25"/>
    <tablePart r:id="rId32"/>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2019-05-24T17:11:35Z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